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D:\استمارات الفصل الأول -\‏‏للنشر - نسخة\محاسبة\"/>
    </mc:Choice>
  </mc:AlternateContent>
  <xr:revisionPtr revIDLastSave="0" documentId="13_ncr:1_{A9732654-BE12-4B3D-A888-5EA43DC8A754}" xr6:coauthVersionLast="47" xr6:coauthVersionMax="47" xr10:uidLastSave="{00000000-0000-0000-0000-000000000000}"/>
  <workbookProtection workbookAlgorithmName="SHA-512" workbookHashValue="hj+j+Gd71tnQcQjTWVuBpbIbEiscKosigdumEVemnPLJ9OIcV17d5vbV4cHQR32dZ7E5qxhVDKzaD2gWEu9b/Q==" workbookSaltValue="DwTV0ggIbAxx8iFS9OhR+Q==" workbookSpinCount="100000" lockStructure="1"/>
  <bookViews>
    <workbookView xWindow="-108" yWindow="-108" windowWidth="23256" windowHeight="12720" activeTab="2" xr2:uid="{00000000-000D-0000-FFFF-FFFF00000000}"/>
  </bookViews>
  <sheets>
    <sheet name="تعليمات" sheetId="13" r:id="rId1"/>
    <sheet name="إدخال البيانات" sheetId="7" r:id="rId2"/>
    <sheet name="إختيار المقررات" sheetId="5" r:id="rId3"/>
    <sheet name="الإستمارة" sheetId="11" r:id="rId4"/>
    <sheet name="21-22-محاسبة" sheetId="2" r:id="rId5"/>
    <sheet name="ورقة4" sheetId="10" state="hidden" r:id="rId6"/>
    <sheet name="ورقة2" sheetId="4" state="hidden" r:id="rId7"/>
  </sheets>
  <definedNames>
    <definedName name="_xlnm._FilterDatabase" localSheetId="1" hidden="1">'إدخال البيانات'!$L$4:$L$16</definedName>
    <definedName name="_xlnm._FilterDatabase" localSheetId="6" hidden="1">ورقة2!$A$2:$AF$2885</definedName>
    <definedName name="_xlnm._FilterDatabase" localSheetId="5" hidden="1">ورقة4!$A$1:$AS$7423</definedName>
    <definedName name="_xlnm.Print_Area" localSheetId="3">الإستمارة!$A$1:$S$47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7" i="5" l="1"/>
  <c r="DT5" i="2" l="1"/>
  <c r="DI5" i="2"/>
  <c r="DC5" i="2"/>
  <c r="D1" i="5"/>
  <c r="D1" i="7"/>
  <c r="J1" i="5" l="1"/>
  <c r="P4" i="5"/>
  <c r="J4" i="5"/>
  <c r="D4" i="5"/>
  <c r="J3" i="5"/>
  <c r="D3" i="5"/>
  <c r="AH1" i="5"/>
  <c r="AB1" i="5"/>
  <c r="V1" i="5"/>
  <c r="P1" i="5"/>
  <c r="P3" i="5" l="1"/>
  <c r="AH3" i="5"/>
  <c r="AE22" i="11"/>
  <c r="Y23" i="11" l="1"/>
  <c r="Y24" i="11"/>
  <c r="Y25" i="11"/>
  <c r="A31" i="5" l="1"/>
  <c r="A30" i="5"/>
  <c r="AH11" i="5" l="1"/>
  <c r="AB5" i="5"/>
  <c r="DB5" i="2" s="1"/>
  <c r="V5" i="5"/>
  <c r="DA5" i="2" s="1"/>
  <c r="P5" i="5"/>
  <c r="CZ5" i="2" s="1"/>
  <c r="D2" i="5"/>
  <c r="H2" i="11"/>
  <c r="J7" i="5" l="1"/>
  <c r="A2" i="7"/>
  <c r="BR54" i="5"/>
  <c r="BR53" i="5"/>
  <c r="BR52" i="5"/>
  <c r="BR51" i="5"/>
  <c r="BR50" i="5"/>
  <c r="BR48" i="5"/>
  <c r="BR47" i="5"/>
  <c r="BR46" i="5"/>
  <c r="BR45" i="5"/>
  <c r="BR44" i="5"/>
  <c r="BR42" i="5"/>
  <c r="BR41" i="5"/>
  <c r="BR40" i="5"/>
  <c r="BR39" i="5"/>
  <c r="BR38" i="5"/>
  <c r="BR36" i="5"/>
  <c r="BR35" i="5"/>
  <c r="BR34" i="5"/>
  <c r="BR33" i="5"/>
  <c r="BR32" i="5"/>
  <c r="BR30" i="5"/>
  <c r="BR29" i="5"/>
  <c r="BR28" i="5"/>
  <c r="BR27" i="5"/>
  <c r="BR26" i="5"/>
  <c r="BR24" i="5"/>
  <c r="BR23" i="5"/>
  <c r="BR22" i="5"/>
  <c r="BR21" i="5"/>
  <c r="BR20" i="5"/>
  <c r="BR19" i="5"/>
  <c r="BR17" i="5"/>
  <c r="BR16" i="5"/>
  <c r="BR15" i="5"/>
  <c r="BR14" i="5"/>
  <c r="BR13" i="5"/>
  <c r="BR11" i="5"/>
  <c r="BR10" i="5"/>
  <c r="BR9" i="5"/>
  <c r="BR8" i="5"/>
  <c r="BR7" i="5"/>
  <c r="BR6" i="5"/>
  <c r="A29" i="5"/>
  <c r="A28" i="5"/>
  <c r="A27" i="5"/>
  <c r="U14" i="5" l="1"/>
  <c r="U15" i="5"/>
  <c r="U16" i="5"/>
  <c r="U17" i="5"/>
  <c r="U13" i="5"/>
  <c r="V13" i="5" s="1"/>
  <c r="J27" i="11"/>
  <c r="E23" i="11"/>
  <c r="V31" i="11"/>
  <c r="V29" i="11"/>
  <c r="V33" i="11"/>
  <c r="V27" i="11"/>
  <c r="V14" i="5" l="1"/>
  <c r="DV5" i="2" s="1"/>
  <c r="V17" i="5"/>
  <c r="DY5" i="2" s="1"/>
  <c r="V16" i="5"/>
  <c r="B32" i="11" s="1"/>
  <c r="V15" i="5"/>
  <c r="DW5" i="2" s="1"/>
  <c r="AH10" i="5"/>
  <c r="DU5" i="2"/>
  <c r="DX5" i="2" l="1"/>
  <c r="AH9" i="5"/>
  <c r="DD5" i="2"/>
  <c r="G30" i="11"/>
  <c r="B31" i="11"/>
  <c r="G31" i="11"/>
  <c r="E24" i="11" l="1"/>
  <c r="DE5" i="2"/>
  <c r="N23" i="11"/>
  <c r="K23" i="11"/>
  <c r="B30" i="11"/>
  <c r="K24" i="11"/>
  <c r="E25" i="11"/>
  <c r="BN16" i="5"/>
  <c r="BN23" i="5"/>
  <c r="BN39" i="5"/>
  <c r="BN46" i="5"/>
  <c r="BN54" i="5"/>
  <c r="BN11" i="5"/>
  <c r="BN24" i="5"/>
  <c r="J19" i="11"/>
  <c r="T3" i="2"/>
  <c r="V3" i="2"/>
  <c r="X3" i="2"/>
  <c r="CX3" i="2" l="1"/>
  <c r="CV3" i="2"/>
  <c r="CT3" i="2"/>
  <c r="CR3" i="2"/>
  <c r="CP3" i="2"/>
  <c r="CN3" i="2"/>
  <c r="CL3" i="2"/>
  <c r="CJ3" i="2"/>
  <c r="CH3" i="2"/>
  <c r="CF3" i="2"/>
  <c r="CD3" i="2"/>
  <c r="CB3" i="2"/>
  <c r="BZ3" i="2"/>
  <c r="BX3" i="2"/>
  <c r="BV3" i="2"/>
  <c r="BT3" i="2"/>
  <c r="BR3" i="2"/>
  <c r="BP3" i="2"/>
  <c r="BN3" i="2"/>
  <c r="BL3" i="2"/>
  <c r="BJ3" i="2"/>
  <c r="BH3" i="2"/>
  <c r="BF3" i="2"/>
  <c r="BD3" i="2"/>
  <c r="BB3" i="2"/>
  <c r="AZ3" i="2"/>
  <c r="AX3" i="2"/>
  <c r="AV3" i="2"/>
  <c r="AT3" i="2"/>
  <c r="AR3" i="2"/>
  <c r="AP3" i="2"/>
  <c r="AN3" i="2"/>
  <c r="AL3" i="2"/>
  <c r="AJ3" i="2"/>
  <c r="AH3" i="2"/>
  <c r="AF3" i="2"/>
  <c r="AD3" i="2"/>
  <c r="AB3" i="2"/>
  <c r="Z3" i="2"/>
  <c r="V4" i="5" l="1"/>
  <c r="D7" i="11" s="1"/>
  <c r="Z20" i="11" s="1"/>
  <c r="Y20" i="11" s="1"/>
  <c r="AB4" i="5"/>
  <c r="H7" i="11" s="1"/>
  <c r="Z21" i="11" s="1"/>
  <c r="Y21" i="11" s="1"/>
  <c r="G2" i="5"/>
  <c r="P2" i="5"/>
  <c r="V2" i="5"/>
  <c r="BK12" i="5"/>
  <c r="BK18" i="5"/>
  <c r="BK25" i="5"/>
  <c r="BK31" i="5"/>
  <c r="BK37" i="5"/>
  <c r="N4" i="11" l="1"/>
  <c r="Z11" i="11" s="1"/>
  <c r="DS5" i="2"/>
  <c r="F3" i="11"/>
  <c r="Z7" i="11" s="1"/>
  <c r="Y7" i="11" s="1"/>
  <c r="DR5" i="2"/>
  <c r="J3" i="11"/>
  <c r="Z6" i="11" s="1"/>
  <c r="Y6" i="11" s="1"/>
  <c r="DQ5" i="2"/>
  <c r="DF5" i="2"/>
  <c r="AC3" i="5"/>
  <c r="AC4" i="5"/>
  <c r="AH4" i="5"/>
  <c r="K7" i="11" s="1"/>
  <c r="Z22" i="11" s="1"/>
  <c r="Y22" i="11" s="1"/>
  <c r="E26" i="11" l="1"/>
  <c r="BT7" i="5"/>
  <c r="W5" i="2"/>
  <c r="BT6" i="5"/>
  <c r="U5" i="2"/>
  <c r="BT13" i="5"/>
  <c r="AG5" i="2"/>
  <c r="BK7" i="5"/>
  <c r="BK6" i="5"/>
  <c r="BS6" i="5"/>
  <c r="BK13" i="5"/>
  <c r="BS13" i="5"/>
  <c r="C5" i="7" l="1"/>
  <c r="BA5" i="2"/>
  <c r="AY5" i="2"/>
  <c r="AW5" i="2"/>
  <c r="Y5" i="2" l="1"/>
  <c r="BR55" i="5"/>
  <c r="BR57" i="5"/>
  <c r="BR56" i="5"/>
  <c r="BT14" i="5"/>
  <c r="AI5" i="2"/>
  <c r="BT17" i="5"/>
  <c r="AO5" i="2"/>
  <c r="BT21" i="5"/>
  <c r="AU5" i="2"/>
  <c r="BT32" i="5"/>
  <c r="BM5" i="2"/>
  <c r="BT39" i="5"/>
  <c r="BY5" i="2"/>
  <c r="BT40" i="5"/>
  <c r="CA5" i="2"/>
  <c r="BT41" i="5"/>
  <c r="CC5" i="2"/>
  <c r="BT42" i="5"/>
  <c r="CE5" i="2"/>
  <c r="BT44" i="5"/>
  <c r="CG5" i="2"/>
  <c r="BT45" i="5"/>
  <c r="CI5" i="2"/>
  <c r="BT46" i="5"/>
  <c r="CK5" i="2"/>
  <c r="BT47" i="5"/>
  <c r="CM5" i="2"/>
  <c r="BT48" i="5"/>
  <c r="CO5" i="2"/>
  <c r="BT9" i="5"/>
  <c r="AA5" i="2"/>
  <c r="BT10" i="5"/>
  <c r="AC5" i="2"/>
  <c r="BT11" i="5"/>
  <c r="AE5" i="2"/>
  <c r="BT50" i="5"/>
  <c r="CQ5" i="2"/>
  <c r="BT51" i="5"/>
  <c r="CS5" i="2"/>
  <c r="BT52" i="5"/>
  <c r="CU5" i="2"/>
  <c r="BT53" i="5"/>
  <c r="CW5" i="2"/>
  <c r="BT54" i="5"/>
  <c r="CY5" i="2"/>
  <c r="BT38" i="5"/>
  <c r="BW5" i="2"/>
  <c r="BT16" i="5"/>
  <c r="AM5" i="2"/>
  <c r="BT15" i="5"/>
  <c r="AK5" i="2"/>
  <c r="BT19" i="5"/>
  <c r="AQ5" i="2"/>
  <c r="BT20" i="5"/>
  <c r="AS5" i="2"/>
  <c r="BT33" i="5"/>
  <c r="BO5" i="2"/>
  <c r="BT34" i="5"/>
  <c r="BQ5" i="2"/>
  <c r="BT35" i="5"/>
  <c r="BS5" i="2"/>
  <c r="BT36" i="5"/>
  <c r="BU5" i="2"/>
  <c r="BT26" i="5"/>
  <c r="BC5" i="2"/>
  <c r="BT27" i="5"/>
  <c r="BE5" i="2"/>
  <c r="BT28" i="5"/>
  <c r="BG5" i="2"/>
  <c r="BT29" i="5"/>
  <c r="BI5" i="2"/>
  <c r="BT30" i="5"/>
  <c r="BK5" i="2"/>
  <c r="BK8" i="5"/>
  <c r="BT8" i="5"/>
  <c r="BK22" i="5"/>
  <c r="BT22" i="5"/>
  <c r="BK23" i="5"/>
  <c r="BT23" i="5"/>
  <c r="BK24" i="5"/>
  <c r="BT24" i="5"/>
  <c r="AB2" i="5"/>
  <c r="BS40" i="5"/>
  <c r="BK40" i="5"/>
  <c r="BS43" i="5"/>
  <c r="BK43" i="5"/>
  <c r="BS46" i="5"/>
  <c r="BK46" i="5"/>
  <c r="BS38" i="5"/>
  <c r="BK38" i="5"/>
  <c r="BK9" i="5"/>
  <c r="BK10" i="5"/>
  <c r="BK11" i="5"/>
  <c r="BS48" i="5"/>
  <c r="BK48" i="5"/>
  <c r="BS49" i="5"/>
  <c r="BK49" i="5"/>
  <c r="BS50" i="5"/>
  <c r="BK50" i="5"/>
  <c r="BS51" i="5"/>
  <c r="BK51" i="5"/>
  <c r="BS52" i="5"/>
  <c r="BK52" i="5"/>
  <c r="BS39" i="5"/>
  <c r="BK39" i="5"/>
  <c r="BS42" i="5"/>
  <c r="BK42" i="5"/>
  <c r="BS45" i="5"/>
  <c r="BK45" i="5"/>
  <c r="BK14" i="5"/>
  <c r="BK15" i="5"/>
  <c r="BK16" i="5"/>
  <c r="BK17" i="5"/>
  <c r="BK19" i="5"/>
  <c r="BK20" i="5"/>
  <c r="BK21" i="5"/>
  <c r="BS32" i="5"/>
  <c r="BK32" i="5"/>
  <c r="BS41" i="5"/>
  <c r="BK41" i="5"/>
  <c r="BS44" i="5"/>
  <c r="BK44" i="5"/>
  <c r="BS47" i="5"/>
  <c r="BK47" i="5"/>
  <c r="BS33" i="5"/>
  <c r="BK33" i="5"/>
  <c r="BS34" i="5"/>
  <c r="BK34" i="5"/>
  <c r="BS35" i="5"/>
  <c r="BK35" i="5"/>
  <c r="BS36" i="5"/>
  <c r="BK36" i="5"/>
  <c r="BS26" i="5"/>
  <c r="BK26" i="5"/>
  <c r="BS27" i="5"/>
  <c r="BK27" i="5"/>
  <c r="BS28" i="5"/>
  <c r="BK28" i="5"/>
  <c r="BS29" i="5"/>
  <c r="BK29" i="5"/>
  <c r="BS30" i="5"/>
  <c r="BK30" i="5"/>
  <c r="BS22" i="5"/>
  <c r="BS23" i="5"/>
  <c r="BS24" i="5"/>
  <c r="BS9" i="5"/>
  <c r="BS14" i="5"/>
  <c r="BS15" i="5"/>
  <c r="BS16" i="5"/>
  <c r="BS17" i="5"/>
  <c r="BS19" i="5"/>
  <c r="BS20" i="5"/>
  <c r="BS21" i="5"/>
  <c r="BS7" i="5"/>
  <c r="BS10" i="5"/>
  <c r="BS8" i="5"/>
  <c r="BS11" i="5"/>
  <c r="A5" i="2"/>
  <c r="D2" i="11"/>
  <c r="E36" i="11" s="1"/>
  <c r="E42" i="11" s="1"/>
  <c r="B1" i="11"/>
  <c r="N5" i="2"/>
  <c r="M5" i="2"/>
  <c r="S5" i="2"/>
  <c r="B5" i="2"/>
  <c r="N3" i="11" l="1"/>
  <c r="Z5" i="11" s="1"/>
  <c r="Y5" i="11" s="1"/>
  <c r="DP5" i="2"/>
  <c r="V3" i="5"/>
  <c r="V12" i="5"/>
  <c r="B29" i="11" s="1"/>
  <c r="K4" i="11"/>
  <c r="K6" i="11"/>
  <c r="F5" i="2"/>
  <c r="Q5" i="2"/>
  <c r="D5" i="2"/>
  <c r="P5" i="2"/>
  <c r="C5" i="2"/>
  <c r="BT37" i="5"/>
  <c r="BR58" i="5"/>
  <c r="BT31" i="5"/>
  <c r="BT25" i="5"/>
  <c r="BT49" i="5"/>
  <c r="BT43" i="5"/>
  <c r="BT12" i="5"/>
  <c r="BT18" i="5"/>
  <c r="W14" i="11"/>
  <c r="W16" i="11"/>
  <c r="BS37" i="5"/>
  <c r="W17" i="11"/>
  <c r="W20" i="11"/>
  <c r="W12" i="11"/>
  <c r="W15" i="11"/>
  <c r="BT5" i="5"/>
  <c r="W13" i="11"/>
  <c r="W18" i="11"/>
  <c r="W11" i="11"/>
  <c r="W10" i="11"/>
  <c r="W19" i="11"/>
  <c r="J20" i="11" s="1"/>
  <c r="BS18" i="5"/>
  <c r="BS12" i="5"/>
  <c r="BS25" i="5"/>
  <c r="BS31" i="5"/>
  <c r="BS5" i="5"/>
  <c r="O5" i="2"/>
  <c r="D3" i="11"/>
  <c r="M35" i="11"/>
  <c r="L41" i="11" s="1"/>
  <c r="J5" i="2" l="1"/>
  <c r="AB3" i="5"/>
  <c r="Z18" i="11"/>
  <c r="Z10" i="11"/>
  <c r="Y10" i="11" s="1"/>
  <c r="I5" i="2"/>
  <c r="G24" i="5"/>
  <c r="H24" i="5" s="1"/>
  <c r="J24" i="5" s="1"/>
  <c r="G25" i="5"/>
  <c r="H25" i="5" s="1"/>
  <c r="J25" i="5" s="1"/>
  <c r="G26" i="5"/>
  <c r="G23" i="5"/>
  <c r="H23" i="5" s="1"/>
  <c r="J23" i="5" s="1"/>
  <c r="G27" i="5"/>
  <c r="H27" i="5" s="1"/>
  <c r="J27" i="5" s="1"/>
  <c r="G12" i="5"/>
  <c r="H12" i="5" s="1"/>
  <c r="G19" i="5"/>
  <c r="H19" i="5" s="1"/>
  <c r="G14" i="5"/>
  <c r="H14" i="5" s="1"/>
  <c r="G15" i="5"/>
  <c r="H15" i="5" s="1"/>
  <c r="G16" i="5"/>
  <c r="H16" i="5" s="1"/>
  <c r="J16" i="5" s="1"/>
  <c r="G13" i="5"/>
  <c r="H13" i="5" s="1"/>
  <c r="G11" i="5"/>
  <c r="H11" i="5" s="1"/>
  <c r="G18" i="5"/>
  <c r="H18" i="5" s="1"/>
  <c r="G21" i="5"/>
  <c r="H21" i="5" s="1"/>
  <c r="G20" i="5"/>
  <c r="H20" i="5" s="1"/>
  <c r="K20" i="5" s="1"/>
  <c r="G17" i="5"/>
  <c r="H17" i="5" s="1"/>
  <c r="G22" i="5"/>
  <c r="H22" i="5" s="1"/>
  <c r="G10" i="5"/>
  <c r="H10" i="5" s="1"/>
  <c r="G9" i="5"/>
  <c r="K9" i="5" s="1"/>
  <c r="A22" i="5"/>
  <c r="B22" i="5" s="1"/>
  <c r="A21" i="5"/>
  <c r="B21" i="5" s="1"/>
  <c r="P6" i="11"/>
  <c r="D5" i="11"/>
  <c r="D4" i="11"/>
  <c r="Z8" i="11" s="1"/>
  <c r="Y8" i="11" s="1"/>
  <c r="H4" i="11"/>
  <c r="R5" i="2"/>
  <c r="E5" i="2"/>
  <c r="M2" i="11"/>
  <c r="Z3" i="11" s="1"/>
  <c r="P2" i="11"/>
  <c r="Z4" i="11" s="1"/>
  <c r="Y4" i="11" s="1"/>
  <c r="H6" i="11"/>
  <c r="G5" i="2" l="1"/>
  <c r="K5" i="11"/>
  <c r="Z14" i="11" s="1"/>
  <c r="Y14" i="11" s="1"/>
  <c r="D6" i="11"/>
  <c r="Z16" i="11" s="1"/>
  <c r="Y16" i="11" s="1"/>
  <c r="L5" i="2"/>
  <c r="P5" i="11"/>
  <c r="Z15" i="11" s="1"/>
  <c r="Y15" i="11" s="1"/>
  <c r="H5" i="11"/>
  <c r="Z13" i="11" s="1"/>
  <c r="Y13" i="11" s="1"/>
  <c r="H5" i="2"/>
  <c r="K5" i="2"/>
  <c r="Z9" i="11"/>
  <c r="Y9" i="11" s="1"/>
  <c r="Z17" i="11"/>
  <c r="Y17" i="11" s="1"/>
  <c r="Y18" i="11"/>
  <c r="Z19" i="11"/>
  <c r="Y19" i="11" s="1"/>
  <c r="Y11" i="11"/>
  <c r="Z12" i="11"/>
  <c r="Y12" i="11" s="1"/>
  <c r="B36" i="11"/>
  <c r="B42" i="11" s="1"/>
  <c r="Y3" i="11"/>
  <c r="W3" i="11"/>
  <c r="H35" i="11"/>
  <c r="H41" i="11" s="1"/>
  <c r="H9" i="5"/>
  <c r="K22" i="5"/>
  <c r="S22" i="5" s="1"/>
  <c r="I22" i="5" s="1"/>
  <c r="J22" i="5"/>
  <c r="K18" i="5"/>
  <c r="J18" i="5"/>
  <c r="K15" i="5"/>
  <c r="J15" i="5"/>
  <c r="K23" i="5"/>
  <c r="S23" i="5" s="1"/>
  <c r="I23" i="5" s="1"/>
  <c r="K17" i="5"/>
  <c r="J17" i="5"/>
  <c r="K11" i="5"/>
  <c r="J11" i="5"/>
  <c r="K14" i="5"/>
  <c r="J14" i="5"/>
  <c r="H26" i="5"/>
  <c r="J26" i="5" s="1"/>
  <c r="J20" i="5"/>
  <c r="K13" i="5"/>
  <c r="J13" i="5"/>
  <c r="K19" i="5"/>
  <c r="J19" i="5"/>
  <c r="K25" i="5"/>
  <c r="S25" i="5" s="1"/>
  <c r="I25" i="5" s="1"/>
  <c r="J10" i="5"/>
  <c r="K10" i="5"/>
  <c r="K21" i="5"/>
  <c r="J21" i="5"/>
  <c r="K16" i="5"/>
  <c r="K12" i="5"/>
  <c r="J12" i="5"/>
  <c r="K27" i="5"/>
  <c r="S27" i="5" s="1"/>
  <c r="I27" i="5" s="1"/>
  <c r="K24" i="5"/>
  <c r="S24" i="5" s="1"/>
  <c r="I24" i="5" s="1"/>
  <c r="AA4" i="11" l="1"/>
  <c r="AE4" i="11" s="1"/>
  <c r="AA20" i="11"/>
  <c r="AE20" i="11" s="1"/>
  <c r="AA9" i="11"/>
  <c r="AE9" i="11" s="1"/>
  <c r="AA18" i="11"/>
  <c r="AE18" i="11" s="1"/>
  <c r="AA8" i="11"/>
  <c r="AE8" i="11" s="1"/>
  <c r="AA19" i="11"/>
  <c r="AE19" i="11" s="1"/>
  <c r="AA6" i="11"/>
  <c r="AE6" i="11" s="1"/>
  <c r="AA21" i="11"/>
  <c r="AE21" i="11" s="1"/>
  <c r="AA15" i="11"/>
  <c r="AE15" i="11" s="1"/>
  <c r="AA17" i="11"/>
  <c r="AE17" i="11" s="1"/>
  <c r="AA12" i="11"/>
  <c r="AE12" i="11" s="1"/>
  <c r="AA13" i="11"/>
  <c r="AE13" i="11" s="1"/>
  <c r="AA11" i="11"/>
  <c r="AE11" i="11" s="1"/>
  <c r="AA10" i="11"/>
  <c r="AE10" i="11" s="1"/>
  <c r="AA16" i="11"/>
  <c r="AE16" i="11" s="1"/>
  <c r="AA7" i="11"/>
  <c r="AE7" i="11" s="1"/>
  <c r="AA3" i="11"/>
  <c r="AE3" i="11" s="1"/>
  <c r="AA14" i="11"/>
  <c r="AE14" i="11" s="1"/>
  <c r="AA5" i="11"/>
  <c r="AE5" i="11" s="1"/>
  <c r="E27" i="5"/>
  <c r="D27" i="5" s="1"/>
  <c r="E23" i="5"/>
  <c r="D23" i="5" s="1"/>
  <c r="E24" i="5"/>
  <c r="D24" i="5" s="1"/>
  <c r="E22" i="5"/>
  <c r="D22" i="5" s="1"/>
  <c r="E25" i="5"/>
  <c r="D25" i="5" s="1"/>
  <c r="F22" i="5"/>
  <c r="F24" i="5"/>
  <c r="F25" i="5"/>
  <c r="F23" i="5"/>
  <c r="F27" i="5"/>
  <c r="K26" i="5"/>
  <c r="S26" i="5" s="1"/>
  <c r="I26" i="5" s="1"/>
  <c r="AJ1" i="11" l="1"/>
  <c r="E26" i="5"/>
  <c r="D26" i="5" s="1"/>
  <c r="F26" i="5"/>
  <c r="S9" i="5"/>
  <c r="S21" i="5"/>
  <c r="I21" i="5" s="1"/>
  <c r="S20" i="5"/>
  <c r="I20" i="5" s="1"/>
  <c r="S19" i="5"/>
  <c r="I19" i="5" s="1"/>
  <c r="AD1" i="11" l="1"/>
  <c r="B8" i="11" s="1"/>
  <c r="AN1" i="5"/>
  <c r="F19" i="5"/>
  <c r="F20" i="5"/>
  <c r="F21" i="5"/>
  <c r="F9" i="5"/>
  <c r="S10" i="5"/>
  <c r="I10" i="5" s="1"/>
  <c r="S14" i="5"/>
  <c r="I14" i="5" s="1"/>
  <c r="S18" i="5"/>
  <c r="I18" i="5" s="1"/>
  <c r="S11" i="5"/>
  <c r="I11" i="5" s="1"/>
  <c r="S15" i="5"/>
  <c r="I15" i="5" s="1"/>
  <c r="S12" i="5"/>
  <c r="I12" i="5" s="1"/>
  <c r="S16" i="5"/>
  <c r="I16" i="5" s="1"/>
  <c r="S13" i="5"/>
  <c r="I13" i="5" s="1"/>
  <c r="S17" i="5"/>
  <c r="I17" i="5" s="1"/>
  <c r="E14" i="5" l="1"/>
  <c r="D14" i="5" s="1"/>
  <c r="E19" i="5" s="1"/>
  <c r="D19" i="5" s="1"/>
  <c r="E15" i="5"/>
  <c r="D15" i="5" s="1"/>
  <c r="E20" i="5" s="1"/>
  <c r="D20" i="5" s="1"/>
  <c r="E12" i="5"/>
  <c r="D12" i="5" s="1"/>
  <c r="E17" i="5" s="1"/>
  <c r="D17" i="5" s="1"/>
  <c r="E13" i="5"/>
  <c r="D13" i="5" s="1"/>
  <c r="E18" i="5" s="1"/>
  <c r="D18" i="5" s="1"/>
  <c r="E11" i="5"/>
  <c r="D11" i="5" s="1"/>
  <c r="E16" i="5"/>
  <c r="D16" i="5" s="1"/>
  <c r="E21" i="5" s="1"/>
  <c r="D21" i="5" s="1"/>
  <c r="E10" i="5"/>
  <c r="D10" i="5" s="1"/>
  <c r="F16" i="5"/>
  <c r="F17" i="5"/>
  <c r="F18" i="5"/>
  <c r="F13" i="5"/>
  <c r="BQ9" i="5"/>
  <c r="F11" i="5"/>
  <c r="BQ7" i="5"/>
  <c r="F12" i="5"/>
  <c r="BQ8" i="5"/>
  <c r="F14" i="5"/>
  <c r="BQ10" i="5"/>
  <c r="F15" i="5"/>
  <c r="BQ11" i="5"/>
  <c r="F10" i="5"/>
  <c r="BQ6" i="5"/>
  <c r="AH17" i="5"/>
  <c r="AH18" i="5"/>
  <c r="AH16" i="5"/>
  <c r="BQ14" i="5"/>
  <c r="BQ18" i="5"/>
  <c r="BQ32" i="5"/>
  <c r="BQ29" i="5"/>
  <c r="BQ41" i="5"/>
  <c r="BQ19" i="5"/>
  <c r="BQ20" i="5"/>
  <c r="BQ23" i="5"/>
  <c r="BQ52" i="5"/>
  <c r="BQ47" i="5"/>
  <c r="BQ53" i="5"/>
  <c r="BQ27" i="5"/>
  <c r="BQ12" i="5"/>
  <c r="BQ36" i="5"/>
  <c r="BQ44" i="5"/>
  <c r="BQ54" i="5"/>
  <c r="BQ50" i="5"/>
  <c r="BQ24" i="5"/>
  <c r="BQ51" i="5"/>
  <c r="BQ30" i="5"/>
  <c r="BQ48" i="5"/>
  <c r="BQ46" i="5"/>
  <c r="BQ35" i="5"/>
  <c r="BQ34" i="5"/>
  <c r="BQ15" i="5"/>
  <c r="BQ17" i="5"/>
  <c r="BQ45" i="5"/>
  <c r="BQ39" i="5"/>
  <c r="BQ26" i="5"/>
  <c r="BQ21" i="5"/>
  <c r="BQ42" i="5"/>
  <c r="BQ40" i="5"/>
  <c r="BQ22" i="5"/>
  <c r="BQ13" i="5"/>
  <c r="BQ28" i="5"/>
  <c r="BQ16" i="5"/>
  <c r="BQ33" i="5"/>
  <c r="BQ38" i="5"/>
  <c r="K22" i="11" l="1"/>
  <c r="DM5" i="2"/>
  <c r="Q22" i="11"/>
  <c r="DN5" i="2"/>
  <c r="F22" i="11"/>
  <c r="DL5" i="2"/>
  <c r="V15" i="11"/>
  <c r="V20" i="11"/>
  <c r="V10" i="11"/>
  <c r="V17" i="11"/>
  <c r="V13" i="11"/>
  <c r="V21" i="11"/>
  <c r="V19" i="11"/>
  <c r="V11" i="11"/>
  <c r="V16" i="11"/>
  <c r="V14" i="11"/>
  <c r="V18" i="11"/>
  <c r="V12" i="11"/>
  <c r="V23" i="11"/>
  <c r="C10" i="5"/>
  <c r="C11" i="5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V25" i="11"/>
  <c r="V24" i="11"/>
  <c r="V22" i="11"/>
  <c r="AH8" i="5"/>
  <c r="DG5" i="2" s="1"/>
  <c r="I28" i="5"/>
  <c r="AH19" i="5"/>
  <c r="F28" i="5"/>
  <c r="DO5" i="2" l="1"/>
  <c r="B11" i="11"/>
  <c r="AH12" i="5"/>
  <c r="AE24" i="5"/>
  <c r="AE23" i="5"/>
  <c r="E27" i="11"/>
  <c r="AH14" i="5" l="1"/>
  <c r="DJ5" i="2" s="1"/>
  <c r="DH5" i="2"/>
  <c r="C11" i="11"/>
  <c r="B12" i="11"/>
  <c r="E28" i="11"/>
  <c r="AE26" i="5"/>
  <c r="AE25" i="5"/>
  <c r="D11" i="11"/>
  <c r="B13" i="11" l="1"/>
  <c r="C12" i="11"/>
  <c r="D12" i="11"/>
  <c r="AH15" i="5"/>
  <c r="DK5" i="2" s="1"/>
  <c r="I11" i="11"/>
  <c r="H11" i="11"/>
  <c r="H12" i="11" l="1"/>
  <c r="I12" i="11"/>
  <c r="B14" i="11"/>
  <c r="C13" i="11"/>
  <c r="D13" i="11"/>
  <c r="F35" i="11"/>
  <c r="I13" i="11" l="1"/>
  <c r="H13" i="11"/>
  <c r="B15" i="11"/>
  <c r="C14" i="11"/>
  <c r="D14" i="11"/>
  <c r="F41" i="11"/>
  <c r="I14" i="11" l="1"/>
  <c r="H14" i="11"/>
  <c r="B16" i="11"/>
  <c r="D15" i="11"/>
  <c r="C15" i="11"/>
  <c r="I15" i="11" l="1"/>
  <c r="H15" i="11"/>
  <c r="B17" i="11"/>
  <c r="C16" i="11"/>
  <c r="D16" i="11"/>
  <c r="B18" i="11" l="1"/>
  <c r="J11" i="11" s="1"/>
  <c r="J12" i="11" s="1"/>
  <c r="D17" i="11"/>
  <c r="C17" i="11"/>
  <c r="I16" i="11"/>
  <c r="H16" i="11"/>
  <c r="J13" i="11" l="1"/>
  <c r="K12" i="11"/>
  <c r="L12" i="11"/>
  <c r="I17" i="11"/>
  <c r="H17" i="11"/>
  <c r="C18" i="11"/>
  <c r="D18" i="11"/>
  <c r="Q12" i="11" l="1"/>
  <c r="P12" i="11"/>
  <c r="J14" i="11"/>
  <c r="K13" i="11"/>
  <c r="L13" i="11"/>
  <c r="I18" i="11"/>
  <c r="H18" i="11"/>
  <c r="L11" i="11"/>
  <c r="K11" i="11"/>
  <c r="Q13" i="11" l="1"/>
  <c r="P13" i="11"/>
  <c r="J15" i="11"/>
  <c r="L14" i="11"/>
  <c r="K14" i="11"/>
  <c r="P11" i="11"/>
  <c r="Q11" i="11"/>
  <c r="Q14" i="11" l="1"/>
  <c r="P14" i="11"/>
  <c r="J16" i="11"/>
  <c r="L15" i="11"/>
  <c r="K15" i="11"/>
  <c r="P15" i="11" l="1"/>
  <c r="Q15" i="11"/>
  <c r="J17" i="11"/>
  <c r="L16" i="11"/>
  <c r="K16" i="11"/>
  <c r="Q16" i="11" l="1"/>
  <c r="P16" i="11"/>
  <c r="J18" i="11"/>
  <c r="L17" i="11"/>
  <c r="K17" i="11"/>
  <c r="Q17" i="11" l="1"/>
  <c r="P17" i="11"/>
  <c r="L18" i="11"/>
  <c r="CH5" i="2" s="1"/>
  <c r="K18" i="11"/>
  <c r="AJ5" i="2"/>
  <c r="AV5" i="2"/>
  <c r="AN5" i="2"/>
  <c r="CX5" i="2" l="1"/>
  <c r="AP5" i="2"/>
  <c r="CF5" i="2"/>
  <c r="AR5" i="2"/>
  <c r="AB5" i="2"/>
  <c r="X5" i="2"/>
  <c r="BT5" i="2"/>
  <c r="T5" i="2"/>
  <c r="BV5" i="2"/>
  <c r="BF5" i="2"/>
  <c r="AX5" i="2"/>
  <c r="P18" i="11"/>
  <c r="Q18" i="11"/>
  <c r="BJ5" i="2"/>
  <c r="AD5" i="2"/>
  <c r="AZ5" i="2"/>
  <c r="Z5" i="2"/>
  <c r="CN5" i="2"/>
  <c r="CJ5" i="2"/>
  <c r="BH5" i="2"/>
  <c r="CP5" i="2"/>
  <c r="AT5" i="2"/>
  <c r="BR5" i="2"/>
  <c r="CV5" i="2"/>
  <c r="BD5" i="2"/>
  <c r="AF5" i="2"/>
  <c r="V5" i="2"/>
  <c r="CR5" i="2"/>
  <c r="BZ5" i="2"/>
  <c r="CL5" i="2"/>
  <c r="BL5" i="2"/>
  <c r="AL5" i="2"/>
  <c r="BP5" i="2"/>
  <c r="CD5" i="2"/>
  <c r="CB5" i="2"/>
  <c r="BX5" i="2"/>
  <c r="AH5" i="2"/>
  <c r="BB5" i="2"/>
  <c r="BN5" i="2"/>
  <c r="CT5" i="2"/>
</calcChain>
</file>

<file path=xl/sharedStrings.xml><?xml version="1.0" encoding="utf-8"?>
<sst xmlns="http://schemas.openxmlformats.org/spreadsheetml/2006/main" count="56718" uniqueCount="5413">
  <si>
    <t>تاريخه</t>
  </si>
  <si>
    <t>تدوير رسوم</t>
  </si>
  <si>
    <t>رقم الطالب</t>
  </si>
  <si>
    <t>الاسم والكنية:</t>
  </si>
  <si>
    <t>اسم الاب:</t>
  </si>
  <si>
    <t>اسم الام:</t>
  </si>
  <si>
    <t>مكان الميلاد</t>
  </si>
  <si>
    <t>عام الميلاد</t>
  </si>
  <si>
    <t>بطل الجمهورية</t>
  </si>
  <si>
    <t>السنة</t>
  </si>
  <si>
    <t>الجنسية</t>
  </si>
  <si>
    <t>الجنس</t>
  </si>
  <si>
    <t>نوع الشهادة</t>
  </si>
  <si>
    <t>عام الثانوية :</t>
  </si>
  <si>
    <t>محافظتها</t>
  </si>
  <si>
    <t>الطلاب الأوائل</t>
  </si>
  <si>
    <t>محافظة الهوية</t>
  </si>
  <si>
    <t>الفصل الأول</t>
  </si>
  <si>
    <t>الفصل الثاني</t>
  </si>
  <si>
    <t>تقسيط</t>
  </si>
  <si>
    <t>مقررات السنة الثانية</t>
  </si>
  <si>
    <t>المبلغ المستحق</t>
  </si>
  <si>
    <t>القسط الأول</t>
  </si>
  <si>
    <t>رسم الشهادة</t>
  </si>
  <si>
    <t>القسط الثاني</t>
  </si>
  <si>
    <t>نوع الثانوية</t>
  </si>
  <si>
    <t>رمز المقرر</t>
  </si>
  <si>
    <t xml:space="preserve">إلى المصرف العقاري </t>
  </si>
  <si>
    <t>يرجى قبض مبلغ  قدره</t>
  </si>
  <si>
    <t xml:space="preserve">وتحويله إلى حساب التعليم المفتوح رقم ck1-10173186 وتسليم إشعار القبض إلى صاحب العلاقة  </t>
  </si>
  <si>
    <t>المعلومات  الشخصية</t>
  </si>
  <si>
    <t>معلومات الشهادة</t>
  </si>
  <si>
    <t>مقررات السنة الأولى</t>
  </si>
  <si>
    <t>مقررات السنة الثالثة</t>
  </si>
  <si>
    <t>مقررات السنة الرابعة</t>
  </si>
  <si>
    <t>الإحصائية</t>
  </si>
  <si>
    <t>الاسم والنسبة</t>
  </si>
  <si>
    <t>الأب</t>
  </si>
  <si>
    <t>الام</t>
  </si>
  <si>
    <t>عام الثانوية</t>
  </si>
  <si>
    <t>رقمه</t>
  </si>
  <si>
    <t>المبلغ المدور</t>
  </si>
  <si>
    <t>عناصر الجيش وقوى الأمن الداخلي</t>
  </si>
  <si>
    <t>تقيسط</t>
  </si>
  <si>
    <t>عدد المواد الجديدة</t>
  </si>
  <si>
    <t>عدد الإجمالي للمواد</t>
  </si>
  <si>
    <t>الاب</t>
  </si>
  <si>
    <t>الأم</t>
  </si>
  <si>
    <t>تاريخ الميلاد</t>
  </si>
  <si>
    <t>الرقم الوطني</t>
  </si>
  <si>
    <t>نوع الشهادة الثانوية</t>
  </si>
  <si>
    <t>سنة الشهادة</t>
  </si>
  <si>
    <t>محافظ الشهادة</t>
  </si>
  <si>
    <t>العنوان الدائم</t>
  </si>
  <si>
    <t>رقم الهاتف</t>
  </si>
  <si>
    <t>رقم الموبايل</t>
  </si>
  <si>
    <t>ذوي الشهداء وجرحى الجيش العربي السوري</t>
  </si>
  <si>
    <t>حسين</t>
  </si>
  <si>
    <t>الأولى</t>
  </si>
  <si>
    <t>صالح</t>
  </si>
  <si>
    <t>حاتم</t>
  </si>
  <si>
    <t>محمود</t>
  </si>
  <si>
    <t>مروان</t>
  </si>
  <si>
    <t>محمد</t>
  </si>
  <si>
    <t>عدنان</t>
  </si>
  <si>
    <t>علي</t>
  </si>
  <si>
    <t>يوسف</t>
  </si>
  <si>
    <t>أحمد</t>
  </si>
  <si>
    <t>جمال</t>
  </si>
  <si>
    <t>صلاح</t>
  </si>
  <si>
    <t>محمد علي</t>
  </si>
  <si>
    <t>فواز</t>
  </si>
  <si>
    <t>ماهر</t>
  </si>
  <si>
    <t>محسن</t>
  </si>
  <si>
    <t>جميل</t>
  </si>
  <si>
    <t>بسام</t>
  </si>
  <si>
    <t>محي الدين</t>
  </si>
  <si>
    <t>رفيق</t>
  </si>
  <si>
    <t>عبد الرزاق</t>
  </si>
  <si>
    <t>ابراهيم</t>
  </si>
  <si>
    <t>محمد خير</t>
  </si>
  <si>
    <t>زياد</t>
  </si>
  <si>
    <t>عصام</t>
  </si>
  <si>
    <t>احمد</t>
  </si>
  <si>
    <t>خليل</t>
  </si>
  <si>
    <t>محمد عماد</t>
  </si>
  <si>
    <t>نزار</t>
  </si>
  <si>
    <t>فؤاد</t>
  </si>
  <si>
    <t>بشار</t>
  </si>
  <si>
    <t>عبد الهادي</t>
  </si>
  <si>
    <t>نضال</t>
  </si>
  <si>
    <t>صباح</t>
  </si>
  <si>
    <t>خالد</t>
  </si>
  <si>
    <t>حمد</t>
  </si>
  <si>
    <t>عبد الله</t>
  </si>
  <si>
    <t>مازن</t>
  </si>
  <si>
    <t>ايمن</t>
  </si>
  <si>
    <t>مصطفى</t>
  </si>
  <si>
    <t>عماد</t>
  </si>
  <si>
    <t>محمد سامر</t>
  </si>
  <si>
    <t>مسعود</t>
  </si>
  <si>
    <t>محمد زهير</t>
  </si>
  <si>
    <t>محمد كمال</t>
  </si>
  <si>
    <t>محمد سمير</t>
  </si>
  <si>
    <t>وليد</t>
  </si>
  <si>
    <t>سمير</t>
  </si>
  <si>
    <t>كمال</t>
  </si>
  <si>
    <t>ياسر</t>
  </si>
  <si>
    <t>قاسم</t>
  </si>
  <si>
    <t>غازي</t>
  </si>
  <si>
    <t>محمد هشام</t>
  </si>
  <si>
    <t>محمد معتز</t>
  </si>
  <si>
    <t>فايز</t>
  </si>
  <si>
    <t>رياض</t>
  </si>
  <si>
    <t>هيثم</t>
  </si>
  <si>
    <t>مفيد</t>
  </si>
  <si>
    <t>عبد القادر</t>
  </si>
  <si>
    <t>جهاد</t>
  </si>
  <si>
    <t>عبد الكريم</t>
  </si>
  <si>
    <t>طلال</t>
  </si>
  <si>
    <t>حسان</t>
  </si>
  <si>
    <t>ناظم</t>
  </si>
  <si>
    <t>أنور</t>
  </si>
  <si>
    <t>لطفي</t>
  </si>
  <si>
    <t>محمد سليم</t>
  </si>
  <si>
    <t>محمد بسام</t>
  </si>
  <si>
    <t>محمد زياد</t>
  </si>
  <si>
    <t>اسامه</t>
  </si>
  <si>
    <t>معتز</t>
  </si>
  <si>
    <t>احسان</t>
  </si>
  <si>
    <t>محمد عدنان</t>
  </si>
  <si>
    <t>عثمان</t>
  </si>
  <si>
    <t>سامر</t>
  </si>
  <si>
    <t>منال</t>
  </si>
  <si>
    <t>غياث</t>
  </si>
  <si>
    <t>غفران</t>
  </si>
  <si>
    <t>اياد</t>
  </si>
  <si>
    <t>باسم</t>
  </si>
  <si>
    <t>خلدون</t>
  </si>
  <si>
    <t>سهام</t>
  </si>
  <si>
    <t>سيف الدين</t>
  </si>
  <si>
    <t>اتبع الخطوات التالية:</t>
  </si>
  <si>
    <t>الموبايل</t>
  </si>
  <si>
    <t>الهاتف</t>
  </si>
  <si>
    <t>شعبة التجنيد</t>
  </si>
  <si>
    <t>ذكر</t>
  </si>
  <si>
    <t>أنثى</t>
  </si>
  <si>
    <t>العنوان :</t>
  </si>
  <si>
    <t>ر2</t>
  </si>
  <si>
    <t>ج</t>
  </si>
  <si>
    <t>ر1</t>
  </si>
  <si>
    <t>نوع الحسم</t>
  </si>
  <si>
    <t>نقابة معلمين</t>
  </si>
  <si>
    <t>ذوي إحتياجات الخاصة</t>
  </si>
  <si>
    <t>وثيقة وفاة</t>
  </si>
  <si>
    <t>سجين</t>
  </si>
  <si>
    <t>رسم التسجيل</t>
  </si>
  <si>
    <t>عدد المقررات المسجلة لأول مرة</t>
  </si>
  <si>
    <t>عدد المواد الراسبة للمرة الأولى</t>
  </si>
  <si>
    <t>عدد المواد الراسبة للمرة الثانية</t>
  </si>
  <si>
    <t>أصول المحاسبة  (1)</t>
  </si>
  <si>
    <t xml:space="preserve">الرياضيات المالية والادارية </t>
  </si>
  <si>
    <t>مبادئ الادارة  (1)</t>
  </si>
  <si>
    <t xml:space="preserve">المدخل الى القانون </t>
  </si>
  <si>
    <t xml:space="preserve">تقنيات الحاسوب </t>
  </si>
  <si>
    <t>أصول المحاسبة (2)</t>
  </si>
  <si>
    <t xml:space="preserve">اساليب كمية في الادارة </t>
  </si>
  <si>
    <t>مبادئ الادارة  (2)</t>
  </si>
  <si>
    <t xml:space="preserve">اقتصاد كلي </t>
  </si>
  <si>
    <t>مبادئ التكاليف (1)</t>
  </si>
  <si>
    <t xml:space="preserve">نظم المعلومات المحاسبية </t>
  </si>
  <si>
    <t>محاسبة خاصة  (1)</t>
  </si>
  <si>
    <t xml:space="preserve">محاسبة منشات مالية </t>
  </si>
  <si>
    <t xml:space="preserve">محاسبة حكومية </t>
  </si>
  <si>
    <t>مبادئ التكاليف (2)</t>
  </si>
  <si>
    <t>محاسبة خاصة (2)</t>
  </si>
  <si>
    <t xml:space="preserve">نظرية المحاسبة </t>
  </si>
  <si>
    <t xml:space="preserve">محاسبة ضريبية </t>
  </si>
  <si>
    <t xml:space="preserve">محاسبة شركات الاموال </t>
  </si>
  <si>
    <t xml:space="preserve">المالية العامة </t>
  </si>
  <si>
    <t xml:space="preserve">ادارة الانتاج </t>
  </si>
  <si>
    <t xml:space="preserve">الاقتصاد الجزئي </t>
  </si>
  <si>
    <t xml:space="preserve">مبادئ الاحصاء </t>
  </si>
  <si>
    <t>تدقيق حسابات (2)</t>
  </si>
  <si>
    <t xml:space="preserve">محاسبة متقدمة </t>
  </si>
  <si>
    <t xml:space="preserve">محاسبة البترول </t>
  </si>
  <si>
    <t xml:space="preserve">مشكلات محاسبية معاصرة </t>
  </si>
  <si>
    <t>تدقيق حسابات (1)</t>
  </si>
  <si>
    <t xml:space="preserve">محاسبة ادارية </t>
  </si>
  <si>
    <t xml:space="preserve">برمجيات تطبيقية في المحاسبة </t>
  </si>
  <si>
    <t xml:space="preserve">محاسبة زراعية </t>
  </si>
  <si>
    <t xml:space="preserve">محاسبة شركات الاشخاص </t>
  </si>
  <si>
    <t xml:space="preserve">ادارة مشتريات ومخازن </t>
  </si>
  <si>
    <t xml:space="preserve">الادارة المالية </t>
  </si>
  <si>
    <t xml:space="preserve">القانون التجاري </t>
  </si>
  <si>
    <t>حنان</t>
  </si>
  <si>
    <t>امينه</t>
  </si>
  <si>
    <t>هناء</t>
  </si>
  <si>
    <t>سوسن</t>
  </si>
  <si>
    <t>فاطمة</t>
  </si>
  <si>
    <t>مريم</t>
  </si>
  <si>
    <t>قمر</t>
  </si>
  <si>
    <t>ناديا</t>
  </si>
  <si>
    <t>مها</t>
  </si>
  <si>
    <t>منى</t>
  </si>
  <si>
    <t>سحر</t>
  </si>
  <si>
    <t>نوال</t>
  </si>
  <si>
    <t>امنه</t>
  </si>
  <si>
    <t>خديجه</t>
  </si>
  <si>
    <t>مرفت</t>
  </si>
  <si>
    <t>وفاء</t>
  </si>
  <si>
    <t>عليا</t>
  </si>
  <si>
    <t>رنا</t>
  </si>
  <si>
    <t>كوثر</t>
  </si>
  <si>
    <t>انتصار</t>
  </si>
  <si>
    <t>هيام</t>
  </si>
  <si>
    <t>سمر</t>
  </si>
  <si>
    <t>مسلم</t>
  </si>
  <si>
    <t>هيفاء</t>
  </si>
  <si>
    <t>هنادي</t>
  </si>
  <si>
    <t>مياده</t>
  </si>
  <si>
    <t>يسرى</t>
  </si>
  <si>
    <t>باسمه</t>
  </si>
  <si>
    <t>غاده</t>
  </si>
  <si>
    <t>وصال</t>
  </si>
  <si>
    <t>سعاد</t>
  </si>
  <si>
    <t>فريال</t>
  </si>
  <si>
    <t>ايمان</t>
  </si>
  <si>
    <t>سناء</t>
  </si>
  <si>
    <t>ميساء</t>
  </si>
  <si>
    <t>رغداء</t>
  </si>
  <si>
    <t>سميره</t>
  </si>
  <si>
    <t>فلك</t>
  </si>
  <si>
    <t>فاطمه</t>
  </si>
  <si>
    <t>اميره</t>
  </si>
  <si>
    <t>هدى</t>
  </si>
  <si>
    <t>عائده</t>
  </si>
  <si>
    <t>رجاء</t>
  </si>
  <si>
    <t>نجاح</t>
  </si>
  <si>
    <t>نجوى</t>
  </si>
  <si>
    <t>رانيا</t>
  </si>
  <si>
    <t>مؤمنه</t>
  </si>
  <si>
    <t>زينب</t>
  </si>
  <si>
    <t>محمد هيثم</t>
  </si>
  <si>
    <t>فايزه</t>
  </si>
  <si>
    <t>لينا</t>
  </si>
  <si>
    <t>جمانه</t>
  </si>
  <si>
    <t>رويده</t>
  </si>
  <si>
    <t>فدوى</t>
  </si>
  <si>
    <t>أمل</t>
  </si>
  <si>
    <t>عائشه</t>
  </si>
  <si>
    <t>نور الهدى</t>
  </si>
  <si>
    <t>ماجده</t>
  </si>
  <si>
    <t>ابتسام</t>
  </si>
  <si>
    <t>فاتن</t>
  </si>
  <si>
    <t>سلوى</t>
  </si>
  <si>
    <t>سوزان</t>
  </si>
  <si>
    <t>ثروت</t>
  </si>
  <si>
    <t>حوريه</t>
  </si>
  <si>
    <t>اسما صادق</t>
  </si>
  <si>
    <t>فرزات</t>
  </si>
  <si>
    <t>صبحيه</t>
  </si>
  <si>
    <t>شهناز</t>
  </si>
  <si>
    <t>اميمه</t>
  </si>
  <si>
    <t>ربيعه</t>
  </si>
  <si>
    <t>فضه</t>
  </si>
  <si>
    <t>سوريا</t>
  </si>
  <si>
    <t>محمد سالم</t>
  </si>
  <si>
    <t>فراس</t>
  </si>
  <si>
    <t>هبه</t>
  </si>
  <si>
    <t>بشيره</t>
  </si>
  <si>
    <t>سماهر</t>
  </si>
  <si>
    <t>أسماء</t>
  </si>
  <si>
    <t>افتكار</t>
  </si>
  <si>
    <t>رباح</t>
  </si>
  <si>
    <t>أماني</t>
  </si>
  <si>
    <t>وجيها</t>
  </si>
  <si>
    <t>منتهى</t>
  </si>
  <si>
    <t>رشا</t>
  </si>
  <si>
    <t>Father Name</t>
  </si>
  <si>
    <t>Mother Name</t>
  </si>
  <si>
    <t>Full Name</t>
  </si>
  <si>
    <t>place of birth</t>
  </si>
  <si>
    <t>مكان ورقم القيد</t>
  </si>
  <si>
    <t>ذوي الاحتياجات الخاصة</t>
  </si>
  <si>
    <t>لا</t>
  </si>
  <si>
    <t>نعم</t>
  </si>
  <si>
    <t>محمد شيخ البساتنه</t>
  </si>
  <si>
    <t>دمشق</t>
  </si>
  <si>
    <t>دير الزور</t>
  </si>
  <si>
    <t>درعا</t>
  </si>
  <si>
    <t>حماة</t>
  </si>
  <si>
    <t>الرقة</t>
  </si>
  <si>
    <t>ريف دمشق</t>
  </si>
  <si>
    <t>حمص</t>
  </si>
  <si>
    <t>حلب</t>
  </si>
  <si>
    <t>اللاذقية</t>
  </si>
  <si>
    <t>طرطوس</t>
  </si>
  <si>
    <t>السويداء</t>
  </si>
  <si>
    <t>القنيطرة</t>
  </si>
  <si>
    <t>الحسكة</t>
  </si>
  <si>
    <t>إدلب</t>
  </si>
  <si>
    <t>تجارية</t>
  </si>
  <si>
    <t>علمي</t>
  </si>
  <si>
    <t xml:space="preserve">تعليمات التسجيل </t>
  </si>
  <si>
    <t>يستفيد من الحسم</t>
  </si>
  <si>
    <t>نسبة الحسم</t>
  </si>
  <si>
    <t>الانتقال إلى صفحة اختيار المقررات</t>
  </si>
  <si>
    <t>يكون اختيار المقررات المراد التسجيل عليها على الشكل التالي:</t>
  </si>
  <si>
    <t>الحاصيلن عل وسام بطل الجمهورية العربية السورية أو أحد أبنائهم</t>
  </si>
  <si>
    <t xml:space="preserve">يسدد (500ل.س) فقط رسم كل مقرر </t>
  </si>
  <si>
    <t>السجين</t>
  </si>
  <si>
    <t>التوجه إلى المصرف العقاري لدفع الرسوم</t>
  </si>
  <si>
    <t>ملاحظة :إن كنت من المستفيدين من الحسميات يجب عليك إحضار الوثيقة التي تثبت ذلك
مع الأوراق الثبوتية التي تقدم إلى النافذة</t>
  </si>
  <si>
    <r>
      <t xml:space="preserve">ثم تسليم استمارة التسجيل مع إيصال المصرف إلى شؤون طلاب المحاسبة - مركز التعليم المفتوح - الطابق الارضي خلال مدة أقصاها أسبوع من تاريخ إرسال الإيميل .
</t>
    </r>
    <r>
      <rPr>
        <b/>
        <sz val="14"/>
        <color theme="0"/>
        <rFont val="Sakkal Majalla"/>
      </rPr>
      <t>أو إرسالها عن طريق المؤسسة العامة للبريد إلى العنوان التالي :</t>
    </r>
    <r>
      <rPr>
        <sz val="14"/>
        <color theme="0"/>
        <rFont val="Sakkal Majalla"/>
      </rPr>
      <t xml:space="preserve">
 دمشق -مزة - مركز التعليم المفتوح - جانب المدينة الجامعية - ص ب/ 35063/</t>
    </r>
  </si>
  <si>
    <t>الحاصلين على وثيقة وفاة من مكتب شؤون الشهداء والجرحى والمفقودين لأبناء و أزواج المتوفيين بالعمليات المشابهة للعمليات الحربية</t>
  </si>
  <si>
    <t>براءه</t>
  </si>
  <si>
    <t>عقاب</t>
  </si>
  <si>
    <t>نوفه</t>
  </si>
  <si>
    <t>كاسم</t>
  </si>
  <si>
    <t>بركات</t>
  </si>
  <si>
    <t>عبد المجيد</t>
  </si>
  <si>
    <t>هدى محمد</t>
  </si>
  <si>
    <t>ماريه</t>
  </si>
  <si>
    <t xml:space="preserve"> المقررات التي سجلها الطالب</t>
  </si>
  <si>
    <t>الأول</t>
  </si>
  <si>
    <t>الثانية</t>
  </si>
  <si>
    <t>الثاني</t>
  </si>
  <si>
    <t>الثالثة</t>
  </si>
  <si>
    <t>مقررات السنة الأولى (فصل أول)</t>
  </si>
  <si>
    <t>مقررات السنة الأولى (فصل ثاني)</t>
  </si>
  <si>
    <t>مقررات السنة الثانية (فصل أول)</t>
  </si>
  <si>
    <t>مقررات السنة الثانية (فصل ثاني)</t>
  </si>
  <si>
    <t>مقررات السنة الثالثة (فصل أول)</t>
  </si>
  <si>
    <t>مقررات السنة الثالثة (فصل ثاني)</t>
  </si>
  <si>
    <t>رقم الطالب:</t>
  </si>
  <si>
    <t>السنة:</t>
  </si>
  <si>
    <t>الجنس:</t>
  </si>
  <si>
    <t>الجنسية:</t>
  </si>
  <si>
    <t>شعبة التجنيد:</t>
  </si>
  <si>
    <t>الموبايل:</t>
  </si>
  <si>
    <t>تاريخ الميلاد:</t>
  </si>
  <si>
    <t>الرقم الوطني:</t>
  </si>
  <si>
    <t>نوع الثانوية:</t>
  </si>
  <si>
    <t>الهاتف:</t>
  </si>
  <si>
    <t>مكان الميلاد:</t>
  </si>
  <si>
    <t>مكان ورقم القيد:</t>
  </si>
  <si>
    <t>محافظتها:</t>
  </si>
  <si>
    <t>المحافظة الدائمة:</t>
  </si>
  <si>
    <t>عامها:</t>
  </si>
  <si>
    <t>رسم المقررات</t>
  </si>
  <si>
    <t>عدد المقررات المسجلة</t>
  </si>
  <si>
    <t>نبيه</t>
  </si>
  <si>
    <t>هنا</t>
  </si>
  <si>
    <t>نزيه</t>
  </si>
  <si>
    <t>امال</t>
  </si>
  <si>
    <t>محمد وليد</t>
  </si>
  <si>
    <t>ثناء</t>
  </si>
  <si>
    <t>حسن</t>
  </si>
  <si>
    <t>آمنه</t>
  </si>
  <si>
    <t>سهير</t>
  </si>
  <si>
    <t>فريز</t>
  </si>
  <si>
    <t>يسره</t>
  </si>
  <si>
    <t>بشرى</t>
  </si>
  <si>
    <t>ديب</t>
  </si>
  <si>
    <t>نزهه</t>
  </si>
  <si>
    <t>ريما</t>
  </si>
  <si>
    <t>نسرين</t>
  </si>
  <si>
    <t>فاديه</t>
  </si>
  <si>
    <t>حمدي</t>
  </si>
  <si>
    <t>راغده</t>
  </si>
  <si>
    <t>ندى</t>
  </si>
  <si>
    <t>رزق</t>
  </si>
  <si>
    <t>فاديا</t>
  </si>
  <si>
    <t>ميسون</t>
  </si>
  <si>
    <t>زكيه</t>
  </si>
  <si>
    <t>عمر</t>
  </si>
  <si>
    <t>موسى</t>
  </si>
  <si>
    <t>تغريد</t>
  </si>
  <si>
    <t>نورس</t>
  </si>
  <si>
    <t>امل</t>
  </si>
  <si>
    <t>محمد جميل</t>
  </si>
  <si>
    <t>سلمان</t>
  </si>
  <si>
    <t>سميرة</t>
  </si>
  <si>
    <t>شهيره</t>
  </si>
  <si>
    <t>محمد جمال</t>
  </si>
  <si>
    <t>هشام</t>
  </si>
  <si>
    <t>عبد الغني</t>
  </si>
  <si>
    <t>دلال</t>
  </si>
  <si>
    <t>اسماعيل</t>
  </si>
  <si>
    <t>فائز</t>
  </si>
  <si>
    <t>ختام</t>
  </si>
  <si>
    <t>هديه</t>
  </si>
  <si>
    <t>ماجد</t>
  </si>
  <si>
    <t>عبد الوهاب</t>
  </si>
  <si>
    <t>تيسير</t>
  </si>
  <si>
    <t>طالب</t>
  </si>
  <si>
    <t>سعيد</t>
  </si>
  <si>
    <t>عبد اللطيف</t>
  </si>
  <si>
    <t>معين</t>
  </si>
  <si>
    <t>نصر</t>
  </si>
  <si>
    <t>ازدهار</t>
  </si>
  <si>
    <t>امين</t>
  </si>
  <si>
    <t>نبيل</t>
  </si>
  <si>
    <t>نواف</t>
  </si>
  <si>
    <t>يحيى</t>
  </si>
  <si>
    <t>رنده</t>
  </si>
  <si>
    <t>عبد الرحمن</t>
  </si>
  <si>
    <t>نهله</t>
  </si>
  <si>
    <t>لطيفه</t>
  </si>
  <si>
    <t>أديب</t>
  </si>
  <si>
    <t>ليلاس المصري</t>
  </si>
  <si>
    <t>طارق عمار</t>
  </si>
  <si>
    <t>غسان</t>
  </si>
  <si>
    <t>رأفت</t>
  </si>
  <si>
    <t>محمد خلدون</t>
  </si>
  <si>
    <t>عماد الدين</t>
  </si>
  <si>
    <t>جمعه</t>
  </si>
  <si>
    <t>نجلاء</t>
  </si>
  <si>
    <t>عبير</t>
  </si>
  <si>
    <t>عيد</t>
  </si>
  <si>
    <t>سليم</t>
  </si>
  <si>
    <t>موفق</t>
  </si>
  <si>
    <t>نايفه</t>
  </si>
  <si>
    <t>ناريمان</t>
  </si>
  <si>
    <t>محمد رياض</t>
  </si>
  <si>
    <t>حسام</t>
  </si>
  <si>
    <t>حافظ</t>
  </si>
  <si>
    <t>رحمه</t>
  </si>
  <si>
    <t>امتثال</t>
  </si>
  <si>
    <t>توفيق</t>
  </si>
  <si>
    <t>لما</t>
  </si>
  <si>
    <t>جابر</t>
  </si>
  <si>
    <t>منا</t>
  </si>
  <si>
    <t>نعيمه</t>
  </si>
  <si>
    <t>ليلى</t>
  </si>
  <si>
    <t>عادل</t>
  </si>
  <si>
    <t>سليمان</t>
  </si>
  <si>
    <t>انصاف</t>
  </si>
  <si>
    <t>رفاعيه</t>
  </si>
  <si>
    <t>جهان</t>
  </si>
  <si>
    <t>فيصل</t>
  </si>
  <si>
    <t>نذير</t>
  </si>
  <si>
    <t>حليمه</t>
  </si>
  <si>
    <t>نايف</t>
  </si>
  <si>
    <t>فاتنه</t>
  </si>
  <si>
    <t>محمد رمضان</t>
  </si>
  <si>
    <t>انور</t>
  </si>
  <si>
    <t>محمد حسام</t>
  </si>
  <si>
    <t>هاجر</t>
  </si>
  <si>
    <t>منيره</t>
  </si>
  <si>
    <t>عفاف</t>
  </si>
  <si>
    <t>جرجي</t>
  </si>
  <si>
    <t>عبدالرزاق</t>
  </si>
  <si>
    <t>سماح</t>
  </si>
  <si>
    <t>خضره</t>
  </si>
  <si>
    <t>محمد فايز</t>
  </si>
  <si>
    <t>اسما</t>
  </si>
  <si>
    <t>منير</t>
  </si>
  <si>
    <t>حامد</t>
  </si>
  <si>
    <t>لؤي</t>
  </si>
  <si>
    <t>بديع</t>
  </si>
  <si>
    <t>نوره</t>
  </si>
  <si>
    <t>ادمون</t>
  </si>
  <si>
    <t>محمد مازن</t>
  </si>
  <si>
    <t>خضر</t>
  </si>
  <si>
    <t>رقيه</t>
  </si>
  <si>
    <t>محمد بشار</t>
  </si>
  <si>
    <t>رزان</t>
  </si>
  <si>
    <t>الهام</t>
  </si>
  <si>
    <t>إبراهيم</t>
  </si>
  <si>
    <t>ناهد</t>
  </si>
  <si>
    <t>شاديه</t>
  </si>
  <si>
    <t>هاله</t>
  </si>
  <si>
    <t>زهير</t>
  </si>
  <si>
    <t>ملك</t>
  </si>
  <si>
    <t>مامون</t>
  </si>
  <si>
    <t>أمون</t>
  </si>
  <si>
    <t>علاء محمد</t>
  </si>
  <si>
    <t>فهد</t>
  </si>
  <si>
    <t xml:space="preserve">عبد الكريم </t>
  </si>
  <si>
    <t>اسماء</t>
  </si>
  <si>
    <t>هويدا</t>
  </si>
  <si>
    <t>اعتدال</t>
  </si>
  <si>
    <t>نجود</t>
  </si>
  <si>
    <t>طلال الحمد</t>
  </si>
  <si>
    <t>اسيمه</t>
  </si>
  <si>
    <t>عيسى</t>
  </si>
  <si>
    <t>حمزة</t>
  </si>
  <si>
    <t>دعد</t>
  </si>
  <si>
    <t>عبده</t>
  </si>
  <si>
    <t>ناصر</t>
  </si>
  <si>
    <t>أمين</t>
  </si>
  <si>
    <t>رائد</t>
  </si>
  <si>
    <t>شاهناز</t>
  </si>
  <si>
    <t>نقولا</t>
  </si>
  <si>
    <t>برناديت</t>
  </si>
  <si>
    <t>عامر</t>
  </si>
  <si>
    <t>عبد الفتاح</t>
  </si>
  <si>
    <t>نوري</t>
  </si>
  <si>
    <t>محمد جهاد</t>
  </si>
  <si>
    <t>هلال</t>
  </si>
  <si>
    <t>فداء</t>
  </si>
  <si>
    <t>منذر</t>
  </si>
  <si>
    <t>سميحه</t>
  </si>
  <si>
    <t>محمد ياسر</t>
  </si>
  <si>
    <t>عبدالله</t>
  </si>
  <si>
    <t>كوكب</t>
  </si>
  <si>
    <t>دياب</t>
  </si>
  <si>
    <t>حمده</t>
  </si>
  <si>
    <t>مهى</t>
  </si>
  <si>
    <t>هاشم</t>
  </si>
  <si>
    <t>ريم</t>
  </si>
  <si>
    <t>محمد الحسين</t>
  </si>
  <si>
    <t>عمار</t>
  </si>
  <si>
    <t>وداد</t>
  </si>
  <si>
    <t>حسام الدين</t>
  </si>
  <si>
    <t>محمد باسل</t>
  </si>
  <si>
    <t>محمد توفيق</t>
  </si>
  <si>
    <t>فارس</t>
  </si>
  <si>
    <t>سميه</t>
  </si>
  <si>
    <t>رائده</t>
  </si>
  <si>
    <t>فتحيه</t>
  </si>
  <si>
    <t>عايش</t>
  </si>
  <si>
    <t>كلثوم</t>
  </si>
  <si>
    <t>شكريه</t>
  </si>
  <si>
    <t>فاروق</t>
  </si>
  <si>
    <t>رشاد</t>
  </si>
  <si>
    <t>ظافر</t>
  </si>
  <si>
    <t>علي ابراهيم</t>
  </si>
  <si>
    <t>محمدحسن</t>
  </si>
  <si>
    <t>تميم</t>
  </si>
  <si>
    <t>ردينه</t>
  </si>
  <si>
    <t>فوزي</t>
  </si>
  <si>
    <t>اكرم</t>
  </si>
  <si>
    <t>عبدالكريم</t>
  </si>
  <si>
    <t>كامل</t>
  </si>
  <si>
    <t>ياسين</t>
  </si>
  <si>
    <t>محمد بشير</t>
  </si>
  <si>
    <t>الياس</t>
  </si>
  <si>
    <t>محمدعامر</t>
  </si>
  <si>
    <t>روضه</t>
  </si>
  <si>
    <t>رضوان</t>
  </si>
  <si>
    <t>اسامة</t>
  </si>
  <si>
    <t>غيداء</t>
  </si>
  <si>
    <t>كفاح</t>
  </si>
  <si>
    <t>امير</t>
  </si>
  <si>
    <t>مهند</t>
  </si>
  <si>
    <t>محمد فريز</t>
  </si>
  <si>
    <t>زبيده</t>
  </si>
  <si>
    <t>زكوان</t>
  </si>
  <si>
    <t>جميله</t>
  </si>
  <si>
    <t>وجدان</t>
  </si>
  <si>
    <t>حسناء</t>
  </si>
  <si>
    <t>هنديه</t>
  </si>
  <si>
    <t xml:space="preserve">محمد خير </t>
  </si>
  <si>
    <t>نورة</t>
  </si>
  <si>
    <t>بسيمه</t>
  </si>
  <si>
    <t>عزيزه</t>
  </si>
  <si>
    <t>محمد امين</t>
  </si>
  <si>
    <t>نعيم</t>
  </si>
  <si>
    <t>خالديه</t>
  </si>
  <si>
    <t>حياة</t>
  </si>
  <si>
    <t>روعه</t>
  </si>
  <si>
    <t>جانيت</t>
  </si>
  <si>
    <t>محمد مصطفى</t>
  </si>
  <si>
    <t>كرام</t>
  </si>
  <si>
    <t>انعام</t>
  </si>
  <si>
    <t>لمياء</t>
  </si>
  <si>
    <t>اماني</t>
  </si>
  <si>
    <t>صبحه</t>
  </si>
  <si>
    <t>سهيله</t>
  </si>
  <si>
    <t>حميده</t>
  </si>
  <si>
    <t>فتحي</t>
  </si>
  <si>
    <t>نديم</t>
  </si>
  <si>
    <t>أيمن</t>
  </si>
  <si>
    <t>اميرة</t>
  </si>
  <si>
    <t>رغده</t>
  </si>
  <si>
    <t>برهان</t>
  </si>
  <si>
    <t>عروبه</t>
  </si>
  <si>
    <t>فضل الله</t>
  </si>
  <si>
    <t>عوض</t>
  </si>
  <si>
    <t>عبد السلام</t>
  </si>
  <si>
    <t>مديحه</t>
  </si>
  <si>
    <t>شكري</t>
  </si>
  <si>
    <t>منصور</t>
  </si>
  <si>
    <t>رابعه</t>
  </si>
  <si>
    <t>علاء الدين</t>
  </si>
  <si>
    <t>بسمه</t>
  </si>
  <si>
    <t>أحلام</t>
  </si>
  <si>
    <t>تماثيل</t>
  </si>
  <si>
    <t>محمد غسان</t>
  </si>
  <si>
    <t>رسميه</t>
  </si>
  <si>
    <t>نور</t>
  </si>
  <si>
    <t>غصون</t>
  </si>
  <si>
    <t>صفوان</t>
  </si>
  <si>
    <t>رحاب</t>
  </si>
  <si>
    <t>عبد الرؤوف</t>
  </si>
  <si>
    <t>صقر</t>
  </si>
  <si>
    <t>فوزية</t>
  </si>
  <si>
    <t>محمد عبد الله</t>
  </si>
  <si>
    <t>محمد سميح</t>
  </si>
  <si>
    <t>المعتز بالله</t>
  </si>
  <si>
    <t>صفاء</t>
  </si>
  <si>
    <t>اميه</t>
  </si>
  <si>
    <t>عبد العزيز</t>
  </si>
  <si>
    <t>لميس</t>
  </si>
  <si>
    <t>سامي</t>
  </si>
  <si>
    <t>احمد يوسف</t>
  </si>
  <si>
    <t>هاني</t>
  </si>
  <si>
    <t>دنيا</t>
  </si>
  <si>
    <t>جاسم</t>
  </si>
  <si>
    <t>عواطف</t>
  </si>
  <si>
    <t>ريا</t>
  </si>
  <si>
    <t>محمدخير</t>
  </si>
  <si>
    <t>شمس</t>
  </si>
  <si>
    <t>زكريا</t>
  </si>
  <si>
    <t>اسيا</t>
  </si>
  <si>
    <t>عبدو</t>
  </si>
  <si>
    <t>محمدبشار</t>
  </si>
  <si>
    <t>خلود</t>
  </si>
  <si>
    <t>حكمت</t>
  </si>
  <si>
    <t>اسمهان</t>
  </si>
  <si>
    <t>نهاد</t>
  </si>
  <si>
    <t>عبد المعين</t>
  </si>
  <si>
    <t>هند</t>
  </si>
  <si>
    <t>قصي</t>
  </si>
  <si>
    <t>طارق</t>
  </si>
  <si>
    <t>أميرة</t>
  </si>
  <si>
    <t>هايل</t>
  </si>
  <si>
    <t>احلام</t>
  </si>
  <si>
    <t>اسعد</t>
  </si>
  <si>
    <t>فردوس</t>
  </si>
  <si>
    <t>ناجي</t>
  </si>
  <si>
    <t>عطاف</t>
  </si>
  <si>
    <t>فرحان</t>
  </si>
  <si>
    <t>نبيله</t>
  </si>
  <si>
    <t>محمدنبيل</t>
  </si>
  <si>
    <t>محمد سعيد</t>
  </si>
  <si>
    <t>محمدفايز</t>
  </si>
  <si>
    <t>فريزه</t>
  </si>
  <si>
    <t>محمد اسامه</t>
  </si>
  <si>
    <t>سهيل</t>
  </si>
  <si>
    <t>بدرالدين</t>
  </si>
  <si>
    <t>صبحي</t>
  </si>
  <si>
    <t>حسنه</t>
  </si>
  <si>
    <t>رزان عبيد</t>
  </si>
  <si>
    <t>آمال</t>
  </si>
  <si>
    <t>منار</t>
  </si>
  <si>
    <t>رندة</t>
  </si>
  <si>
    <t>امنة</t>
  </si>
  <si>
    <t>محمدسليم</t>
  </si>
  <si>
    <t>عائدة</t>
  </si>
  <si>
    <t>حيدر</t>
  </si>
  <si>
    <t>درويش</t>
  </si>
  <si>
    <t>مفيده</t>
  </si>
  <si>
    <t>فتحية</t>
  </si>
  <si>
    <t>شهرزاد</t>
  </si>
  <si>
    <t>ميسر</t>
  </si>
  <si>
    <t>تامر</t>
  </si>
  <si>
    <t>باسل</t>
  </si>
  <si>
    <t>فائزه</t>
  </si>
  <si>
    <t>ميرفت</t>
  </si>
  <si>
    <t>نديمه</t>
  </si>
  <si>
    <t>عيده</t>
  </si>
  <si>
    <t>سلوه</t>
  </si>
  <si>
    <t>فوزه</t>
  </si>
  <si>
    <t>رانيه</t>
  </si>
  <si>
    <t>فيروز</t>
  </si>
  <si>
    <t>حنين</t>
  </si>
  <si>
    <t>وائل</t>
  </si>
  <si>
    <t>نداء</t>
  </si>
  <si>
    <t>فريد</t>
  </si>
  <si>
    <t xml:space="preserve">ايمان </t>
  </si>
  <si>
    <t>محمد نبيل</t>
  </si>
  <si>
    <t>بسمة</t>
  </si>
  <si>
    <t>أكرم</t>
  </si>
  <si>
    <t>علي حسن</t>
  </si>
  <si>
    <t>علا علي</t>
  </si>
  <si>
    <t>مالك</t>
  </si>
  <si>
    <t>طه</t>
  </si>
  <si>
    <t>محمد رضوان</t>
  </si>
  <si>
    <t>ماجدة</t>
  </si>
  <si>
    <t>ورده</t>
  </si>
  <si>
    <t>احمد الشيخ</t>
  </si>
  <si>
    <t>محاسن</t>
  </si>
  <si>
    <t>احمد محمد</t>
  </si>
  <si>
    <t>سكينه</t>
  </si>
  <si>
    <t>عبد الحميد</t>
  </si>
  <si>
    <t>مأمون</t>
  </si>
  <si>
    <t>هويده</t>
  </si>
  <si>
    <t>محمد ديب</t>
  </si>
  <si>
    <t>حمود</t>
  </si>
  <si>
    <t>عبدالمعين</t>
  </si>
  <si>
    <t>محمدنذير</t>
  </si>
  <si>
    <t>ريمه</t>
  </si>
  <si>
    <t>جيهان</t>
  </si>
  <si>
    <t xml:space="preserve">محمد </t>
  </si>
  <si>
    <t>سلمى</t>
  </si>
  <si>
    <t>بشير</t>
  </si>
  <si>
    <t>اجود</t>
  </si>
  <si>
    <t>زهره</t>
  </si>
  <si>
    <t>حماده</t>
  </si>
  <si>
    <t>جورج</t>
  </si>
  <si>
    <t>نيفين</t>
  </si>
  <si>
    <t>وضحه</t>
  </si>
  <si>
    <t>ملكه</t>
  </si>
  <si>
    <t>شمه</t>
  </si>
  <si>
    <t>نادر</t>
  </si>
  <si>
    <t>خوله</t>
  </si>
  <si>
    <t>ناهده</t>
  </si>
  <si>
    <t>علي النصار</t>
  </si>
  <si>
    <t>هنه</t>
  </si>
  <si>
    <t>ناجيه</t>
  </si>
  <si>
    <t>اخلاص</t>
  </si>
  <si>
    <t>محمد عيد</t>
  </si>
  <si>
    <t>سعدة</t>
  </si>
  <si>
    <t>ماري</t>
  </si>
  <si>
    <t>حسيب</t>
  </si>
  <si>
    <t>مزيد</t>
  </si>
  <si>
    <t>محمدعلي</t>
  </si>
  <si>
    <t>أسامه</t>
  </si>
  <si>
    <t>رمزيه</t>
  </si>
  <si>
    <t>عدلا</t>
  </si>
  <si>
    <t>بثينه</t>
  </si>
  <si>
    <t>محمد ماهر</t>
  </si>
  <si>
    <t>عبد الناصر</t>
  </si>
  <si>
    <t>يولا</t>
  </si>
  <si>
    <t>محمد دياب</t>
  </si>
  <si>
    <t>محمد ايمن</t>
  </si>
  <si>
    <t>إيمان</t>
  </si>
  <si>
    <t>سالم</t>
  </si>
  <si>
    <t>عبدالرحمن</t>
  </si>
  <si>
    <t>ساره</t>
  </si>
  <si>
    <t>رولا</t>
  </si>
  <si>
    <t>فاضل</t>
  </si>
  <si>
    <t>محي</t>
  </si>
  <si>
    <t>ميشيل</t>
  </si>
  <si>
    <t>مرعي</t>
  </si>
  <si>
    <t>عليه</t>
  </si>
  <si>
    <t>شوكت</t>
  </si>
  <si>
    <t>عبد المحسن</t>
  </si>
  <si>
    <t>ساميه</t>
  </si>
  <si>
    <t>محمد عمر</t>
  </si>
  <si>
    <t>نهى</t>
  </si>
  <si>
    <t>ربا</t>
  </si>
  <si>
    <t>نسيبة</t>
  </si>
  <si>
    <t>مدين</t>
  </si>
  <si>
    <t>اعتماد</t>
  </si>
  <si>
    <t>احمد الديري</t>
  </si>
  <si>
    <t>بهاء الدين</t>
  </si>
  <si>
    <t>محمد نذير</t>
  </si>
  <si>
    <t>فوزيه</t>
  </si>
  <si>
    <t>عبد الحكيم</t>
  </si>
  <si>
    <t>محمد مأمون</t>
  </si>
  <si>
    <t>احمد الحوراني</t>
  </si>
  <si>
    <t>ناديه</t>
  </si>
  <si>
    <t>فادي</t>
  </si>
  <si>
    <t>محمد منير</t>
  </si>
  <si>
    <t>ربى</t>
  </si>
  <si>
    <t>شعلان</t>
  </si>
  <si>
    <t>رفيف</t>
  </si>
  <si>
    <t>زهية</t>
  </si>
  <si>
    <t>نسيب</t>
  </si>
  <si>
    <t>فتاه</t>
  </si>
  <si>
    <t>غزاله</t>
  </si>
  <si>
    <t>كناز</t>
  </si>
  <si>
    <t>رتيبه</t>
  </si>
  <si>
    <t>زاهي</t>
  </si>
  <si>
    <t>ثائر</t>
  </si>
  <si>
    <t>عز الدين</t>
  </si>
  <si>
    <t>رضا</t>
  </si>
  <si>
    <t>ميس</t>
  </si>
  <si>
    <t>نجاه</t>
  </si>
  <si>
    <t>زهيه</t>
  </si>
  <si>
    <t>هديل</t>
  </si>
  <si>
    <t>سعد الله</t>
  </si>
  <si>
    <t>سوزان البيروتي</t>
  </si>
  <si>
    <t>زهور</t>
  </si>
  <si>
    <t>ايهم احمد</t>
  </si>
  <si>
    <t>اوسامه</t>
  </si>
  <si>
    <t>نجلا</t>
  </si>
  <si>
    <t>نورالدين</t>
  </si>
  <si>
    <t>وفيق</t>
  </si>
  <si>
    <t>تهاني</t>
  </si>
  <si>
    <t>نهلا</t>
  </si>
  <si>
    <t>نمر</t>
  </si>
  <si>
    <t>نسيبه</t>
  </si>
  <si>
    <t>حميدي</t>
  </si>
  <si>
    <t>جهينه</t>
  </si>
  <si>
    <t>سليمه</t>
  </si>
  <si>
    <t>محمد حسين</t>
  </si>
  <si>
    <t>فياض</t>
  </si>
  <si>
    <t>محمدسعيد</t>
  </si>
  <si>
    <t>محمدسمير</t>
  </si>
  <si>
    <t>معروف</t>
  </si>
  <si>
    <t>محمدحسان</t>
  </si>
  <si>
    <t>علاء عباس</t>
  </si>
  <si>
    <t>منيرة</t>
  </si>
  <si>
    <t>محمد راتب</t>
  </si>
  <si>
    <t>حوا</t>
  </si>
  <si>
    <t>وردة</t>
  </si>
  <si>
    <t>هناده</t>
  </si>
  <si>
    <t>بدر الدين</t>
  </si>
  <si>
    <t>نبيها</t>
  </si>
  <si>
    <t>كامله</t>
  </si>
  <si>
    <t>عبد الستار</t>
  </si>
  <si>
    <t>احمد عليا</t>
  </si>
  <si>
    <t>عبد الحسيب</t>
  </si>
  <si>
    <t>رفعات</t>
  </si>
  <si>
    <t>مؤيد</t>
  </si>
  <si>
    <t>محمد مامون</t>
  </si>
  <si>
    <t>عيوش</t>
  </si>
  <si>
    <t>ربيع</t>
  </si>
  <si>
    <t>محمد باسم</t>
  </si>
  <si>
    <t>غالب</t>
  </si>
  <si>
    <t>مصطفى سحلول</t>
  </si>
  <si>
    <t>اديب</t>
  </si>
  <si>
    <t>محمد معتوق</t>
  </si>
  <si>
    <t>كمال الدين</t>
  </si>
  <si>
    <t>ثريا</t>
  </si>
  <si>
    <t>مخلص</t>
  </si>
  <si>
    <t>نازك</t>
  </si>
  <si>
    <t>بلال</t>
  </si>
  <si>
    <t>امجد</t>
  </si>
  <si>
    <t>شذى</t>
  </si>
  <si>
    <t>عهد</t>
  </si>
  <si>
    <t>محمد المحمود</t>
  </si>
  <si>
    <t>يوسف الحلبي</t>
  </si>
  <si>
    <t>جبر</t>
  </si>
  <si>
    <t>محمود الحاج</t>
  </si>
  <si>
    <t>محمد انس</t>
  </si>
  <si>
    <t>محمد العلي</t>
  </si>
  <si>
    <t>وجيه</t>
  </si>
  <si>
    <t>رفعت</t>
  </si>
  <si>
    <t>مقررات السنة الرابعة (فصل أول )</t>
  </si>
  <si>
    <t>مقررات السنة الرابعة (فصل ثاني)</t>
  </si>
  <si>
    <t>عدد المقررات المسجلة للمرة الثانية</t>
  </si>
  <si>
    <t>عدد المقررات المسجلة لأكثر من مرتين</t>
  </si>
  <si>
    <t>المقررات التي يحق للطالب تسجيلها</t>
  </si>
  <si>
    <t>الفرنسية</t>
  </si>
  <si>
    <t>الإنكليزية</t>
  </si>
  <si>
    <t>تملأ صفحة إدخال البيانات بالمعلومات المطلوبة وبشكل دقيق وصحيح</t>
  </si>
  <si>
    <t>عند اختيار المقرر تضع بجانب اسم المقرر بالعمود الأزرق رقم /1/</t>
  </si>
  <si>
    <t xml:space="preserve">بعد الإنتهاء من عملية اختيار المقررات انتقل إلى صفحة </t>
  </si>
  <si>
    <t>ذوي شهداء الجيش وقوى الأمن الداخلي والجرحى وأبنائهم وأبناء المفقودين وأزواجهم</t>
  </si>
  <si>
    <t xml:space="preserve">أعضاء نقابة المعلمين وأبنائهم والعاملين وأبنائهم المنتسبين لنقابة العمال في وزارة التعليم العالي والمؤسسات والهيئات والجامعات التابعة لها </t>
  </si>
  <si>
    <t>عناصر الجيش العربي السوري والقوات المسلحة وقوى الامن الداخلي</t>
  </si>
  <si>
    <t>الاستمارة واطبع منها أربع نسخ</t>
  </si>
  <si>
    <t>رقم الإيقاف</t>
  </si>
  <si>
    <t>تدوير الرسوم</t>
  </si>
  <si>
    <t>الاسم باللغة الإنكليزية</t>
  </si>
  <si>
    <t>النسبة باللغة الإنكليزية</t>
  </si>
  <si>
    <t>الاسم الكامل باللغة الإنكليزية</t>
  </si>
  <si>
    <t>اسم الأب باللغة الإنكليزية</t>
  </si>
  <si>
    <t>اسم الأم باللغة الإنكليزية</t>
  </si>
  <si>
    <t>مكان الميلاد باللغة الإنكليزية</t>
  </si>
  <si>
    <t>لغة الطالب</t>
  </si>
  <si>
    <t>العاملين في وزارة التعليم العالي والمؤسسات والجامعات التابعة لها وأبنائهم</t>
  </si>
  <si>
    <t>منى سبع الليل</t>
  </si>
  <si>
    <t>محمد مروان</t>
  </si>
  <si>
    <t>خالد الخصي</t>
  </si>
  <si>
    <t>حفيظه خصي</t>
  </si>
  <si>
    <t>محمد الشيخ</t>
  </si>
  <si>
    <t>راما سعده</t>
  </si>
  <si>
    <t>محمد يحيى</t>
  </si>
  <si>
    <t>حيات</t>
  </si>
  <si>
    <t>رياض قنبر</t>
  </si>
  <si>
    <t>اسامه عاشور</t>
  </si>
  <si>
    <t>شريفه</t>
  </si>
  <si>
    <t>دعاء هرموش</t>
  </si>
  <si>
    <t>منجد</t>
  </si>
  <si>
    <t>محمد صالح</t>
  </si>
  <si>
    <t>بكري</t>
  </si>
  <si>
    <t>سوزانا الحداد</t>
  </si>
  <si>
    <t>علا بغدادي</t>
  </si>
  <si>
    <t>نهى البسيط</t>
  </si>
  <si>
    <t>اميره البسيط</t>
  </si>
  <si>
    <t>رمزيه قاسم</t>
  </si>
  <si>
    <t>فاطمه طه</t>
  </si>
  <si>
    <t>عبد الرحيم</t>
  </si>
  <si>
    <t>نعمان مياله</t>
  </si>
  <si>
    <t>نزهى</t>
  </si>
  <si>
    <t>ريم اللحام</t>
  </si>
  <si>
    <t>محمد ياسين</t>
  </si>
  <si>
    <t>هدى علي</t>
  </si>
  <si>
    <t>عيسى الحداد</t>
  </si>
  <si>
    <t>عمار جحا</t>
  </si>
  <si>
    <t>عفاف جحا</t>
  </si>
  <si>
    <t>محمد صفوان الخطيب</t>
  </si>
  <si>
    <t>محمد صهيب قطه</t>
  </si>
  <si>
    <t>اديبه</t>
  </si>
  <si>
    <t>عبد الرحمن تركماني</t>
  </si>
  <si>
    <t>باسل كونان</t>
  </si>
  <si>
    <t>عبد الرحمن شاهين</t>
  </si>
  <si>
    <t>عدي النجم</t>
  </si>
  <si>
    <t>محمد حتاحت</t>
  </si>
  <si>
    <t>منى دوابي</t>
  </si>
  <si>
    <t>ريحاب</t>
  </si>
  <si>
    <t>تقى ظاظا</t>
  </si>
  <si>
    <t>انفال</t>
  </si>
  <si>
    <t>رؤى حيدر</t>
  </si>
  <si>
    <t>لينه</t>
  </si>
  <si>
    <t>غدق يوسف</t>
  </si>
  <si>
    <t>محمد محمد</t>
  </si>
  <si>
    <t>هبه السقا</t>
  </si>
  <si>
    <t>يارا منصور</t>
  </si>
  <si>
    <t>احمد الجبالي</t>
  </si>
  <si>
    <t>ريمان</t>
  </si>
  <si>
    <t>ايه جمران</t>
  </si>
  <si>
    <t>محمد رجب</t>
  </si>
  <si>
    <t>محمد أيمن</t>
  </si>
  <si>
    <t>بدر الدين ايوبي</t>
  </si>
  <si>
    <t>جعفر</t>
  </si>
  <si>
    <t>سقراط محرز</t>
  </si>
  <si>
    <t>سهيلا</t>
  </si>
  <si>
    <t>سوزان خير</t>
  </si>
  <si>
    <t>شذى سعديه</t>
  </si>
  <si>
    <t>ضيف الله الجاسم</t>
  </si>
  <si>
    <t>عمار بوز العسل</t>
  </si>
  <si>
    <t>ليلى بكري</t>
  </si>
  <si>
    <t>محمدديب</t>
  </si>
  <si>
    <t>محمد ابي مسبحه</t>
  </si>
  <si>
    <t>محمد الجديع</t>
  </si>
  <si>
    <t>احمد زياد</t>
  </si>
  <si>
    <t>محمد شوا</t>
  </si>
  <si>
    <t>محمد سامر دره</t>
  </si>
  <si>
    <t>مازنه</t>
  </si>
  <si>
    <t>مرح حاج علي</t>
  </si>
  <si>
    <t>مروه الحسين</t>
  </si>
  <si>
    <t>منال شلاح</t>
  </si>
  <si>
    <t>نغم كنعان</t>
  </si>
  <si>
    <t>رامي</t>
  </si>
  <si>
    <t>ياسر شيخ يوسف</t>
  </si>
  <si>
    <t>ساجده</t>
  </si>
  <si>
    <t>ابراهيم فطيمه</t>
  </si>
  <si>
    <t>حسن درباس</t>
  </si>
  <si>
    <t>سميا</t>
  </si>
  <si>
    <t>ديمه المكاري</t>
  </si>
  <si>
    <t>محمد أنس</t>
  </si>
  <si>
    <t>ضياء الدين</t>
  </si>
  <si>
    <t>سدره جاويش</t>
  </si>
  <si>
    <t>محمد عثمان</t>
  </si>
  <si>
    <t>سعاد الحمصي</t>
  </si>
  <si>
    <t>سماح الزعبي</t>
  </si>
  <si>
    <t>عبد الرحمن الكيلاني</t>
  </si>
  <si>
    <t>غياث الغبره</t>
  </si>
  <si>
    <t>ايمان حمشو</t>
  </si>
  <si>
    <t>فاطمه عبد الواحد</t>
  </si>
  <si>
    <t>محمد بلال سراج باشي</t>
  </si>
  <si>
    <t>محمد صلاح الخطيب</t>
  </si>
  <si>
    <t>موريس عزام</t>
  </si>
  <si>
    <t>عفاف نصر الدين</t>
  </si>
  <si>
    <t>نادر العص</t>
  </si>
  <si>
    <t>نضال الشعراني</t>
  </si>
  <si>
    <t>نور رجوب</t>
  </si>
  <si>
    <t>نور عبد الله</t>
  </si>
  <si>
    <t>هبه الله السروجي</t>
  </si>
  <si>
    <t>امنه فرح</t>
  </si>
  <si>
    <t>عبد الباسط</t>
  </si>
  <si>
    <t>اياد ابو زيتون</t>
  </si>
  <si>
    <t>ديمه ابو العيال</t>
  </si>
  <si>
    <t>رؤى غانم</t>
  </si>
  <si>
    <t>نديده حمصي</t>
  </si>
  <si>
    <t>احمد الشديدي</t>
  </si>
  <si>
    <t>مازن الخرس</t>
  </si>
  <si>
    <t>سلطان</t>
  </si>
  <si>
    <t>مرام الاسعد</t>
  </si>
  <si>
    <t>أنس</t>
  </si>
  <si>
    <t>غالية</t>
  </si>
  <si>
    <t>سليمان الكريان</t>
  </si>
  <si>
    <t>امونه</t>
  </si>
  <si>
    <t>حازم مرعي</t>
  </si>
  <si>
    <t>محمد مجركش</t>
  </si>
  <si>
    <t>دالينا</t>
  </si>
  <si>
    <t>إرسال ملف الإستمارة (Excel ) عبر البريد الإلكتروني إلى العنوان التالي :
acc.ol@hotmail.com 
ويجب أن يكون موضوع الإيميل هو الرقم الامتحاني للطالب</t>
  </si>
  <si>
    <t>منقطع</t>
  </si>
  <si>
    <t>فصل أول 2018-2019</t>
  </si>
  <si>
    <t>فصل أول 2019-2020</t>
  </si>
  <si>
    <t>رقم تدوير رسوم</t>
  </si>
  <si>
    <t>طابع هلال احمر
25  ل .س</t>
  </si>
  <si>
    <t xml:space="preserve">طابع مالي
 30  ل.س   </t>
  </si>
  <si>
    <t>رسم الانقطاع</t>
  </si>
  <si>
    <t>رسم فصول الانقطاع</t>
  </si>
  <si>
    <t>طابع بحث علمي
25ل.س</t>
  </si>
  <si>
    <t>فصل ثاني 2018-2019</t>
  </si>
  <si>
    <t>أميمة</t>
  </si>
  <si>
    <t>فصل أول 2020-2021</t>
  </si>
  <si>
    <t>الفصل الأول 2020-2021</t>
  </si>
  <si>
    <t>إجمالي الرسوم المطالب بسدادها</t>
  </si>
  <si>
    <t>ملاحظة: لا يعد الطالب مسجلاً إذا لم ينفذ تعليمات التسجيل كاملةً ويسلم أوراقه إلى القسم المختص  ، وهو مسؤول عن صحة المعلومات الواردة في هذه الاستمارة</t>
  </si>
  <si>
    <t>هالا</t>
  </si>
  <si>
    <t>رامز</t>
  </si>
  <si>
    <t>تريز</t>
  </si>
  <si>
    <t>محمد عصام</t>
  </si>
  <si>
    <t>جورجيت</t>
  </si>
  <si>
    <t>عمر اسماعيل</t>
  </si>
  <si>
    <t>رجب</t>
  </si>
  <si>
    <t>رابيه</t>
  </si>
  <si>
    <t>غازيه</t>
  </si>
  <si>
    <t>عارف</t>
  </si>
  <si>
    <t>زينه</t>
  </si>
  <si>
    <t>محمد فؤاد</t>
  </si>
  <si>
    <t>خلود زين</t>
  </si>
  <si>
    <t>نوري الحاج</t>
  </si>
  <si>
    <t>رشيد</t>
  </si>
  <si>
    <t>ايات النحلاوي</t>
  </si>
  <si>
    <t>محمد جمال الغنام</t>
  </si>
  <si>
    <t>محمد سعيد النبكي</t>
  </si>
  <si>
    <t>فاروق عبلا</t>
  </si>
  <si>
    <t>محمدراشد</t>
  </si>
  <si>
    <t>مهيب الحسين الكدرو</t>
  </si>
  <si>
    <t>عمشه الكدرو</t>
  </si>
  <si>
    <t>سمير الحلبي</t>
  </si>
  <si>
    <t>احمد حسام الدين</t>
  </si>
  <si>
    <t>لمى الاسعد</t>
  </si>
  <si>
    <t>محمد خير عبد الله</t>
  </si>
  <si>
    <t>ولاء حامد</t>
  </si>
  <si>
    <t>تميم الاحمدي</t>
  </si>
  <si>
    <t>محمد الصالح</t>
  </si>
  <si>
    <t>ايلين النبواني</t>
  </si>
  <si>
    <t>رنا ميا</t>
  </si>
  <si>
    <t>ربيحه</t>
  </si>
  <si>
    <t>علي عيد علوان</t>
  </si>
  <si>
    <t>اميره المغربي</t>
  </si>
  <si>
    <t>حواء</t>
  </si>
  <si>
    <t>حسين حماده</t>
  </si>
  <si>
    <t>ريم الابرص الشهير بلاشقر</t>
  </si>
  <si>
    <t>غريس حداد</t>
  </si>
  <si>
    <t>ولاء كرباج</t>
  </si>
  <si>
    <t>جمال فياض</t>
  </si>
  <si>
    <t>ضرار</t>
  </si>
  <si>
    <t>امينة</t>
  </si>
  <si>
    <t>مريم الصياد</t>
  </si>
  <si>
    <t>شما</t>
  </si>
  <si>
    <t>مهند العر</t>
  </si>
  <si>
    <t>بيان جمعه</t>
  </si>
  <si>
    <t>جهاد طيجن</t>
  </si>
  <si>
    <t>حمده مال</t>
  </si>
  <si>
    <t>احمد الطلاع</t>
  </si>
  <si>
    <t>صيفاء</t>
  </si>
  <si>
    <t>اناس الفحام</t>
  </si>
  <si>
    <t>تغريد حيا</t>
  </si>
  <si>
    <t>عبدالهادي</t>
  </si>
  <si>
    <t>حسن الاحمد</t>
  </si>
  <si>
    <t>دينا سيروان</t>
  </si>
  <si>
    <t>معاذ</t>
  </si>
  <si>
    <t>غصون قبيسي</t>
  </si>
  <si>
    <t>ربى عثمان</t>
  </si>
  <si>
    <t>رندا</t>
  </si>
  <si>
    <t>روان يوسف</t>
  </si>
  <si>
    <t>روعه علايا</t>
  </si>
  <si>
    <t>شروق طوقاه</t>
  </si>
  <si>
    <t>ديانا</t>
  </si>
  <si>
    <t>عبد الستار حيمود</t>
  </si>
  <si>
    <t>غاليه سنكري</t>
  </si>
  <si>
    <t>غدير عرابي</t>
  </si>
  <si>
    <t>عبدالغني</t>
  </si>
  <si>
    <t>فراس العلوني</t>
  </si>
  <si>
    <t>فرح صليلو</t>
  </si>
  <si>
    <t>غاليه</t>
  </si>
  <si>
    <t>محمد شحاده</t>
  </si>
  <si>
    <t>بثينة</t>
  </si>
  <si>
    <t>محمد وائل نصري</t>
  </si>
  <si>
    <t>محمود اليماني</t>
  </si>
  <si>
    <t>مصون الشلق</t>
  </si>
  <si>
    <t>مصطفى صدقي</t>
  </si>
  <si>
    <t>مقداد حسان</t>
  </si>
  <si>
    <t>ملك عابدين</t>
  </si>
  <si>
    <t>محمد رغيد</t>
  </si>
  <si>
    <t>بوران</t>
  </si>
  <si>
    <t>ميرنا حاطوم</t>
  </si>
  <si>
    <t>صفيه</t>
  </si>
  <si>
    <t>نرمين السعيد</t>
  </si>
  <si>
    <t>نور الدين الصباغ</t>
  </si>
  <si>
    <t>نور المطلق</t>
  </si>
  <si>
    <t>راميه</t>
  </si>
  <si>
    <t>منعم</t>
  </si>
  <si>
    <t>نور الهدى مطامير</t>
  </si>
  <si>
    <t>يارا العساف</t>
  </si>
  <si>
    <t>مهيب</t>
  </si>
  <si>
    <t>شادي الراشد</t>
  </si>
  <si>
    <t>ناديا منصور</t>
  </si>
  <si>
    <t>ابراهيم الابراهيم</t>
  </si>
  <si>
    <t>نجيبه</t>
  </si>
  <si>
    <t>نورس حبيب</t>
  </si>
  <si>
    <t>اسراء العص</t>
  </si>
  <si>
    <t>ايمان ديب</t>
  </si>
  <si>
    <t>غزل بسمه</t>
  </si>
  <si>
    <t>مجد الخضر</t>
  </si>
  <si>
    <t>افلين</t>
  </si>
  <si>
    <t>محمد عبود</t>
  </si>
  <si>
    <t>محمد مهيار عيوير</t>
  </si>
  <si>
    <t>مريم الشيخه</t>
  </si>
  <si>
    <t>بشيره تقوى</t>
  </si>
  <si>
    <t>هاله الحمصي</t>
  </si>
  <si>
    <t>همسه الجرماني</t>
  </si>
  <si>
    <t>مسلط</t>
  </si>
  <si>
    <t>احمد مستو</t>
  </si>
  <si>
    <t>زكاء</t>
  </si>
  <si>
    <t>براء حيدر</t>
  </si>
  <si>
    <t>ريم ميهوب</t>
  </si>
  <si>
    <t>عبد الرحمن اليوسف</t>
  </si>
  <si>
    <t>عماد الكور</t>
  </si>
  <si>
    <t>محمد ضاهر</t>
  </si>
  <si>
    <t>لمى بشار</t>
  </si>
  <si>
    <t>لينا القوتلي</t>
  </si>
  <si>
    <t>محمد حسام بلطه جي</t>
  </si>
  <si>
    <t>رانيا زهراوي</t>
  </si>
  <si>
    <t>محمود دقاق</t>
  </si>
  <si>
    <t>مريانا برجاس</t>
  </si>
  <si>
    <t>مصطفى تباب</t>
  </si>
  <si>
    <t>انس</t>
  </si>
  <si>
    <t>وئام العبد الله</t>
  </si>
  <si>
    <t>فطيم</t>
  </si>
  <si>
    <t>خير الدين</t>
  </si>
  <si>
    <t>احمد عواد</t>
  </si>
  <si>
    <t xml:space="preserve">علي </t>
  </si>
  <si>
    <t>زهريه</t>
  </si>
  <si>
    <t>يونس</t>
  </si>
  <si>
    <t>فطوم</t>
  </si>
  <si>
    <t xml:space="preserve">عبد الوهاب </t>
  </si>
  <si>
    <t>عفيف</t>
  </si>
  <si>
    <t>هنيه</t>
  </si>
  <si>
    <t>خانم</t>
  </si>
  <si>
    <t>جواهر</t>
  </si>
  <si>
    <t>داليا</t>
  </si>
  <si>
    <t>محمد عبد الخالق</t>
  </si>
  <si>
    <t>محمد خالد</t>
  </si>
  <si>
    <t>راتب</t>
  </si>
  <si>
    <t>نورا</t>
  </si>
  <si>
    <t>احمد حمزه</t>
  </si>
  <si>
    <t>فطوم حمزه</t>
  </si>
  <si>
    <t>جعفر صالح</t>
  </si>
  <si>
    <t>احمد قبلان</t>
  </si>
  <si>
    <t>عبد الفتاح جعفر</t>
  </si>
  <si>
    <t>رنيم زين</t>
  </si>
  <si>
    <t>محمود كردلي</t>
  </si>
  <si>
    <t>نرمين رستم</t>
  </si>
  <si>
    <t>هبه غزاوي</t>
  </si>
  <si>
    <t>محمد اياد سعديه</t>
  </si>
  <si>
    <t>سحر شربجي</t>
  </si>
  <si>
    <t>اسراء عيسى</t>
  </si>
  <si>
    <t>ايناس الدياب</t>
  </si>
  <si>
    <t>باير</t>
  </si>
  <si>
    <t>غادة</t>
  </si>
  <si>
    <t>نصوح</t>
  </si>
  <si>
    <t>كريم</t>
  </si>
  <si>
    <t>زبيدة</t>
  </si>
  <si>
    <t>محمد محي الدين</t>
  </si>
  <si>
    <t>راميا</t>
  </si>
  <si>
    <t>نور الدين</t>
  </si>
  <si>
    <t>بردا</t>
  </si>
  <si>
    <t>محمد يونس</t>
  </si>
  <si>
    <t>سهاد</t>
  </si>
  <si>
    <t>شاكر</t>
  </si>
  <si>
    <t>نزيهه</t>
  </si>
  <si>
    <t>بارعه</t>
  </si>
  <si>
    <t>سعده</t>
  </si>
  <si>
    <t>نبال</t>
  </si>
  <si>
    <t>محمدفواز</t>
  </si>
  <si>
    <t>محمد قاسم</t>
  </si>
  <si>
    <t>محمد ماهر الحمو</t>
  </si>
  <si>
    <t>عبدالحميد</t>
  </si>
  <si>
    <t>احمد نور العين</t>
  </si>
  <si>
    <t>نظير</t>
  </si>
  <si>
    <t>ليال عرفه</t>
  </si>
  <si>
    <t>محمدايمن</t>
  </si>
  <si>
    <t>يارا قواص</t>
  </si>
  <si>
    <t>تمام</t>
  </si>
  <si>
    <t>محمد هيثم ابو شامه</t>
  </si>
  <si>
    <t>محمد فراس البرقاوي</t>
  </si>
  <si>
    <t>هونادا</t>
  </si>
  <si>
    <t>منور</t>
  </si>
  <si>
    <t>ابتسام الحبش</t>
  </si>
  <si>
    <t>دانيه</t>
  </si>
  <si>
    <t>شادي عجينه</t>
  </si>
  <si>
    <t>محمد الصابو ني</t>
  </si>
  <si>
    <t>صافي</t>
  </si>
  <si>
    <t>دانه محمد</t>
  </si>
  <si>
    <t>محمدفهد</t>
  </si>
  <si>
    <t>لبنى احمد</t>
  </si>
  <si>
    <t>ابراهيم خراطه</t>
  </si>
  <si>
    <t>بتول العمار</t>
  </si>
  <si>
    <t>بدريه العبيد</t>
  </si>
  <si>
    <t>احمد مأمون</t>
  </si>
  <si>
    <t>جورج ابو عقل</t>
  </si>
  <si>
    <t>شجاع</t>
  </si>
  <si>
    <t>نزهة</t>
  </si>
  <si>
    <t>حفيظه الغفير</t>
  </si>
  <si>
    <t>دانيه دحبور</t>
  </si>
  <si>
    <t>ريم حماده</t>
  </si>
  <si>
    <t>سوسن ابو عقل</t>
  </si>
  <si>
    <t>علا العلبي</t>
  </si>
  <si>
    <t>علا شما</t>
  </si>
  <si>
    <t>لؤي نصر</t>
  </si>
  <si>
    <t>صفوح</t>
  </si>
  <si>
    <t>سناء ناصر</t>
  </si>
  <si>
    <t>محمد الرفاعي</t>
  </si>
  <si>
    <t>محمد المصطفى</t>
  </si>
  <si>
    <t>مرح الزعبي</t>
  </si>
  <si>
    <t>محمد نادر</t>
  </si>
  <si>
    <t>اسامه ابو شامه</t>
  </si>
  <si>
    <t>محمد قشقو</t>
  </si>
  <si>
    <t>تغريد حشمه</t>
  </si>
  <si>
    <t>محمد بديع</t>
  </si>
  <si>
    <t>وهيب</t>
  </si>
  <si>
    <t>اسعد سكري</t>
  </si>
  <si>
    <t>دانا مسبحه</t>
  </si>
  <si>
    <t>محمد عماد الدين</t>
  </si>
  <si>
    <t>عدنان قصار</t>
  </si>
  <si>
    <t>محمد سعيد الانيس</t>
  </si>
  <si>
    <t>عمر سليمان</t>
  </si>
  <si>
    <t>مهى حسين</t>
  </si>
  <si>
    <t>محمد خالد نجيبه</t>
  </si>
  <si>
    <t>ثريا عليان</t>
  </si>
  <si>
    <t>محمد غيث عرفه</t>
  </si>
  <si>
    <t>محمد عبله</t>
  </si>
  <si>
    <t>دارين الاسعد</t>
  </si>
  <si>
    <t>شحادة</t>
  </si>
  <si>
    <t>كيتي عوده</t>
  </si>
  <si>
    <t>ميار بطرني</t>
  </si>
  <si>
    <t>محمد منقاش</t>
  </si>
  <si>
    <t>محمد فريد</t>
  </si>
  <si>
    <t>علي نعمان</t>
  </si>
  <si>
    <t>عمار المؤذن</t>
  </si>
  <si>
    <t>جودي خدام</t>
  </si>
  <si>
    <t>مرح البشاش</t>
  </si>
  <si>
    <t>احمد رباح</t>
  </si>
  <si>
    <t>كرم الملحم</t>
  </si>
  <si>
    <t>نورشان شيخو</t>
  </si>
  <si>
    <t xml:space="preserve">روشين مصطفى </t>
  </si>
  <si>
    <t>نورمان حسن</t>
  </si>
  <si>
    <t>رشا سويدان</t>
  </si>
  <si>
    <t>بهاء الدين التيناوي</t>
  </si>
  <si>
    <t>ليث طبوش</t>
  </si>
  <si>
    <t>عدنان الدالاتي</t>
  </si>
  <si>
    <t>رامه حجازي</t>
  </si>
  <si>
    <t>بيان الحصوه</t>
  </si>
  <si>
    <t>حنين احمد</t>
  </si>
  <si>
    <t>ماريانا قرطاس</t>
  </si>
  <si>
    <t>نور جباخنجي</t>
  </si>
  <si>
    <t>يزن عبد الرحمن حسني</t>
  </si>
  <si>
    <t>محمد عمر السرحان</t>
  </si>
  <si>
    <t>رنيم ادريس</t>
  </si>
  <si>
    <t>عبدالعزيز</t>
  </si>
  <si>
    <t>بشار الرحال</t>
  </si>
  <si>
    <t>محمد عبد الرزاق</t>
  </si>
  <si>
    <t>هزار الحلاق</t>
  </si>
  <si>
    <t>رهف الشياح</t>
  </si>
  <si>
    <t>فراس الحلاق</t>
  </si>
  <si>
    <t>علاء خليل</t>
  </si>
  <si>
    <t>منى ابراهيم</t>
  </si>
  <si>
    <t>ندى الشوفي</t>
  </si>
  <si>
    <t>رئفت غزالي</t>
  </si>
  <si>
    <t>صفاء عوده</t>
  </si>
  <si>
    <t>خجومعلم</t>
  </si>
  <si>
    <t>محمد عامر المنصوري</t>
  </si>
  <si>
    <t>نصر ورده</t>
  </si>
  <si>
    <t>خديجه عيد</t>
  </si>
  <si>
    <t>ربى ناعسه</t>
  </si>
  <si>
    <t>سحر المعلم</t>
  </si>
  <si>
    <t>عبير عرنوس</t>
  </si>
  <si>
    <t>امنه عرنوس</t>
  </si>
  <si>
    <t>علا كريشاتي</t>
  </si>
  <si>
    <t>حنان كريشاتي</t>
  </si>
  <si>
    <t>محمد نصر الله</t>
  </si>
  <si>
    <t>سمر نصر الله</t>
  </si>
  <si>
    <t>محمد وسيم الشورى</t>
  </si>
  <si>
    <t>ربيعه غنام</t>
  </si>
  <si>
    <t>هاشم حمزه</t>
  </si>
  <si>
    <t>وفاء مرعي القاضي</t>
  </si>
  <si>
    <t>هديه الحلواني</t>
  </si>
  <si>
    <t>مسره مكوح</t>
  </si>
  <si>
    <t>رنى الركاد</t>
  </si>
  <si>
    <t>شذا فرنسيس</t>
  </si>
  <si>
    <t>غاده دروبي</t>
  </si>
  <si>
    <t>عامر قصقص</t>
  </si>
  <si>
    <t>محمد الدبس</t>
  </si>
  <si>
    <t>سلوى الحوراني</t>
  </si>
  <si>
    <t>ايناس الرواس</t>
  </si>
  <si>
    <t>صلاح الدين حامده</t>
  </si>
  <si>
    <t>علاء نظام</t>
  </si>
  <si>
    <t>هناء هيفا</t>
  </si>
  <si>
    <t>لما شهاب الدين</t>
  </si>
  <si>
    <t>لورين وهبه</t>
  </si>
  <si>
    <t>مها غرز الدين</t>
  </si>
  <si>
    <t>محمد حسن الحموي</t>
  </si>
  <si>
    <t>انس ايوبي</t>
  </si>
  <si>
    <t>تيريز الجوابره</t>
  </si>
  <si>
    <t>رشا بصل</t>
  </si>
  <si>
    <t>رئيفه خلوف</t>
  </si>
  <si>
    <t>ميناس داود</t>
  </si>
  <si>
    <t>مريم داؤود</t>
  </si>
  <si>
    <t>ابراهيم ابو ديب</t>
  </si>
  <si>
    <t>القيس ابراهيم</t>
  </si>
  <si>
    <t>روان دركزلي</t>
  </si>
  <si>
    <t>محمد مكي عجاج</t>
  </si>
  <si>
    <t>نور الدين علاوي</t>
  </si>
  <si>
    <t>صباح سنديان</t>
  </si>
  <si>
    <t>رنده عباس</t>
  </si>
  <si>
    <t>حنان عباس</t>
  </si>
  <si>
    <t>عيد الناصر</t>
  </si>
  <si>
    <t>محمد مجد دركشلي</t>
  </si>
  <si>
    <t>يمان الصالحاني</t>
  </si>
  <si>
    <t>خلود الفحل</t>
  </si>
  <si>
    <t>نجاح حمصي</t>
  </si>
  <si>
    <t>رهيف حسن</t>
  </si>
  <si>
    <t>عاليه الجرمقاني</t>
  </si>
  <si>
    <t>محمد الخطيب</t>
  </si>
  <si>
    <t>مهند ابو شاهين</t>
  </si>
  <si>
    <t>نور مصري</t>
  </si>
  <si>
    <t>رهام ابو حسن</t>
  </si>
  <si>
    <t>عماد المحسن</t>
  </si>
  <si>
    <t>ريام</t>
  </si>
  <si>
    <t>محمد بسام المصري</t>
  </si>
  <si>
    <t>محمد حيدر بيضون</t>
  </si>
  <si>
    <t>يزن مهنا</t>
  </si>
  <si>
    <t>انعام المرجى</t>
  </si>
  <si>
    <t>ايه الله اتاسي</t>
  </si>
  <si>
    <t>رنا حديد</t>
  </si>
  <si>
    <t>احمد عصعص</t>
  </si>
  <si>
    <t>رانيا سعيد</t>
  </si>
  <si>
    <t>رهام الحجار</t>
  </si>
  <si>
    <t>رولانا الراعي</t>
  </si>
  <si>
    <t>مصطفى الطعام</t>
  </si>
  <si>
    <t>محمد جابر</t>
  </si>
  <si>
    <t>نادين زهره</t>
  </si>
  <si>
    <t>عزت</t>
  </si>
  <si>
    <t>امين نورو</t>
  </si>
  <si>
    <t>فاطمه اسعد</t>
  </si>
  <si>
    <t>سهير الخبي</t>
  </si>
  <si>
    <t>وسيم قبه جي</t>
  </si>
  <si>
    <t>اميل</t>
  </si>
  <si>
    <t>نجوى هلال</t>
  </si>
  <si>
    <t>رشا المحمد</t>
  </si>
  <si>
    <t>رحوم</t>
  </si>
  <si>
    <t>روحيه الكفوله</t>
  </si>
  <si>
    <t>علاء صلاح الدين</t>
  </si>
  <si>
    <t>راغده حامد</t>
  </si>
  <si>
    <t>زياد ونوس</t>
  </si>
  <si>
    <t>وهيبه ابراهيم</t>
  </si>
  <si>
    <t>نيرما هواري</t>
  </si>
  <si>
    <t>لينا سكر</t>
  </si>
  <si>
    <t>اسماء عبود</t>
  </si>
  <si>
    <t>اسيه اراجه</t>
  </si>
  <si>
    <t>مروه السيروان</t>
  </si>
  <si>
    <t>رهان التركماني</t>
  </si>
  <si>
    <t>مرسوله</t>
  </si>
  <si>
    <t>حنان سليمان</t>
  </si>
  <si>
    <t>خيزران</t>
  </si>
  <si>
    <t>ريم شباط</t>
  </si>
  <si>
    <t>سماح عرفه</t>
  </si>
  <si>
    <t>وليد جمعه</t>
  </si>
  <si>
    <t>عبدو الهادي</t>
  </si>
  <si>
    <t>اسامه شبلي</t>
  </si>
  <si>
    <t>توفبق</t>
  </si>
  <si>
    <t>عائشة حمزه</t>
  </si>
  <si>
    <t>سامر الشلق</t>
  </si>
  <si>
    <t>هدى الجولق</t>
  </si>
  <si>
    <t>عبد الرحيم الحمد</t>
  </si>
  <si>
    <t>ايفون كوركجيان</t>
  </si>
  <si>
    <t>كيفورك</t>
  </si>
  <si>
    <t>صونيا</t>
  </si>
  <si>
    <t>شفيقه الحناوي</t>
  </si>
  <si>
    <t>سلمى الحمدان</t>
  </si>
  <si>
    <t>ليلى شيا</t>
  </si>
  <si>
    <t>محمود حبوش</t>
  </si>
  <si>
    <t>عزيزه حسن</t>
  </si>
  <si>
    <t>عمار البطحيش</t>
  </si>
  <si>
    <t>هزار</t>
  </si>
  <si>
    <t>روز البديوي</t>
  </si>
  <si>
    <t>ميسر يونس</t>
  </si>
  <si>
    <t>عبد السلام درويش</t>
  </si>
  <si>
    <t>وئام الوف</t>
  </si>
  <si>
    <t>مرام حداد</t>
  </si>
  <si>
    <t>ابراهيم عبد الحق</t>
  </si>
  <si>
    <t>ربيعه عبد الحق</t>
  </si>
  <si>
    <t>ايمن الحلبي</t>
  </si>
  <si>
    <t>ايهاب الوهبه</t>
  </si>
  <si>
    <t>حنان الوهبه</t>
  </si>
  <si>
    <t>رنيم شرابي</t>
  </si>
  <si>
    <t>غنى</t>
  </si>
  <si>
    <t>حسام جديد</t>
  </si>
  <si>
    <t>محمد نبيل نداف</t>
  </si>
  <si>
    <t>منى محملجي</t>
  </si>
  <si>
    <t>نور الدين خاناتي</t>
  </si>
  <si>
    <t>ناريمان قضباشي</t>
  </si>
  <si>
    <t>ظريفه عبد الغني</t>
  </si>
  <si>
    <t>نعيمه رمضان</t>
  </si>
  <si>
    <t>محمد الزعيم</t>
  </si>
  <si>
    <t>رياض كوجان</t>
  </si>
  <si>
    <t>ولاء ياغي</t>
  </si>
  <si>
    <t>ربيعه نوفل</t>
  </si>
  <si>
    <t>خليل سلام</t>
  </si>
  <si>
    <t>رؤى مكي</t>
  </si>
  <si>
    <t>خالد جاموكيكي</t>
  </si>
  <si>
    <t>سحر غانم</t>
  </si>
  <si>
    <t>مروه جباصيني</t>
  </si>
  <si>
    <t>خوله المولى</t>
  </si>
  <si>
    <t>دعاء الهرايسي</t>
  </si>
  <si>
    <t>دنيا ارناؤط</t>
  </si>
  <si>
    <t>علي الشيخ سليمان</t>
  </si>
  <si>
    <t>محي الدين نصر الله</t>
  </si>
  <si>
    <t>اياد القباني</t>
  </si>
  <si>
    <t>احمد المبيض</t>
  </si>
  <si>
    <t>حسام الصالحاني</t>
  </si>
  <si>
    <t>كرم سره</t>
  </si>
  <si>
    <t>كنانه بغدادي</t>
  </si>
  <si>
    <t>ليث نصر</t>
  </si>
  <si>
    <t>لين السلطي</t>
  </si>
  <si>
    <t>محمد بلال نادر</t>
  </si>
  <si>
    <t>لميس الصباغ</t>
  </si>
  <si>
    <t>محمد حسان قاروط</t>
  </si>
  <si>
    <t>انعام حسين محمود</t>
  </si>
  <si>
    <t>علاء المزين</t>
  </si>
  <si>
    <t>محمد رامح سليم</t>
  </si>
  <si>
    <t>رامي عباس</t>
  </si>
  <si>
    <t>مديحه اسمندر</t>
  </si>
  <si>
    <t>محمد موفق المزور</t>
  </si>
  <si>
    <t>امل اللوجي</t>
  </si>
  <si>
    <t>ابتهاج صبري</t>
  </si>
  <si>
    <t>محمد حيدر</t>
  </si>
  <si>
    <t>خوله الشيخ عطيه</t>
  </si>
  <si>
    <t>علاء الدين نور الدين</t>
  </si>
  <si>
    <t>هبه دبوسي</t>
  </si>
  <si>
    <t>وديعه السيد</t>
  </si>
  <si>
    <t>بردوان حاجو</t>
  </si>
  <si>
    <t>حزينه</t>
  </si>
  <si>
    <t>كنان العيسى</t>
  </si>
  <si>
    <t>عبد الوهاب الفوال</t>
  </si>
  <si>
    <t>محمد ابو زلفه</t>
  </si>
  <si>
    <t>محمد ابراهيم النحلاوي</t>
  </si>
  <si>
    <t>ايات ناجي</t>
  </si>
  <si>
    <t>روزبا داود</t>
  </si>
  <si>
    <t>سميحه عزام</t>
  </si>
  <si>
    <t>رامي نوفل</t>
  </si>
  <si>
    <t>نوال نوفل</t>
  </si>
  <si>
    <t>هيفاء القسيم</t>
  </si>
  <si>
    <t>سليم العبد الله</t>
  </si>
  <si>
    <t>الفت عدس</t>
  </si>
  <si>
    <t>نور الدين سعد</t>
  </si>
  <si>
    <t>ربيده</t>
  </si>
  <si>
    <t>رهف عيسى</t>
  </si>
  <si>
    <t>مؤمنات اوتاني سعده</t>
  </si>
  <si>
    <t>رواد الضاهر عزام</t>
  </si>
  <si>
    <t>لميس سلوم</t>
  </si>
  <si>
    <t>رؤى غيبور</t>
  </si>
  <si>
    <t>رئيسه شاطر</t>
  </si>
  <si>
    <t>الاستمارة الخاصة بتسجيل طلاب برنامج المحاسبة في الفصل الأول للعام الدراسي 2022/2021</t>
  </si>
  <si>
    <t>الرق الاتحاني</t>
  </si>
  <si>
    <t>إختر اللغة في المقررات الأجنبية</t>
  </si>
  <si>
    <t>سحر المحمود</t>
  </si>
  <si>
    <t>رهف فطوم</t>
  </si>
  <si>
    <t>حسن جعدان</t>
  </si>
  <si>
    <t>معتصم ابراهيم</t>
  </si>
  <si>
    <t>فلك حجازي</t>
  </si>
  <si>
    <t>عبد الله العائدي</t>
  </si>
  <si>
    <t>هبه مملوك</t>
  </si>
  <si>
    <t>محمدفرزت</t>
  </si>
  <si>
    <t>مستنفذ</t>
  </si>
  <si>
    <t>فصل ثاني 2020-2021</t>
  </si>
  <si>
    <t>الرسوم</t>
  </si>
  <si>
    <t>البيانات باللغة الإنكليزية</t>
  </si>
  <si>
    <t>فصول الإنقطاع</t>
  </si>
  <si>
    <t>رسم فصل الانقطاع</t>
  </si>
  <si>
    <t>رسم تسجيل سنوي</t>
  </si>
  <si>
    <t>غير سوري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</si>
  <si>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</si>
  <si>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</si>
  <si>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</si>
  <si>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</si>
  <si>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</si>
  <si>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</si>
  <si>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</si>
  <si>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</si>
  <si>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</si>
  <si>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</si>
  <si>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</si>
  <si>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</si>
  <si>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</si>
  <si>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</si>
  <si>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العربية السورية</t>
  </si>
  <si>
    <t>الفلسطينية السورية</t>
  </si>
  <si>
    <t>عربين</t>
  </si>
  <si>
    <t xml:space="preserve">دمشق </t>
  </si>
  <si>
    <t>اللبنانية</t>
  </si>
  <si>
    <t>الرياض</t>
  </si>
  <si>
    <t>الأردنية</t>
  </si>
  <si>
    <t>حماه</t>
  </si>
  <si>
    <t>التونسية</t>
  </si>
  <si>
    <t>السعودية</t>
  </si>
  <si>
    <t>الإيرانية</t>
  </si>
  <si>
    <t>العراقية</t>
  </si>
  <si>
    <t>الأفغانية</t>
  </si>
  <si>
    <t>الفلسطينية</t>
  </si>
  <si>
    <t>الصومالية</t>
  </si>
  <si>
    <t>المغربية</t>
  </si>
  <si>
    <t>الجزائرية</t>
  </si>
  <si>
    <t>سويداء</t>
  </si>
  <si>
    <t>الباكستانية</t>
  </si>
  <si>
    <t xml:space="preserve">ريف دمشق </t>
  </si>
  <si>
    <t>السودانية</t>
  </si>
  <si>
    <t>اليمنية</t>
  </si>
  <si>
    <t xml:space="preserve">درعا </t>
  </si>
  <si>
    <t>المصرية</t>
  </si>
  <si>
    <t>ادبي</t>
  </si>
  <si>
    <t>2015</t>
  </si>
  <si>
    <t xml:space="preserve">ادبي </t>
  </si>
  <si>
    <t>2001</t>
  </si>
  <si>
    <t>القنيطره</t>
  </si>
  <si>
    <t xml:space="preserve">القنيطرة </t>
  </si>
  <si>
    <t>2008</t>
  </si>
  <si>
    <t>مصر</t>
  </si>
  <si>
    <t>2014</t>
  </si>
  <si>
    <t>2016</t>
  </si>
  <si>
    <t>2017</t>
  </si>
  <si>
    <t>رقم جواز السفر لغير السوريين</t>
  </si>
  <si>
    <t xml:space="preserve">                                                       المقررات المسجلة في الفصل الأول للعام الدراسي 2021/ 2022
ملاحظة 1:تقع اختيار جميع هذه المقررات على مسؤولية الطالب.
ملاحظة 2 :لا تعدل هذه المقررات أو يضاف تسجيل أي مقرر بعد تسديد الرسوم وتثبيت التسجيل .</t>
  </si>
  <si>
    <t>الرسوم المدورة</t>
  </si>
  <si>
    <t>أدخل الرقم الإمتحاني</t>
  </si>
  <si>
    <t>هامه</t>
  </si>
  <si>
    <t>مجد شانه ساز</t>
  </si>
  <si>
    <t>مويد شبلي كرمانشاهي</t>
  </si>
  <si>
    <t xml:space="preserve">صالحية </t>
  </si>
  <si>
    <t>مهند خضر</t>
  </si>
  <si>
    <t>عمان</t>
  </si>
  <si>
    <t>محمد يوسف</t>
  </si>
  <si>
    <t>اربد</t>
  </si>
  <si>
    <t>محمد ايهم منكش</t>
  </si>
  <si>
    <t>عبد الكريم هيراتي</t>
  </si>
  <si>
    <t>رانيا الاغواني</t>
  </si>
  <si>
    <t>رفاه</t>
  </si>
  <si>
    <t>الكويت</t>
  </si>
  <si>
    <t>رنين مدروني</t>
  </si>
  <si>
    <t>محمد حسني</t>
  </si>
  <si>
    <t>صلاح خيري</t>
  </si>
  <si>
    <t>ابتسام آدم</t>
  </si>
  <si>
    <t>محمد ادم</t>
  </si>
  <si>
    <t>مكه</t>
  </si>
  <si>
    <t>عمر فؤاد</t>
  </si>
  <si>
    <t>العراق، بصرة</t>
  </si>
  <si>
    <t>جلال</t>
  </si>
  <si>
    <t>الحمراء</t>
  </si>
  <si>
    <t>رافع حسين</t>
  </si>
  <si>
    <t>وصفيه</t>
  </si>
  <si>
    <t>نورما الاسعد</t>
  </si>
  <si>
    <t>عبيد</t>
  </si>
  <si>
    <t>نبيل السليمان</t>
  </si>
  <si>
    <t>الحمراء الجديدة</t>
  </si>
  <si>
    <t>رضوان حمو</t>
  </si>
  <si>
    <t>منيفه</t>
  </si>
  <si>
    <t>كوفان سفوك</t>
  </si>
  <si>
    <t>قامشلي</t>
  </si>
  <si>
    <t>نورس الحمدي</t>
  </si>
  <si>
    <t>ميهائيلا</t>
  </si>
  <si>
    <t>رومانيا باكاو</t>
  </si>
  <si>
    <t>راما محمد</t>
  </si>
  <si>
    <t>خالد الدهش</t>
  </si>
  <si>
    <t>شام مرعي</t>
  </si>
  <si>
    <t>ديلدا عمر</t>
  </si>
  <si>
    <t>ايوب</t>
  </si>
  <si>
    <t>المالكية</t>
  </si>
  <si>
    <t>يبرود</t>
  </si>
  <si>
    <t>قتيبه السالم</t>
  </si>
  <si>
    <t>عائشه قادري</t>
  </si>
  <si>
    <t>16/1/1997</t>
  </si>
  <si>
    <t>تسنيم خطاب حمشو</t>
  </si>
  <si>
    <t>هبه الخليف</t>
  </si>
  <si>
    <t>الرقه</t>
  </si>
  <si>
    <t>رهام العبود</t>
  </si>
  <si>
    <t>جمعة</t>
  </si>
  <si>
    <t>طه جعفر</t>
  </si>
  <si>
    <t>خلف</t>
  </si>
  <si>
    <t>عمشه</t>
  </si>
  <si>
    <t>محمد الحمصي</t>
  </si>
  <si>
    <t>نهى الخلف</t>
  </si>
  <si>
    <t>تمام المحمد</t>
  </si>
  <si>
    <t>الثورة</t>
  </si>
  <si>
    <t>أمينه أبو عساف</t>
  </si>
  <si>
    <t>زيده</t>
  </si>
  <si>
    <t>ولغا</t>
  </si>
  <si>
    <t>القريا</t>
  </si>
  <si>
    <t>جرمانا</t>
  </si>
  <si>
    <t>شهبا</t>
  </si>
  <si>
    <t>الكفر</t>
  </si>
  <si>
    <t>عرمان</t>
  </si>
  <si>
    <t>ملح</t>
  </si>
  <si>
    <t>قنوات</t>
  </si>
  <si>
    <t>الهيات</t>
  </si>
  <si>
    <t>شكيب</t>
  </si>
  <si>
    <t>عرى</t>
  </si>
  <si>
    <t>زيد</t>
  </si>
  <si>
    <t>رنا مقلد</t>
  </si>
  <si>
    <t>عكاش</t>
  </si>
  <si>
    <t>اشرف عربي</t>
  </si>
  <si>
    <t>ناصيف</t>
  </si>
  <si>
    <t>حكمت أبو الفضل</t>
  </si>
  <si>
    <t>حياه</t>
  </si>
  <si>
    <t>سمر ابوهدير</t>
  </si>
  <si>
    <t>نبيلة</t>
  </si>
  <si>
    <t>سماح الشاطر</t>
  </si>
  <si>
    <t>مدحت</t>
  </si>
  <si>
    <t>وهيبه</t>
  </si>
  <si>
    <t>انغام بوخطار</t>
  </si>
  <si>
    <t>فرزان</t>
  </si>
  <si>
    <t>صما</t>
  </si>
  <si>
    <t>نهيله</t>
  </si>
  <si>
    <t>رهف الخطيب البعيني</t>
  </si>
  <si>
    <t>الرحا</t>
  </si>
  <si>
    <t>سحر كحول</t>
  </si>
  <si>
    <t>الهويا</t>
  </si>
  <si>
    <t>هديل البعيني</t>
  </si>
  <si>
    <t>نصير</t>
  </si>
  <si>
    <t>مجادل</t>
  </si>
  <si>
    <t>اشرف مطر</t>
  </si>
  <si>
    <t>حنان درويش</t>
  </si>
  <si>
    <t>رزان نعيم</t>
  </si>
  <si>
    <t>فيصل الاطرش</t>
  </si>
  <si>
    <t>متان</t>
  </si>
  <si>
    <t>رشا التوما البشاره</t>
  </si>
  <si>
    <t>انيس</t>
  </si>
  <si>
    <t>جده</t>
  </si>
  <si>
    <t>راغب</t>
  </si>
  <si>
    <t>روان مراد</t>
  </si>
  <si>
    <t>صلخد</t>
  </si>
  <si>
    <t>يزن زين الدين</t>
  </si>
  <si>
    <t>مجد اشتي</t>
  </si>
  <si>
    <t>ندى طربيه</t>
  </si>
  <si>
    <t>نائله</t>
  </si>
  <si>
    <t>رنا ابو عاصي</t>
  </si>
  <si>
    <t>تماره المعاز</t>
  </si>
  <si>
    <t>رغدا</t>
  </si>
  <si>
    <t>حسين الحمد</t>
  </si>
  <si>
    <t>غرام الخطيب</t>
  </si>
  <si>
    <t>سهير محمود</t>
  </si>
  <si>
    <t>كنده حمزه</t>
  </si>
  <si>
    <t>ليال نصر</t>
  </si>
  <si>
    <t>ريمه نصر</t>
  </si>
  <si>
    <t>ضحى بركه</t>
  </si>
  <si>
    <t>راما هنيدي</t>
  </si>
  <si>
    <t>ضياء</t>
  </si>
  <si>
    <t>مجد جمول</t>
  </si>
  <si>
    <t>فيصل الاسعد</t>
  </si>
  <si>
    <t>سبها</t>
  </si>
  <si>
    <t>عمار الخطيب</t>
  </si>
  <si>
    <t>سلام</t>
  </si>
  <si>
    <t>ملهم المحيثاوي</t>
  </si>
  <si>
    <t>لبين</t>
  </si>
  <si>
    <t>اسامه صلاح الحناوي</t>
  </si>
  <si>
    <t>فنزويلا</t>
  </si>
  <si>
    <t>فوزات</t>
  </si>
  <si>
    <t>غيث حمزه</t>
  </si>
  <si>
    <t>هيا</t>
  </si>
  <si>
    <t>السهوه</t>
  </si>
  <si>
    <t>غياث حمزه</t>
  </si>
  <si>
    <t>دبي</t>
  </si>
  <si>
    <t>الهيت</t>
  </si>
  <si>
    <t>منيب</t>
  </si>
  <si>
    <t>خالد معمر</t>
  </si>
  <si>
    <t>أسامه السمان</t>
  </si>
  <si>
    <t>غياث جمول</t>
  </si>
  <si>
    <t>حجله</t>
  </si>
  <si>
    <t>سوار ابوحجيله</t>
  </si>
  <si>
    <t>فاروق عز الدين العقباني</t>
  </si>
  <si>
    <t>فرج</t>
  </si>
  <si>
    <t>كمال نعيم</t>
  </si>
  <si>
    <t>نفين جمول</t>
  </si>
  <si>
    <t>رهلات</t>
  </si>
  <si>
    <t>حيان رباح</t>
  </si>
  <si>
    <t>سونيا</t>
  </si>
  <si>
    <t>مشفى سويداء</t>
  </si>
  <si>
    <t>حسام ابوعسلي</t>
  </si>
  <si>
    <t>يزن الحكش</t>
  </si>
  <si>
    <t>ميلاده</t>
  </si>
  <si>
    <t>مجد القنطار</t>
  </si>
  <si>
    <t>عدي مزهر</t>
  </si>
  <si>
    <t>وئام علبه</t>
  </si>
  <si>
    <t>رؤوف</t>
  </si>
  <si>
    <t>بعقلين الشوف</t>
  </si>
  <si>
    <t>اسراء الكردي</t>
  </si>
  <si>
    <t>تامر بو حمدان</t>
  </si>
  <si>
    <t>كميليا</t>
  </si>
  <si>
    <t>حنين الحجار</t>
  </si>
  <si>
    <t>مثقال</t>
  </si>
  <si>
    <t>حاتم نصر</t>
  </si>
  <si>
    <t>حسين شهيب</t>
  </si>
  <si>
    <t>رزق شلغين</t>
  </si>
  <si>
    <t>رجا مراد</t>
  </si>
  <si>
    <t>وسام نصر</t>
  </si>
  <si>
    <t>مروه القنطار</t>
  </si>
  <si>
    <t>نيبال</t>
  </si>
  <si>
    <t>حسني</t>
  </si>
  <si>
    <t>مرهف الصفدي</t>
  </si>
  <si>
    <t>جواد</t>
  </si>
  <si>
    <t>جنان الحلبي</t>
  </si>
  <si>
    <t>رامي راوند</t>
  </si>
  <si>
    <t xml:space="preserve">ايمن </t>
  </si>
  <si>
    <t xml:space="preserve">هيا </t>
  </si>
  <si>
    <t>ذيبين</t>
  </si>
  <si>
    <t>تمام السعيفان</t>
  </si>
  <si>
    <t>ضميا</t>
  </si>
  <si>
    <t xml:space="preserve">السويداء </t>
  </si>
  <si>
    <t>الدور</t>
  </si>
  <si>
    <t>عتيل</t>
  </si>
  <si>
    <t>محمد الاوس</t>
  </si>
  <si>
    <t>السالمية</t>
  </si>
  <si>
    <t>ليندا</t>
  </si>
  <si>
    <t>ميرنا النجم</t>
  </si>
  <si>
    <t>عمر الشومري</t>
  </si>
  <si>
    <t>صالحه</t>
  </si>
  <si>
    <t>كنان عبد الصمد</t>
  </si>
  <si>
    <t>قصيما</t>
  </si>
  <si>
    <t>شروق غرز الدين</t>
  </si>
  <si>
    <t>نهديه</t>
  </si>
  <si>
    <t>تمام الجباعي</t>
  </si>
  <si>
    <t>سوزان بلان</t>
  </si>
  <si>
    <t>غزل حمزه</t>
  </si>
  <si>
    <t>عجمان</t>
  </si>
  <si>
    <t>ربا درويش</t>
  </si>
  <si>
    <t>رماح الحمود نصر</t>
  </si>
  <si>
    <t>شاهين</t>
  </si>
  <si>
    <t>نجران</t>
  </si>
  <si>
    <t>مدين الراشد</t>
  </si>
  <si>
    <t>نمرة</t>
  </si>
  <si>
    <t>سوزان نصر</t>
  </si>
  <si>
    <t>راني الشبلي</t>
  </si>
  <si>
    <t>شهد أبو مدين</t>
  </si>
  <si>
    <t>السويداء - شهبا</t>
  </si>
  <si>
    <t>جورج جبيل</t>
  </si>
  <si>
    <t>عطا الله</t>
  </si>
  <si>
    <t>ريتا</t>
  </si>
  <si>
    <t>لواحظ</t>
  </si>
  <si>
    <t>عمرو الشحف</t>
  </si>
  <si>
    <t>عايده</t>
  </si>
  <si>
    <t>لما مراد</t>
  </si>
  <si>
    <t>رسمي</t>
  </si>
  <si>
    <t>حسام ابو عساف</t>
  </si>
  <si>
    <t>ربا شرف الدين ابو فخر</t>
  </si>
  <si>
    <t>تماره غانم</t>
  </si>
  <si>
    <t>حنين عمار</t>
  </si>
  <si>
    <t>حمد الزيلع</t>
  </si>
  <si>
    <t>رئيفه</t>
  </si>
  <si>
    <t>فادي القطامي</t>
  </si>
  <si>
    <t>28/1/1997</t>
  </si>
  <si>
    <t>خربا</t>
  </si>
  <si>
    <t>عدي الجباعي</t>
  </si>
  <si>
    <t>الدويره</t>
  </si>
  <si>
    <t>ايناس بوصلاح</t>
  </si>
  <si>
    <t>اشرفية صحنايا</t>
  </si>
  <si>
    <t>عهد العيسمي</t>
  </si>
  <si>
    <t>سعد</t>
  </si>
  <si>
    <t>عهد ابو لوح</t>
  </si>
  <si>
    <t>رامي الدالي</t>
  </si>
  <si>
    <t>علاء شرف</t>
  </si>
  <si>
    <t>ميرفه</t>
  </si>
  <si>
    <t>ذكير</t>
  </si>
  <si>
    <t>شذا غانم</t>
  </si>
  <si>
    <t>معن</t>
  </si>
  <si>
    <t>المجدل</t>
  </si>
  <si>
    <t>لجين الشوفي</t>
  </si>
  <si>
    <t xml:space="preserve">سويداء </t>
  </si>
  <si>
    <t>عمره</t>
  </si>
  <si>
    <t>حنان رشيد الشعراني</t>
  </si>
  <si>
    <t>مريانا ابو فاعور</t>
  </si>
  <si>
    <t xml:space="preserve">كرم </t>
  </si>
  <si>
    <t xml:space="preserve">نبيهه </t>
  </si>
  <si>
    <t xml:space="preserve">طليعة </t>
  </si>
  <si>
    <t>صابر</t>
  </si>
  <si>
    <t>مريانا عصفور</t>
  </si>
  <si>
    <t>سحر اللابد</t>
  </si>
  <si>
    <t>اجدابيا</t>
  </si>
  <si>
    <t>علاء الدين كركر</t>
  </si>
  <si>
    <t>نجاة</t>
  </si>
  <si>
    <t>ربى الرافع</t>
  </si>
  <si>
    <t>سامر الاعوج</t>
  </si>
  <si>
    <t>روسيه</t>
  </si>
  <si>
    <t>اشرف الصفدي</t>
  </si>
  <si>
    <t>حمد سليم</t>
  </si>
  <si>
    <t>ذهبيه</t>
  </si>
  <si>
    <t>انثى</t>
  </si>
  <si>
    <t>ميساء حكيمه</t>
  </si>
  <si>
    <t>بنغازي</t>
  </si>
  <si>
    <t>ايمان رافع</t>
  </si>
  <si>
    <t>عدنيه</t>
  </si>
  <si>
    <t>هاله ابو فخر</t>
  </si>
  <si>
    <t>هزاع</t>
  </si>
  <si>
    <t>هيبه</t>
  </si>
  <si>
    <t>هديل شقير</t>
  </si>
  <si>
    <t>منار جريره</t>
  </si>
  <si>
    <t>شيخه أبو طافش</t>
  </si>
  <si>
    <t>كريستينا ابو شديد</t>
  </si>
  <si>
    <t>غصوب</t>
  </si>
  <si>
    <t>يلينا كريلوفا</t>
  </si>
  <si>
    <t>لينينغراد</t>
  </si>
  <si>
    <t>ميساء نصر الدين</t>
  </si>
  <si>
    <t>صلاخد</t>
  </si>
  <si>
    <t>رهام الجبر</t>
  </si>
  <si>
    <t>نور ابو عاصي</t>
  </si>
  <si>
    <t>مردك</t>
  </si>
  <si>
    <t>رامي السمان</t>
  </si>
  <si>
    <t>1992/17/6</t>
  </si>
  <si>
    <t>الحقف</t>
  </si>
  <si>
    <t>رشا ابوفخر</t>
  </si>
  <si>
    <t>كفر اللحف</t>
  </si>
  <si>
    <t>وفا خاطر</t>
  </si>
  <si>
    <t>راويه الذيب هنيدي</t>
  </si>
  <si>
    <t>اكثم شقير</t>
  </si>
  <si>
    <t>مريانا سلوم</t>
  </si>
  <si>
    <t>يزن عامر</t>
  </si>
  <si>
    <t>22/12/1997</t>
  </si>
  <si>
    <t>مرح الدعبل</t>
  </si>
  <si>
    <t>28/5/1997</t>
  </si>
  <si>
    <t>حسن البربور</t>
  </si>
  <si>
    <t>غزل الحمد</t>
  </si>
  <si>
    <t>22/1/2000</t>
  </si>
  <si>
    <t>راما الصفدي</t>
  </si>
  <si>
    <t>سليمان زهراوي</t>
  </si>
  <si>
    <t>علا محمد</t>
  </si>
  <si>
    <t>عبد الله زردلي</t>
  </si>
  <si>
    <t>رنا صياغه</t>
  </si>
  <si>
    <t>نسرين الصالح</t>
  </si>
  <si>
    <t>عمرو الصالح الشوفي</t>
  </si>
  <si>
    <t>فادي جمول</t>
  </si>
  <si>
    <t>ريما الغوطاني</t>
  </si>
  <si>
    <t>14/2/1983</t>
  </si>
  <si>
    <t>العين</t>
  </si>
  <si>
    <t>براءه ابو راس</t>
  </si>
  <si>
    <t>غاده طليعه</t>
  </si>
  <si>
    <t>عائده الطرودي</t>
  </si>
  <si>
    <t>وليم العفلق</t>
  </si>
  <si>
    <t>طعمه</t>
  </si>
  <si>
    <t>دوما</t>
  </si>
  <si>
    <t>امل احمد</t>
  </si>
  <si>
    <t>حسنا</t>
  </si>
  <si>
    <t>مخيم اليرموك</t>
  </si>
  <si>
    <t>نوى</t>
  </si>
  <si>
    <t>عين التينة</t>
  </si>
  <si>
    <t>جعفر قاسم</t>
  </si>
  <si>
    <t>لميا</t>
  </si>
  <si>
    <t>سويسه</t>
  </si>
  <si>
    <t>شبيب</t>
  </si>
  <si>
    <t>سوزان الجاسم</t>
  </si>
  <si>
    <t>فتحيه الحمدان</t>
  </si>
  <si>
    <t>فايزة</t>
  </si>
  <si>
    <t>علي عيسى</t>
  </si>
  <si>
    <t>سبينه</t>
  </si>
  <si>
    <t>هجيمه درويش</t>
  </si>
  <si>
    <t>خان ارنبة</t>
  </si>
  <si>
    <t>نغم كبول</t>
  </si>
  <si>
    <t>كوثر الطحان</t>
  </si>
  <si>
    <t>كفاح الرشيد</t>
  </si>
  <si>
    <t>حربيه</t>
  </si>
  <si>
    <t>عرطوز</t>
  </si>
  <si>
    <t>نور الدين المحاميد</t>
  </si>
  <si>
    <t>علاء الدين الذياب</t>
  </si>
  <si>
    <t>مشفى دوما</t>
  </si>
  <si>
    <t>احمد عبد الحليم</t>
  </si>
  <si>
    <t>جباثا الخشب</t>
  </si>
  <si>
    <t>كسوة</t>
  </si>
  <si>
    <t>ايهم قضماني</t>
  </si>
  <si>
    <t>محمد مظهر</t>
  </si>
  <si>
    <t>مخيم يرموك</t>
  </si>
  <si>
    <t>بطيحه</t>
  </si>
  <si>
    <t>حسين الديـري</t>
  </si>
  <si>
    <t>ماروشكا خلوف</t>
  </si>
  <si>
    <t>اسماعيل جبر</t>
  </si>
  <si>
    <t>عبدالحكيم</t>
  </si>
  <si>
    <t>ستناي اسماعيل</t>
  </si>
  <si>
    <t>نشأت</t>
  </si>
  <si>
    <t>اياس السيد</t>
  </si>
  <si>
    <t>هيا احمد</t>
  </si>
  <si>
    <t>نور محمد</t>
  </si>
  <si>
    <t>فارس الطويل</t>
  </si>
  <si>
    <t>هدية</t>
  </si>
  <si>
    <t>احمد نادر عواد</t>
  </si>
  <si>
    <t>جمال الحسن</t>
  </si>
  <si>
    <t>عبد</t>
  </si>
  <si>
    <t>محمد مجد الجمعه</t>
  </si>
  <si>
    <t xml:space="preserve">عمر </t>
  </si>
  <si>
    <t>نور الدين الجاسم</t>
  </si>
  <si>
    <t>هيا جاسم</t>
  </si>
  <si>
    <t>سعسع</t>
  </si>
  <si>
    <t>الحجر الاسود</t>
  </si>
  <si>
    <t>اريج المبارك</t>
  </si>
  <si>
    <t>حضر</t>
  </si>
  <si>
    <t>بديعه</t>
  </si>
  <si>
    <t>احمد الزهنون</t>
  </si>
  <si>
    <t>وحيده</t>
  </si>
  <si>
    <t>يرموك</t>
  </si>
  <si>
    <t>بلال عثمان</t>
  </si>
  <si>
    <t>سبينة</t>
  </si>
  <si>
    <t>ربا العمر</t>
  </si>
  <si>
    <t>سليم الرحال</t>
  </si>
  <si>
    <t>مأمون اليوسف</t>
  </si>
  <si>
    <t>محمود محمد</t>
  </si>
  <si>
    <t>جديدة عرطوز</t>
  </si>
  <si>
    <t>انس نقور</t>
  </si>
  <si>
    <t>عبد الهادي يعقوب</t>
  </si>
  <si>
    <t>عمار حاجيكو</t>
  </si>
  <si>
    <t>السيدة زينب</t>
  </si>
  <si>
    <t>بشار بدر</t>
  </si>
  <si>
    <t>سامي ذو الفقار</t>
  </si>
  <si>
    <t>ميادة</t>
  </si>
  <si>
    <t>ماريا ملكاش</t>
  </si>
  <si>
    <t>ايات الخليل</t>
  </si>
  <si>
    <t>سلطانه</t>
  </si>
  <si>
    <t>راغده الاعور</t>
  </si>
  <si>
    <t>هبه الله العوض</t>
  </si>
  <si>
    <t>اسامه حسين مصطفى</t>
  </si>
  <si>
    <t>بدر مرزه</t>
  </si>
  <si>
    <t>الرفيد</t>
  </si>
  <si>
    <t>حمزه سلامه</t>
  </si>
  <si>
    <t>طرنجه</t>
  </si>
  <si>
    <t>ربى مصطفى</t>
  </si>
  <si>
    <t>بطيحة</t>
  </si>
  <si>
    <t>وفيقة</t>
  </si>
  <si>
    <t>ورده العفيش</t>
  </si>
  <si>
    <t>اصف</t>
  </si>
  <si>
    <t>شوق</t>
  </si>
  <si>
    <t>هديل جريده</t>
  </si>
  <si>
    <t>خان ارنبه</t>
  </si>
  <si>
    <t>غدير الحيدر</t>
  </si>
  <si>
    <t>ابراهيم فويران</t>
  </si>
  <si>
    <t>فوزة الكريان</t>
  </si>
  <si>
    <t>قرقس</t>
  </si>
  <si>
    <t>فادي حمدان</t>
  </si>
  <si>
    <t>اسده</t>
  </si>
  <si>
    <t>محمد خير الحوتري</t>
  </si>
  <si>
    <t>باسل الحيدر</t>
  </si>
  <si>
    <t>اتحاد</t>
  </si>
  <si>
    <t xml:space="preserve">حضر </t>
  </si>
  <si>
    <t>مروه ملكاش</t>
  </si>
  <si>
    <t>22/12/1998</t>
  </si>
  <si>
    <t>ربيع السعدي</t>
  </si>
  <si>
    <t>محمد بشير محمد</t>
  </si>
  <si>
    <t>احمد مرزوق</t>
  </si>
  <si>
    <t>احمد ابراهيم</t>
  </si>
  <si>
    <t>25/3/1998</t>
  </si>
  <si>
    <t>وسيم عواد</t>
  </si>
  <si>
    <t>دحام</t>
  </si>
  <si>
    <t>بهيه</t>
  </si>
  <si>
    <t>يامن الشحاده</t>
  </si>
  <si>
    <t>علي العمر</t>
  </si>
  <si>
    <t>15/1/2000</t>
  </si>
  <si>
    <t>آيه نمر</t>
  </si>
  <si>
    <t xml:space="preserve">مشفى دوما </t>
  </si>
  <si>
    <t>ايه السيد</t>
  </si>
  <si>
    <t>ربيعة</t>
  </si>
  <si>
    <t>محمد عمر محمد</t>
  </si>
  <si>
    <t>محمد ذياب</t>
  </si>
  <si>
    <t>حسناء المطلق</t>
  </si>
  <si>
    <t>التل</t>
  </si>
  <si>
    <t>يامن راجحه</t>
  </si>
  <si>
    <t>سامر الطبل</t>
  </si>
  <si>
    <t>ايات ابو سيف</t>
  </si>
  <si>
    <t>اسراء العلي</t>
  </si>
  <si>
    <t>كاظم</t>
  </si>
  <si>
    <t>كاتبه</t>
  </si>
  <si>
    <t>فتحيه الزعبي</t>
  </si>
  <si>
    <t>صفاء غريب</t>
  </si>
  <si>
    <t>هيفاء الاحمد</t>
  </si>
  <si>
    <t>علي الاحمد</t>
  </si>
  <si>
    <t xml:space="preserve">مخيم اليرموك </t>
  </si>
  <si>
    <t>حسن زغلول</t>
  </si>
  <si>
    <t>فاطمه الموسى</t>
  </si>
  <si>
    <t>نيرمين الشاويش</t>
  </si>
  <si>
    <t>عبلة</t>
  </si>
  <si>
    <t>محمد حسن</t>
  </si>
  <si>
    <t>راجي</t>
  </si>
  <si>
    <t>يادوده</t>
  </si>
  <si>
    <t>احمد الخبي</t>
  </si>
  <si>
    <t>جبا</t>
  </si>
  <si>
    <t>عطاف الخضر</t>
  </si>
  <si>
    <t>محمد الصالح القريش</t>
  </si>
  <si>
    <t>ضمير</t>
  </si>
  <si>
    <t>هيسم</t>
  </si>
  <si>
    <t>محمد تيسير</t>
  </si>
  <si>
    <t>مرح المصري</t>
  </si>
  <si>
    <t>كنان المحمد</t>
  </si>
  <si>
    <t>وعد السراج</t>
  </si>
  <si>
    <t>عمار يوسف</t>
  </si>
  <si>
    <t>هديل الرحال</t>
  </si>
  <si>
    <t>فاطمه الرحال</t>
  </si>
  <si>
    <t>شيخه</t>
  </si>
  <si>
    <t>جيهان طه</t>
  </si>
  <si>
    <t>فوز</t>
  </si>
  <si>
    <t>مرهف الحسين</t>
  </si>
  <si>
    <t>ندوه</t>
  </si>
  <si>
    <t>ببيلا</t>
  </si>
  <si>
    <t>مالك حمدان</t>
  </si>
  <si>
    <t>محمد مجبل</t>
  </si>
  <si>
    <t>عبد المنعم</t>
  </si>
  <si>
    <t>هيام زعل</t>
  </si>
  <si>
    <t>ذياب</t>
  </si>
  <si>
    <t>حسيبه</t>
  </si>
  <si>
    <t>راما عدوان</t>
  </si>
  <si>
    <t>رقية محمد</t>
  </si>
  <si>
    <t>معن صوان</t>
  </si>
  <si>
    <t>سوسن العالم</t>
  </si>
  <si>
    <t>علي دقدوقه</t>
  </si>
  <si>
    <t>ميادة دقدوقة</t>
  </si>
  <si>
    <t>انيسه</t>
  </si>
  <si>
    <t>مجد خليل</t>
  </si>
  <si>
    <t>محمد روميه</t>
  </si>
  <si>
    <t>راجح</t>
  </si>
  <si>
    <t>الحجر الأسود</t>
  </si>
  <si>
    <t>ميرنا الحمصي</t>
  </si>
  <si>
    <t>جوليت</t>
  </si>
  <si>
    <t>ساره المحمد</t>
  </si>
  <si>
    <t>ايمان الحسن</t>
  </si>
  <si>
    <t>وسيم منديل</t>
  </si>
  <si>
    <t>مريم الشبيب</t>
  </si>
  <si>
    <t>محمد عدنان جمعه</t>
  </si>
  <si>
    <t>شهاب</t>
  </si>
  <si>
    <t>جمانه قبه ثقال</t>
  </si>
  <si>
    <t>الاء طرودي</t>
  </si>
  <si>
    <t>كرم مجبل</t>
  </si>
  <si>
    <t>قدسيا</t>
  </si>
  <si>
    <t>كسوه</t>
  </si>
  <si>
    <t>قطنا</t>
  </si>
  <si>
    <t>منال هزيمه</t>
  </si>
  <si>
    <t>29/8/1991</t>
  </si>
  <si>
    <t>مالكه</t>
  </si>
  <si>
    <t>رغده الخياط</t>
  </si>
  <si>
    <t>معضمية</t>
  </si>
  <si>
    <t>ميار النزال</t>
  </si>
  <si>
    <t>بهيجة</t>
  </si>
  <si>
    <t>رافت فارس</t>
  </si>
  <si>
    <t>بيت جن</t>
  </si>
  <si>
    <t>محمد خير الحمدان</t>
  </si>
  <si>
    <t>ايوبا</t>
  </si>
  <si>
    <t>اسراء ذبيان</t>
  </si>
  <si>
    <t>مروان ادريبي</t>
  </si>
  <si>
    <t>حسين عطيه</t>
  </si>
  <si>
    <t>ايه الاحمد</t>
  </si>
  <si>
    <t>جديده عرطوز</t>
  </si>
  <si>
    <t>عبد الناصر مثقال</t>
  </si>
  <si>
    <t>الحسينية</t>
  </si>
  <si>
    <t>شادي احمد</t>
  </si>
  <si>
    <t>سدره قويدر</t>
  </si>
  <si>
    <t>معتز العلي</t>
  </si>
  <si>
    <t>زينب الحسين</t>
  </si>
  <si>
    <t>مراد العبد النور</t>
  </si>
  <si>
    <t>آلاء</t>
  </si>
  <si>
    <t>رحيبه</t>
  </si>
  <si>
    <t>مصعب العبد الله</t>
  </si>
  <si>
    <t>الكسوة</t>
  </si>
  <si>
    <t>ابراهيم حمود</t>
  </si>
  <si>
    <t>نبه</t>
  </si>
  <si>
    <t>فادي قاسمان</t>
  </si>
  <si>
    <t>صالح خريوش</t>
  </si>
  <si>
    <t>فاديا العيد</t>
  </si>
  <si>
    <t>تل شهاب</t>
  </si>
  <si>
    <t>خليفه</t>
  </si>
  <si>
    <t>29/3/1979</t>
  </si>
  <si>
    <t>ايمان السيد</t>
  </si>
  <si>
    <t>فاتن زيتون</t>
  </si>
  <si>
    <t xml:space="preserve">دوما </t>
  </si>
  <si>
    <t>بشرى الاسعد</t>
  </si>
  <si>
    <t>مصطفى دياب</t>
  </si>
  <si>
    <t>ترفه</t>
  </si>
  <si>
    <t xml:space="preserve">نبع الصخر </t>
  </si>
  <si>
    <t>عامر الهلال</t>
  </si>
  <si>
    <t>نعامه</t>
  </si>
  <si>
    <t>اميره مصطفى</t>
  </si>
  <si>
    <t>امال العيد</t>
  </si>
  <si>
    <t>نور الهدى رفاعي</t>
  </si>
  <si>
    <t>حسن الجاسم</t>
  </si>
  <si>
    <t xml:space="preserve">يوسف </t>
  </si>
  <si>
    <t>24/1/1992</t>
  </si>
  <si>
    <t>الهجه</t>
  </si>
  <si>
    <t>محمد عمر طه</t>
  </si>
  <si>
    <t>اسماء العقال</t>
  </si>
  <si>
    <t>30/1/1999</t>
  </si>
  <si>
    <t>محمد هزيمه</t>
  </si>
  <si>
    <t>13/1/2000</t>
  </si>
  <si>
    <t>ريناد سلامه</t>
  </si>
  <si>
    <t>عبد الله الطحان</t>
  </si>
  <si>
    <t>13/8/1999</t>
  </si>
  <si>
    <t xml:space="preserve">سبينه </t>
  </si>
  <si>
    <t>رهام ذياب</t>
  </si>
  <si>
    <t xml:space="preserve">فكيهة </t>
  </si>
  <si>
    <t>فاطمه شحاده</t>
  </si>
  <si>
    <t>زين عبد الله</t>
  </si>
  <si>
    <t>نصر الدين</t>
  </si>
  <si>
    <t>سعيد فرحات</t>
  </si>
  <si>
    <t>23/1/2001</t>
  </si>
  <si>
    <t xml:space="preserve">مخيم اليموك </t>
  </si>
  <si>
    <t>رمال الطويل</t>
  </si>
  <si>
    <t>حفيظة</t>
  </si>
  <si>
    <t>27/1/2001</t>
  </si>
  <si>
    <t>خالد النعسان</t>
  </si>
  <si>
    <t>شمسكين</t>
  </si>
  <si>
    <t>عمار الشحاده</t>
  </si>
  <si>
    <t>الشجرة</t>
  </si>
  <si>
    <t>محمد ماهر السكري</t>
  </si>
  <si>
    <t>سفيره ابو عيسى</t>
  </si>
  <si>
    <t>مساكن برزة</t>
  </si>
  <si>
    <t>رافع المحمد</t>
  </si>
  <si>
    <t>غفله</t>
  </si>
  <si>
    <t>فاطمه العاتقي</t>
  </si>
  <si>
    <t>فخري</t>
  </si>
  <si>
    <t>صبحه عقله</t>
  </si>
  <si>
    <t>حسن سلوم</t>
  </si>
  <si>
    <t>باسل ذيبان</t>
  </si>
  <si>
    <t>ليانا سويد</t>
  </si>
  <si>
    <t>ابوظبي</t>
  </si>
  <si>
    <t>ايمان غانم</t>
  </si>
  <si>
    <t>زعيله</t>
  </si>
  <si>
    <t>احمد الحسن</t>
  </si>
  <si>
    <t>نرزان البيك</t>
  </si>
  <si>
    <t>فادي جباره</t>
  </si>
  <si>
    <t>سوسن طه</t>
  </si>
  <si>
    <t>مروه العلي</t>
  </si>
  <si>
    <t>دانيه العوض</t>
  </si>
  <si>
    <t>25/10/2000</t>
  </si>
  <si>
    <t>صفاء الاحمد</t>
  </si>
  <si>
    <t>سرحان</t>
  </si>
  <si>
    <t>جمانه دعيبس</t>
  </si>
  <si>
    <t>رشا المبيض</t>
  </si>
  <si>
    <t>رافت العمر</t>
  </si>
  <si>
    <t>روان سعد الدين</t>
  </si>
  <si>
    <t>محمد أديب</t>
  </si>
  <si>
    <t>ريم صالح</t>
  </si>
  <si>
    <t>خيريه</t>
  </si>
  <si>
    <t>مريم محمود الحسين</t>
  </si>
  <si>
    <t>عبد المالك غثوان</t>
  </si>
  <si>
    <t>رولا اليوسف</t>
  </si>
  <si>
    <t>جمال جانبوت</t>
  </si>
  <si>
    <t>حنان الرشيد</t>
  </si>
  <si>
    <t>فاطمه المرشد</t>
  </si>
  <si>
    <t>حسين سلمان</t>
  </si>
  <si>
    <t>رمزيه مصطفى</t>
  </si>
  <si>
    <t>21/5/1989</t>
  </si>
  <si>
    <t>ايمن الصاري</t>
  </si>
  <si>
    <t>هبه طوبال</t>
  </si>
  <si>
    <t>زينب شحاده</t>
  </si>
  <si>
    <t>شهدت</t>
  </si>
  <si>
    <t>كفر دبيل</t>
  </si>
  <si>
    <t>ريم وردي</t>
  </si>
  <si>
    <t>وليفه</t>
  </si>
  <si>
    <t>بقيلون</t>
  </si>
  <si>
    <t>محمد غريب</t>
  </si>
  <si>
    <t xml:space="preserve">امال </t>
  </si>
  <si>
    <t xml:space="preserve">اللاذقية </t>
  </si>
  <si>
    <t>المنصورة</t>
  </si>
  <si>
    <t>جبلة</t>
  </si>
  <si>
    <t>كامل احمد</t>
  </si>
  <si>
    <t>مجد علي</t>
  </si>
  <si>
    <t>عرين</t>
  </si>
  <si>
    <t>جبله</t>
  </si>
  <si>
    <t>حازم شمسين</t>
  </si>
  <si>
    <t>سهى</t>
  </si>
  <si>
    <t>ايمان عدره</t>
  </si>
  <si>
    <t>سلامة حسن</t>
  </si>
  <si>
    <t>عائده سلمان</t>
  </si>
  <si>
    <t>اللوزيه</t>
  </si>
  <si>
    <t>ريم اسماعيل</t>
  </si>
  <si>
    <t>مجد الدين فارس</t>
  </si>
  <si>
    <t>لمى معلا</t>
  </si>
  <si>
    <t>ناهل</t>
  </si>
  <si>
    <t>بهجت</t>
  </si>
  <si>
    <t>سهام حمود</t>
  </si>
  <si>
    <t>نسرين كنعان</t>
  </si>
  <si>
    <t>وسام حسون</t>
  </si>
  <si>
    <t>كلماخو</t>
  </si>
  <si>
    <t>الصنمين</t>
  </si>
  <si>
    <t>20/7/1989</t>
  </si>
  <si>
    <t>احمد الرحيه</t>
  </si>
  <si>
    <t>احمد رسلان</t>
  </si>
  <si>
    <t>لبنى الورعه</t>
  </si>
  <si>
    <t>23/7/1991</t>
  </si>
  <si>
    <t>القرداحة</t>
  </si>
  <si>
    <t>رافت</t>
  </si>
  <si>
    <t>راما جديد</t>
  </si>
  <si>
    <t>عقيل</t>
  </si>
  <si>
    <t>معضميه</t>
  </si>
  <si>
    <t>مريم ميهوب</t>
  </si>
  <si>
    <t>اميره صقر</t>
  </si>
  <si>
    <t>تهامه</t>
  </si>
  <si>
    <t>ثراء حسن</t>
  </si>
  <si>
    <t>رفيده</t>
  </si>
  <si>
    <t>محمد عادل كيوان</t>
  </si>
  <si>
    <t>ابتسام الرفاعي</t>
  </si>
  <si>
    <t>باسل لاويلو</t>
  </si>
  <si>
    <t>يارا احمد</t>
  </si>
  <si>
    <t>لبابه نبعه</t>
  </si>
  <si>
    <t>حسن محمد</t>
  </si>
  <si>
    <t>عبد الله خزام</t>
  </si>
  <si>
    <t>سائر</t>
  </si>
  <si>
    <t>فراس حيدر</t>
  </si>
  <si>
    <t>يوسف كعدي</t>
  </si>
  <si>
    <t>جودت</t>
  </si>
  <si>
    <t>نجله</t>
  </si>
  <si>
    <t>علي عطاف</t>
  </si>
  <si>
    <t>نازيك</t>
  </si>
  <si>
    <t>القرداحه</t>
  </si>
  <si>
    <t>ميريام يونس</t>
  </si>
  <si>
    <t>عتاب</t>
  </si>
  <si>
    <t>20/11/1992</t>
  </si>
  <si>
    <t>زينب معلا</t>
  </si>
  <si>
    <t>حيدره عجيب</t>
  </si>
  <si>
    <t>علي العلوني</t>
  </si>
  <si>
    <t>قيصر جركس</t>
  </si>
  <si>
    <t>رغد قاسم</t>
  </si>
  <si>
    <t>ليلا</t>
  </si>
  <si>
    <t>علي اسعد</t>
  </si>
  <si>
    <t>ديماس</t>
  </si>
  <si>
    <t>محمد خير بك</t>
  </si>
  <si>
    <t>قطفه</t>
  </si>
  <si>
    <t>زينب فياض</t>
  </si>
  <si>
    <t>سليم خلوف</t>
  </si>
  <si>
    <t>عفراء</t>
  </si>
  <si>
    <t>جعفر الجهني</t>
  </si>
  <si>
    <t>ختام البهلول</t>
  </si>
  <si>
    <t>صالح احمد</t>
  </si>
  <si>
    <t>وعد حسن</t>
  </si>
  <si>
    <t>حربا</t>
  </si>
  <si>
    <t>بتول غانم</t>
  </si>
  <si>
    <t>علم الدين</t>
  </si>
  <si>
    <t>كريمه</t>
  </si>
  <si>
    <t>حرستا البصل</t>
  </si>
  <si>
    <t>روز اسبر</t>
  </si>
  <si>
    <t>رهام سليمان</t>
  </si>
  <si>
    <t>علي سلمان</t>
  </si>
  <si>
    <t>صلاح حسن</t>
  </si>
  <si>
    <t>محمد الذياب</t>
  </si>
  <si>
    <t>مؤيد دلا</t>
  </si>
  <si>
    <t>بثينه خليل</t>
  </si>
  <si>
    <t>اسامه الشاطر</t>
  </si>
  <si>
    <t>هيام محمد</t>
  </si>
  <si>
    <t>راميا خنسه</t>
  </si>
  <si>
    <t>ساره صقر</t>
  </si>
  <si>
    <t>منيف</t>
  </si>
  <si>
    <t>نمنوم</t>
  </si>
  <si>
    <t>علي ونوس</t>
  </si>
  <si>
    <t>رؤى ابراهيم</t>
  </si>
  <si>
    <t>سلمى ملحم</t>
  </si>
  <si>
    <t>جعفر محفوض</t>
  </si>
  <si>
    <t>حلا حموده</t>
  </si>
  <si>
    <t>رنا الدبس</t>
  </si>
  <si>
    <t>شجيعه</t>
  </si>
  <si>
    <t>18/8/2000</t>
  </si>
  <si>
    <t>مرام صبيح</t>
  </si>
  <si>
    <t>روضه محرز</t>
  </si>
  <si>
    <t>محمد ضياء خرما</t>
  </si>
  <si>
    <t xml:space="preserve">هيثم </t>
  </si>
  <si>
    <t xml:space="preserve">منى </t>
  </si>
  <si>
    <t>يوسف صالح</t>
  </si>
  <si>
    <t>21/9/2000</t>
  </si>
  <si>
    <t>طلعت سرحيل</t>
  </si>
  <si>
    <t>يامن مسعود</t>
  </si>
  <si>
    <t>هبا محمد</t>
  </si>
  <si>
    <t>رسلان ابو قش</t>
  </si>
  <si>
    <t>لين ميا</t>
  </si>
  <si>
    <t xml:space="preserve">قطيلبية </t>
  </si>
  <si>
    <t>حلا غصنه</t>
  </si>
  <si>
    <t>شفيق بركات</t>
  </si>
  <si>
    <t>فاتنة</t>
  </si>
  <si>
    <t>وسام هلال</t>
  </si>
  <si>
    <t>ادهم قرنفل</t>
  </si>
  <si>
    <t>حارم</t>
  </si>
  <si>
    <t>محمود جانودي</t>
  </si>
  <si>
    <t>الحسانية</t>
  </si>
  <si>
    <t>الفوعة</t>
  </si>
  <si>
    <t>القزاز</t>
  </si>
  <si>
    <t>لميس الخلف</t>
  </si>
  <si>
    <t>نهلة</t>
  </si>
  <si>
    <t>معرتماتر</t>
  </si>
  <si>
    <t>رجب احمد</t>
  </si>
  <si>
    <t>هنادي غزال</t>
  </si>
  <si>
    <t>عدنان السماعيل</t>
  </si>
  <si>
    <t>بليون</t>
  </si>
  <si>
    <t>ادلب</t>
  </si>
  <si>
    <t>علاء برغود</t>
  </si>
  <si>
    <t>هبة بيدق</t>
  </si>
  <si>
    <t>نوح</t>
  </si>
  <si>
    <t>قصي السليمان</t>
  </si>
  <si>
    <t>حران العواميد</t>
  </si>
  <si>
    <t>رهف جواد</t>
  </si>
  <si>
    <t>فهمي</t>
  </si>
  <si>
    <t>المعرة</t>
  </si>
  <si>
    <t>مجد طاهر امين</t>
  </si>
  <si>
    <t>ملس</t>
  </si>
  <si>
    <t>محمد عبد الباقي</t>
  </si>
  <si>
    <t>مهند جيعان</t>
  </si>
  <si>
    <t>ابتسام عبد الواحد</t>
  </si>
  <si>
    <t>الدانا</t>
  </si>
  <si>
    <t>رضا تقي</t>
  </si>
  <si>
    <t>الفوعه</t>
  </si>
  <si>
    <t>جوهر حسن</t>
  </si>
  <si>
    <t>كفر تخاريم</t>
  </si>
  <si>
    <t>ليلاس دردير</t>
  </si>
  <si>
    <t>بيرة كفتين</t>
  </si>
  <si>
    <t>تل كراتين</t>
  </si>
  <si>
    <t>محمد عبدو</t>
  </si>
  <si>
    <t>مضيف</t>
  </si>
  <si>
    <t>الملند</t>
  </si>
  <si>
    <t>هلا هزبر</t>
  </si>
  <si>
    <t>علاء خطيب</t>
  </si>
  <si>
    <t>فاطمة قيشاني</t>
  </si>
  <si>
    <t>شعبان</t>
  </si>
  <si>
    <t>هالة قطان</t>
  </si>
  <si>
    <t>محمد عمار</t>
  </si>
  <si>
    <t>احمد شرف الدين</t>
  </si>
  <si>
    <t>مصطفى الأحمد</t>
  </si>
  <si>
    <t>قبر الست</t>
  </si>
  <si>
    <t>زهره الحراكي</t>
  </si>
  <si>
    <t>سوسن علي</t>
  </si>
  <si>
    <t>مصطفى الحماده</t>
  </si>
  <si>
    <t>رويدة</t>
  </si>
  <si>
    <t>ريم عبد العزيز</t>
  </si>
  <si>
    <t>حميدة معزوز</t>
  </si>
  <si>
    <t>احمد شيخ سليمان</t>
  </si>
  <si>
    <t>خديجه موسى</t>
  </si>
  <si>
    <t>مولوده</t>
  </si>
  <si>
    <t>لجين صواف</t>
  </si>
  <si>
    <t>محمد فاعور</t>
  </si>
  <si>
    <t>احمد دعبول</t>
  </si>
  <si>
    <t>رهام حريري</t>
  </si>
  <si>
    <t>رشا العبد الله</t>
  </si>
  <si>
    <t>تلمنس</t>
  </si>
  <si>
    <t>محمد صوفان</t>
  </si>
  <si>
    <t>لؤي الشولي</t>
  </si>
  <si>
    <t>تسيل</t>
  </si>
  <si>
    <t>امينه خطيب</t>
  </si>
  <si>
    <t>نسرين حسين</t>
  </si>
  <si>
    <t>روعة معري</t>
  </si>
  <si>
    <t>رفاعية</t>
  </si>
  <si>
    <t>20/1/1989</t>
  </si>
  <si>
    <t>علاء قط</t>
  </si>
  <si>
    <t>معاذ حبوبة</t>
  </si>
  <si>
    <t>وحيد</t>
  </si>
  <si>
    <t>26/5/1997</t>
  </si>
  <si>
    <t>دركوش</t>
  </si>
  <si>
    <t>الاء المصطفى</t>
  </si>
  <si>
    <t>ندى العمري</t>
  </si>
  <si>
    <t>يحيى الاطرش</t>
  </si>
  <si>
    <t>رتيبة</t>
  </si>
  <si>
    <t>موقه</t>
  </si>
  <si>
    <t>تماضر دوبا</t>
  </si>
  <si>
    <t xml:space="preserve">ممدوح </t>
  </si>
  <si>
    <t xml:space="preserve">شامه </t>
  </si>
  <si>
    <t xml:space="preserve">السيدة زينب </t>
  </si>
  <si>
    <t>هشام حسون</t>
  </si>
  <si>
    <t>غالي</t>
  </si>
  <si>
    <t>اية جمال الدين</t>
  </si>
  <si>
    <t>غيث حاج بكري نجاري</t>
  </si>
  <si>
    <t>واصف</t>
  </si>
  <si>
    <t>تمام سليمان</t>
  </si>
  <si>
    <t>وديع</t>
  </si>
  <si>
    <t>صباح يوسف</t>
  </si>
  <si>
    <t>مارين الحمادي</t>
  </si>
  <si>
    <t>البوكمال</t>
  </si>
  <si>
    <t>فاطمه البتول الحمد</t>
  </si>
  <si>
    <t>أمينه</t>
  </si>
  <si>
    <t>ملاك المحمد</t>
  </si>
  <si>
    <t>نبل</t>
  </si>
  <si>
    <t>باسل ديب</t>
  </si>
  <si>
    <t xml:space="preserve">الزهراء </t>
  </si>
  <si>
    <t>علا خراط</t>
  </si>
  <si>
    <t>بشرى رسلان</t>
  </si>
  <si>
    <t>ضحى جبسه</t>
  </si>
  <si>
    <t>قباسين</t>
  </si>
  <si>
    <t>اليف</t>
  </si>
  <si>
    <t>اريفان حسون</t>
  </si>
  <si>
    <t>راما واعظ</t>
  </si>
  <si>
    <t>نورا مصطفى</t>
  </si>
  <si>
    <t>جيلان حسين</t>
  </si>
  <si>
    <t>نيروز</t>
  </si>
  <si>
    <t>نور الهدى الشرق</t>
  </si>
  <si>
    <t>حفصه</t>
  </si>
  <si>
    <t>حما صغير</t>
  </si>
  <si>
    <t>تقى الايوبي الانصاري</t>
  </si>
  <si>
    <t>بنان</t>
  </si>
  <si>
    <t>كويت</t>
  </si>
  <si>
    <t>وسيم جعرور</t>
  </si>
  <si>
    <t>محمد سليم دهني</t>
  </si>
  <si>
    <t>محمد نافع</t>
  </si>
  <si>
    <t>شذا السيد</t>
  </si>
  <si>
    <t>بشار عبد الرزاق</t>
  </si>
  <si>
    <t>هالة</t>
  </si>
  <si>
    <t>ربا الخطيب</t>
  </si>
  <si>
    <t>نشابية</t>
  </si>
  <si>
    <t>سامح ابرص</t>
  </si>
  <si>
    <t>شمسه</t>
  </si>
  <si>
    <t>ايه مكانسي</t>
  </si>
  <si>
    <t>محمد ايهاب</t>
  </si>
  <si>
    <t>رهف محمد اسماعيل</t>
  </si>
  <si>
    <t>ريم حديدي</t>
  </si>
  <si>
    <t>نجاح الوزير</t>
  </si>
  <si>
    <t>نورا ابراهيم</t>
  </si>
  <si>
    <t>خاليده</t>
  </si>
  <si>
    <t>نور مصطفى</t>
  </si>
  <si>
    <t>حسن علي</t>
  </si>
  <si>
    <t>فطومه</t>
  </si>
  <si>
    <t>سمير مصطفى</t>
  </si>
  <si>
    <t>حليمه مصطفى</t>
  </si>
  <si>
    <t>عين العرب</t>
  </si>
  <si>
    <t xml:space="preserve">قطيفة </t>
  </si>
  <si>
    <t>تلعرش</t>
  </si>
  <si>
    <t>كمال حسن</t>
  </si>
  <si>
    <t>نادره</t>
  </si>
  <si>
    <t>صلاح الدين</t>
  </si>
  <si>
    <t>هبه عباس</t>
  </si>
  <si>
    <t>فريده</t>
  </si>
  <si>
    <t>حسن حمزه</t>
  </si>
  <si>
    <t xml:space="preserve">ببيلا </t>
  </si>
  <si>
    <t>رائد العلي الحسين</t>
  </si>
  <si>
    <t>غازيه المحمد</t>
  </si>
  <si>
    <t>المنتفي</t>
  </si>
  <si>
    <t>ديما جاهل</t>
  </si>
  <si>
    <t>وفاء الخضري</t>
  </si>
  <si>
    <t>الحكم حافظ</t>
  </si>
  <si>
    <t>مريش الحسو</t>
  </si>
  <si>
    <t>بير العبيدات</t>
  </si>
  <si>
    <t>محمد جمعه ديب</t>
  </si>
  <si>
    <t>29/1/1996</t>
  </si>
  <si>
    <t>ارشيليا افتين</t>
  </si>
  <si>
    <t>مشلين</t>
  </si>
  <si>
    <t>حمزه ادريس</t>
  </si>
  <si>
    <t>سندس</t>
  </si>
  <si>
    <t>بغداد</t>
  </si>
  <si>
    <t>رنيم العلي</t>
  </si>
  <si>
    <t>فاطمه اليوسف</t>
  </si>
  <si>
    <t>مرهف</t>
  </si>
  <si>
    <t>سلميه</t>
  </si>
  <si>
    <t>رائد خلوف</t>
  </si>
  <si>
    <t>يمنه شاهين</t>
  </si>
  <si>
    <t>تماضر</t>
  </si>
  <si>
    <t>باسمه درويش</t>
  </si>
  <si>
    <t>السلمية</t>
  </si>
  <si>
    <t>مصياف</t>
  </si>
  <si>
    <t>الدمام</t>
  </si>
  <si>
    <t>سوسن سليمان</t>
  </si>
  <si>
    <t>سندس سلمان</t>
  </si>
  <si>
    <t>وداد سليمان</t>
  </si>
  <si>
    <t>كلوديا ونوس</t>
  </si>
  <si>
    <t>همام سوتل</t>
  </si>
  <si>
    <t xml:space="preserve">سعاد </t>
  </si>
  <si>
    <t>22/6/1993</t>
  </si>
  <si>
    <t>وفيقه</t>
  </si>
  <si>
    <t>عائده الجاموس</t>
  </si>
  <si>
    <t>يمامه سعيد</t>
  </si>
  <si>
    <t>دير شميل</t>
  </si>
  <si>
    <t>واصل</t>
  </si>
  <si>
    <t>نور محفوض</t>
  </si>
  <si>
    <t>لقاء</t>
  </si>
  <si>
    <t>مي السكاف</t>
  </si>
  <si>
    <t>السعن</t>
  </si>
  <si>
    <t>نور فشتوك</t>
  </si>
  <si>
    <t>سمعيه</t>
  </si>
  <si>
    <t>رنيم سلوم</t>
  </si>
  <si>
    <t>غدير حسن</t>
  </si>
  <si>
    <t>وكيله</t>
  </si>
  <si>
    <t>نزار مياسه</t>
  </si>
  <si>
    <t>عطيفه</t>
  </si>
  <si>
    <t>سقلبيه</t>
  </si>
  <si>
    <t>محسن العلي</t>
  </si>
  <si>
    <t>خالد قزمول</t>
  </si>
  <si>
    <t>15/8/1998</t>
  </si>
  <si>
    <t>رغده العلي</t>
  </si>
  <si>
    <t>آلاء صقور</t>
  </si>
  <si>
    <t>شطحة</t>
  </si>
  <si>
    <t>الزاوي</t>
  </si>
  <si>
    <t>سلوى علي</t>
  </si>
  <si>
    <t>سجيع</t>
  </si>
  <si>
    <t>هلاله علي</t>
  </si>
  <si>
    <t>كرم السليمان</t>
  </si>
  <si>
    <t>22/5/1999</t>
  </si>
  <si>
    <t>احمد المحمد</t>
  </si>
  <si>
    <t>سولاف القطلبي</t>
  </si>
  <si>
    <t>بلغراد</t>
  </si>
  <si>
    <t>غطفان</t>
  </si>
  <si>
    <t>قلعة المضيق</t>
  </si>
  <si>
    <t>رامي العلي</t>
  </si>
  <si>
    <t>شيرين ضاهر</t>
  </si>
  <si>
    <t>مها مخلوف</t>
  </si>
  <si>
    <t>نواظر</t>
  </si>
  <si>
    <t>كافات</t>
  </si>
  <si>
    <t>مرح يوسف</t>
  </si>
  <si>
    <t>سهر</t>
  </si>
  <si>
    <t>سلمية</t>
  </si>
  <si>
    <t>جلال الشنتوت</t>
  </si>
  <si>
    <t>سوسن محرز</t>
  </si>
  <si>
    <t>خاتون</t>
  </si>
  <si>
    <t>احمد حسن</t>
  </si>
  <si>
    <t>حسن حسن</t>
  </si>
  <si>
    <t>وادي العيون</t>
  </si>
  <si>
    <t>محمود مرهج</t>
  </si>
  <si>
    <t>جان</t>
  </si>
  <si>
    <t>ازدهار سعيد</t>
  </si>
  <si>
    <t xml:space="preserve">عزمات </t>
  </si>
  <si>
    <t xml:space="preserve">بيرته </t>
  </si>
  <si>
    <t>ليلى علوش</t>
  </si>
  <si>
    <t>زينب درويش</t>
  </si>
  <si>
    <t>سلوم</t>
  </si>
  <si>
    <t>روحيه</t>
  </si>
  <si>
    <t xml:space="preserve">قبر الست </t>
  </si>
  <si>
    <t>2010</t>
  </si>
  <si>
    <t>20/1/1986</t>
  </si>
  <si>
    <t>محروسة</t>
  </si>
  <si>
    <t>الهامة</t>
  </si>
  <si>
    <t>عدرا</t>
  </si>
  <si>
    <t>رؤى</t>
  </si>
  <si>
    <t>احمد احمد</t>
  </si>
  <si>
    <t>وحيدة</t>
  </si>
  <si>
    <t>محمد الغندور</t>
  </si>
  <si>
    <t>28/9/1995</t>
  </si>
  <si>
    <t>تغريد الامير احمد</t>
  </si>
  <si>
    <t>ملحم</t>
  </si>
  <si>
    <t>الكريم</t>
  </si>
  <si>
    <t>محمد العلي حبيب</t>
  </si>
  <si>
    <t>طروب</t>
  </si>
  <si>
    <t>بانياس</t>
  </si>
  <si>
    <t>احمد العلي</t>
  </si>
  <si>
    <t>ذابله</t>
  </si>
  <si>
    <t>منال صابو ن</t>
  </si>
  <si>
    <t>الضمير</t>
  </si>
  <si>
    <t>شادي الشيخ</t>
  </si>
  <si>
    <t>صبا الخضور</t>
  </si>
  <si>
    <t>الحيلونه</t>
  </si>
  <si>
    <t>وديان شوكت</t>
  </si>
  <si>
    <t>لميا محسن</t>
  </si>
  <si>
    <t>جلال الملوحي</t>
  </si>
  <si>
    <t>صباح هاشم</t>
  </si>
  <si>
    <t>بشرى محمود</t>
  </si>
  <si>
    <t>19/3/1987ذ</t>
  </si>
  <si>
    <t>رهف بلول</t>
  </si>
  <si>
    <t>نورما</t>
  </si>
  <si>
    <t>عوج</t>
  </si>
  <si>
    <t>فادي ديب</t>
  </si>
  <si>
    <t>سميح</t>
  </si>
  <si>
    <t>26/2/1978</t>
  </si>
  <si>
    <t>ربا زوده</t>
  </si>
  <si>
    <t>شهامه قندقجي</t>
  </si>
  <si>
    <t>اسامه عزاقير</t>
  </si>
  <si>
    <t>ايناس عصفور</t>
  </si>
  <si>
    <t xml:space="preserve">الفندارة </t>
  </si>
  <si>
    <t>حسين سعد</t>
  </si>
  <si>
    <t>رشيد شناتا</t>
  </si>
  <si>
    <t>اشرف حمودي</t>
  </si>
  <si>
    <t>ميمونه</t>
  </si>
  <si>
    <t>19/5/1996</t>
  </si>
  <si>
    <t>الريحانة</t>
  </si>
  <si>
    <t>مجد الهزاع</t>
  </si>
  <si>
    <t>انجيلا نصر</t>
  </si>
  <si>
    <t>20/2/1996</t>
  </si>
  <si>
    <t>ايا الحامض</t>
  </si>
  <si>
    <t>الحتان</t>
  </si>
  <si>
    <t>قصي وسوف</t>
  </si>
  <si>
    <t>سامي محمد</t>
  </si>
  <si>
    <t>سلمة</t>
  </si>
  <si>
    <t>بثينه هواش</t>
  </si>
  <si>
    <t>علي قاسم</t>
  </si>
  <si>
    <t>ريم اسمندر</t>
  </si>
  <si>
    <t>جيانا صقر</t>
  </si>
  <si>
    <t>بهيره</t>
  </si>
  <si>
    <t>لؤي حمود</t>
  </si>
  <si>
    <t>فيليب ضومط</t>
  </si>
  <si>
    <t>رين</t>
  </si>
  <si>
    <t>حبيب شملص</t>
  </si>
  <si>
    <t>نظيرة</t>
  </si>
  <si>
    <t>اسماء السياف</t>
  </si>
  <si>
    <t>حيان</t>
  </si>
  <si>
    <t>ليليان حسين</t>
  </si>
  <si>
    <t>روفيده</t>
  </si>
  <si>
    <t>ابراهيم الشيحاوي</t>
  </si>
  <si>
    <t>1997</t>
  </si>
  <si>
    <t>حسام الحسن</t>
  </si>
  <si>
    <t>سقر</t>
  </si>
  <si>
    <t>محمد سلوم</t>
  </si>
  <si>
    <t>هبه سلطان</t>
  </si>
  <si>
    <t>رائق</t>
  </si>
  <si>
    <t>سفيره</t>
  </si>
  <si>
    <t>دعاء علوش</t>
  </si>
  <si>
    <t>اريج الكردي</t>
  </si>
  <si>
    <t>آحمد</t>
  </si>
  <si>
    <t>توفيق معروف</t>
  </si>
  <si>
    <t>رحيل</t>
  </si>
  <si>
    <t>ليندا ركنه</t>
  </si>
  <si>
    <t>مسيله</t>
  </si>
  <si>
    <t>شطحه</t>
  </si>
  <si>
    <t>نرمين زكية</t>
  </si>
  <si>
    <t>هيفاء الصالح</t>
  </si>
  <si>
    <t>القريتين</t>
  </si>
  <si>
    <t>ابراهيم داوود</t>
  </si>
  <si>
    <t>بدريه</t>
  </si>
  <si>
    <t>تغريد الرضوان</t>
  </si>
  <si>
    <t>تلبيسة</t>
  </si>
  <si>
    <t>دعاء عباره</t>
  </si>
  <si>
    <t>محمد لؤي</t>
  </si>
  <si>
    <t>مها محمد</t>
  </si>
  <si>
    <t>النبك</t>
  </si>
  <si>
    <t xml:space="preserve">حمص </t>
  </si>
  <si>
    <t>صفاء عساف</t>
  </si>
  <si>
    <t>غالب عساف</t>
  </si>
  <si>
    <t>ميمي سلوم</t>
  </si>
  <si>
    <t>صدد</t>
  </si>
  <si>
    <t>حسين القزق</t>
  </si>
  <si>
    <t>لين ابراهيم</t>
  </si>
  <si>
    <t>اثير القيم</t>
  </si>
  <si>
    <t>ريمه جمعه</t>
  </si>
  <si>
    <t>تدمر</t>
  </si>
  <si>
    <t>روان حبيب</t>
  </si>
  <si>
    <t>سناء حمود</t>
  </si>
  <si>
    <t>بسمه الهابط</t>
  </si>
  <si>
    <t>مرح مقدسي</t>
  </si>
  <si>
    <t>انطون</t>
  </si>
  <si>
    <t>احسان اليوسف</t>
  </si>
  <si>
    <t>مطره</t>
  </si>
  <si>
    <t>لبنى المحمد</t>
  </si>
  <si>
    <t>سلافيا</t>
  </si>
  <si>
    <t>17/4/1997</t>
  </si>
  <si>
    <t>15/1/1999</t>
  </si>
  <si>
    <t>القصير</t>
  </si>
  <si>
    <t>17/7/1999</t>
  </si>
  <si>
    <t>ادهم قرقور</t>
  </si>
  <si>
    <t>ديما اليوسف</t>
  </si>
  <si>
    <t>15/12/1984</t>
  </si>
  <si>
    <t>عدله</t>
  </si>
  <si>
    <t>القبو</t>
  </si>
  <si>
    <t>روز الحشوه</t>
  </si>
  <si>
    <t>جرجس</t>
  </si>
  <si>
    <t>سالي يوسف</t>
  </si>
  <si>
    <t>ماري سلامه</t>
  </si>
  <si>
    <t>نورمين سكت</t>
  </si>
  <si>
    <t>موريس</t>
  </si>
  <si>
    <t>سعاد الخضر</t>
  </si>
  <si>
    <t>الصويري</t>
  </si>
  <si>
    <t>تلكلخ</t>
  </si>
  <si>
    <t>تركيه</t>
  </si>
  <si>
    <t>علي العلي</t>
  </si>
  <si>
    <t>رفيق بشور</t>
  </si>
  <si>
    <t>يحيى الحسن</t>
  </si>
  <si>
    <t>جيهان محمود</t>
  </si>
  <si>
    <t>عمار اليوسف</t>
  </si>
  <si>
    <t>مارلين طنوس</t>
  </si>
  <si>
    <t>محمد اكرم</t>
  </si>
  <si>
    <t>علي غريب</t>
  </si>
  <si>
    <t>برمكي</t>
  </si>
  <si>
    <t>يعرب سقر</t>
  </si>
  <si>
    <t>عبد الفتاح نوايا</t>
  </si>
  <si>
    <t>رامي الرمضان</t>
  </si>
  <si>
    <t>محمد السيد</t>
  </si>
  <si>
    <t>تلدو</t>
  </si>
  <si>
    <t>زينه سلهب</t>
  </si>
  <si>
    <t>سلوا</t>
  </si>
  <si>
    <t>ثراء الحمدان</t>
  </si>
  <si>
    <t>سميعه</t>
  </si>
  <si>
    <t>غسولة</t>
  </si>
  <si>
    <t>هناء حمود</t>
  </si>
  <si>
    <t>حنان محمود</t>
  </si>
  <si>
    <t>احمد المخلف</t>
  </si>
  <si>
    <t>موضي</t>
  </si>
  <si>
    <t>رشا الشيخ</t>
  </si>
  <si>
    <t>هارون</t>
  </si>
  <si>
    <t>الزراعة</t>
  </si>
  <si>
    <t>اديب عصفوره</t>
  </si>
  <si>
    <t>جورج وطفي</t>
  </si>
  <si>
    <t>الناصره</t>
  </si>
  <si>
    <t>مريانا مدلج</t>
  </si>
  <si>
    <t>مدلج</t>
  </si>
  <si>
    <t>23/3/2000</t>
  </si>
  <si>
    <t>صدنايا</t>
  </si>
  <si>
    <t>رشا اسحاق الشهير بغوجال</t>
  </si>
  <si>
    <t>شكران يوسف</t>
  </si>
  <si>
    <t>14/1/1982</t>
  </si>
  <si>
    <t>معتز مخيبر</t>
  </si>
  <si>
    <t>مروه</t>
  </si>
  <si>
    <t>محمود الخطيب</t>
  </si>
  <si>
    <t>غاده بجقه</t>
  </si>
  <si>
    <t>ابراهيم مرعي</t>
  </si>
  <si>
    <t>صادق</t>
  </si>
  <si>
    <t>حاكم</t>
  </si>
  <si>
    <t>ميشيل مقصود</t>
  </si>
  <si>
    <t>يريهان</t>
  </si>
  <si>
    <t>اريج غربي</t>
  </si>
  <si>
    <t>ايمان العسلي</t>
  </si>
  <si>
    <t>25/10/1980</t>
  </si>
  <si>
    <t>راما عنتابلي</t>
  </si>
  <si>
    <t>19/5/1984</t>
  </si>
  <si>
    <t>الهام عجور</t>
  </si>
  <si>
    <t>14/5/1991</t>
  </si>
  <si>
    <t>سلمان الجمعه</t>
  </si>
  <si>
    <t>عقل</t>
  </si>
  <si>
    <t>ماريا العبد الله</t>
  </si>
  <si>
    <t>شاهيناز</t>
  </si>
  <si>
    <t>26/3/2000</t>
  </si>
  <si>
    <t>رنيم هزيم</t>
  </si>
  <si>
    <t>حبنمره</t>
  </si>
  <si>
    <t>قمر الاسماعيل</t>
  </si>
  <si>
    <t>شريفة</t>
  </si>
  <si>
    <t>علاء يوسف</t>
  </si>
  <si>
    <t>مانيا</t>
  </si>
  <si>
    <t>30/1/1996</t>
  </si>
  <si>
    <t>مساكن الضمير</t>
  </si>
  <si>
    <t>مجد البيطار</t>
  </si>
  <si>
    <t>ضحى المصيطف</t>
  </si>
  <si>
    <t xml:space="preserve">كاظم </t>
  </si>
  <si>
    <t xml:space="preserve">منجية </t>
  </si>
  <si>
    <t>21/11/1997</t>
  </si>
  <si>
    <t xml:space="preserve">اصمد </t>
  </si>
  <si>
    <t>الاء سعود</t>
  </si>
  <si>
    <t xml:space="preserve">تدمر </t>
  </si>
  <si>
    <t>ميلاد عيسى</t>
  </si>
  <si>
    <t>نافذ</t>
  </si>
  <si>
    <t>سومر سلهب</t>
  </si>
  <si>
    <t>سلهب</t>
  </si>
  <si>
    <t>زينب العثمان</t>
  </si>
  <si>
    <t>غسوله</t>
  </si>
  <si>
    <t>لودي ميدع</t>
  </si>
  <si>
    <t>سهام شماس</t>
  </si>
  <si>
    <t>تيسير السالم</t>
  </si>
  <si>
    <t>المسيفرة</t>
  </si>
  <si>
    <t xml:space="preserve">السعودية </t>
  </si>
  <si>
    <t>زهير محمود</t>
  </si>
  <si>
    <t>مصعب</t>
  </si>
  <si>
    <t>شويهينه</t>
  </si>
  <si>
    <t>غاريه شرقية</t>
  </si>
  <si>
    <t>خالد زين العابدين</t>
  </si>
  <si>
    <t>بدر</t>
  </si>
  <si>
    <t>عقربا</t>
  </si>
  <si>
    <t>الحراك</t>
  </si>
  <si>
    <t>مشفى درعا</t>
  </si>
  <si>
    <t>ناديا النواصره</t>
  </si>
  <si>
    <t>داعل</t>
  </si>
  <si>
    <t>الشيخ مسكين</t>
  </si>
  <si>
    <t>بصرى الشام</t>
  </si>
  <si>
    <t>نسرين اشريفه</t>
  </si>
  <si>
    <t>قمطة</t>
  </si>
  <si>
    <t>محجة</t>
  </si>
  <si>
    <t>منتصر الزعبي</t>
  </si>
  <si>
    <t>ابطع</t>
  </si>
  <si>
    <t>نصره</t>
  </si>
  <si>
    <t>طالب النصار</t>
  </si>
  <si>
    <t>أسامة القداح</t>
  </si>
  <si>
    <t>سلسبيلا الهوارنه</t>
  </si>
  <si>
    <t>هاديه</t>
  </si>
  <si>
    <t>طفس</t>
  </si>
  <si>
    <t>محمدامين</t>
  </si>
  <si>
    <t>معريه</t>
  </si>
  <si>
    <t>دعاء أبو نبوت</t>
  </si>
  <si>
    <t>محمود الدنيفات</t>
  </si>
  <si>
    <t>وصايف زيتون</t>
  </si>
  <si>
    <t>ملك الطه</t>
  </si>
  <si>
    <t>ناحته</t>
  </si>
  <si>
    <t>عالقين</t>
  </si>
  <si>
    <t>ناصر الرفاعي</t>
  </si>
  <si>
    <t>غاريه</t>
  </si>
  <si>
    <t>غارية غربية</t>
  </si>
  <si>
    <t>جابر الحلقي</t>
  </si>
  <si>
    <t>هيا كرمان</t>
  </si>
  <si>
    <t>غباغب</t>
  </si>
  <si>
    <t>علاء قناه</t>
  </si>
  <si>
    <t>جباب</t>
  </si>
  <si>
    <t>زهور الجوابره</t>
  </si>
  <si>
    <t>اهيب محمد</t>
  </si>
  <si>
    <t>مجيدل</t>
  </si>
  <si>
    <t>عمار احمد</t>
  </si>
  <si>
    <t>فرجه</t>
  </si>
  <si>
    <t>قاسم رسلان</t>
  </si>
  <si>
    <t>محمد ابوحوى</t>
  </si>
  <si>
    <t>راما الباقر</t>
  </si>
  <si>
    <t>ختام حمدان</t>
  </si>
  <si>
    <t>وهيبة</t>
  </si>
  <si>
    <t>25/1/1997</t>
  </si>
  <si>
    <t>ابراهيم السعدي</t>
  </si>
  <si>
    <t>داود</t>
  </si>
  <si>
    <t>قيطه</t>
  </si>
  <si>
    <t>ضياء العلي</t>
  </si>
  <si>
    <t>زكريا السعدي</t>
  </si>
  <si>
    <t>احمد الشرع</t>
  </si>
  <si>
    <t>رشا الجاموس</t>
  </si>
  <si>
    <t>أمامه</t>
  </si>
  <si>
    <t>قرية البعث</t>
  </si>
  <si>
    <t>احمد المسالمه</t>
  </si>
  <si>
    <t>محمد العمرا</t>
  </si>
  <si>
    <t>محمد الحلقي</t>
  </si>
  <si>
    <t>العاليه</t>
  </si>
  <si>
    <t>محمد عمر محيسن</t>
  </si>
  <si>
    <t>لمعات</t>
  </si>
  <si>
    <t>رغد ابو حوى</t>
  </si>
  <si>
    <t>محمد الصمادي</t>
  </si>
  <si>
    <t>صماد</t>
  </si>
  <si>
    <t>قتيبه الذيب</t>
  </si>
  <si>
    <t>ريه</t>
  </si>
  <si>
    <t>مفيده النعمات</t>
  </si>
  <si>
    <t>رمحه</t>
  </si>
  <si>
    <t>عبد العزيز مهاوش</t>
  </si>
  <si>
    <t>فلاح</t>
  </si>
  <si>
    <t>ميس الفاعوري</t>
  </si>
  <si>
    <t>ثابت الرفاعي</t>
  </si>
  <si>
    <t>لجين السعدي</t>
  </si>
  <si>
    <t>القنيه</t>
  </si>
  <si>
    <t>محمد امين الطوالبه</t>
  </si>
  <si>
    <t>احمد العطرات</t>
  </si>
  <si>
    <t>كفر شمس</t>
  </si>
  <si>
    <t>زكريا كوشان</t>
  </si>
  <si>
    <t>محمد القبلان</t>
  </si>
  <si>
    <t>محمد الخضر</t>
  </si>
  <si>
    <t>عبد المقصود</t>
  </si>
  <si>
    <t>محمد الهرش</t>
  </si>
  <si>
    <t>عمر الزعبي</t>
  </si>
  <si>
    <t>مصطفى البركات</t>
  </si>
  <si>
    <t>احمد المحسن</t>
  </si>
  <si>
    <t>عياد</t>
  </si>
  <si>
    <t>بهجت الغزالي</t>
  </si>
  <si>
    <t>امامة</t>
  </si>
  <si>
    <t>محمد حرب</t>
  </si>
  <si>
    <t>محمود الحريري</t>
  </si>
  <si>
    <t xml:space="preserve">حسن </t>
  </si>
  <si>
    <t xml:space="preserve">دلال </t>
  </si>
  <si>
    <t>محمود المرار</t>
  </si>
  <si>
    <t xml:space="preserve">دنيا </t>
  </si>
  <si>
    <t>خليل بطحه</t>
  </si>
  <si>
    <t>ديانا الخليل</t>
  </si>
  <si>
    <t>هبه الفارس</t>
  </si>
  <si>
    <t>مشهور الجروان</t>
  </si>
  <si>
    <t xml:space="preserve">غسان </t>
  </si>
  <si>
    <t>سلسبيل السلامات</t>
  </si>
  <si>
    <t>رحيمه</t>
  </si>
  <si>
    <t>اصيل الشريف</t>
  </si>
  <si>
    <t>درعا - داعل</t>
  </si>
  <si>
    <t>مؤيد الغروي</t>
  </si>
  <si>
    <t>مؤمن الحمود</t>
  </si>
  <si>
    <t>عمر الرحيل</t>
  </si>
  <si>
    <t>عذبه</t>
  </si>
  <si>
    <t>سمر الحريري</t>
  </si>
  <si>
    <t>اكرام</t>
  </si>
  <si>
    <t>محمد الشبلاق</t>
  </si>
  <si>
    <t>احمد ابو السل</t>
  </si>
  <si>
    <t>احمد الشريف</t>
  </si>
  <si>
    <t>علي الحريري</t>
  </si>
  <si>
    <t>عباده العوده</t>
  </si>
  <si>
    <t>صباح الحاري</t>
  </si>
  <si>
    <t>محمد الجاحد</t>
  </si>
  <si>
    <t>قاسم الاحمد الجرابعه</t>
  </si>
  <si>
    <t>طيبة</t>
  </si>
  <si>
    <t>العرين العودات</t>
  </si>
  <si>
    <t>سمية بركات</t>
  </si>
  <si>
    <t>علاء الدين ابو صدق</t>
  </si>
  <si>
    <t>مراد الشحادات</t>
  </si>
  <si>
    <t>زاهر</t>
  </si>
  <si>
    <t>اسراء الجباوي</t>
  </si>
  <si>
    <t>احمد البردان</t>
  </si>
  <si>
    <t>ابراهيم النصيرات</t>
  </si>
  <si>
    <t>محمد عبدالسلام</t>
  </si>
  <si>
    <t>محمد العوده الله</t>
  </si>
  <si>
    <t xml:space="preserve">عبد الناصر </t>
  </si>
  <si>
    <t xml:space="preserve">كامله </t>
  </si>
  <si>
    <t>13/3/1997</t>
  </si>
  <si>
    <t xml:space="preserve">نوى </t>
  </si>
  <si>
    <t>فاطمه الضماد</t>
  </si>
  <si>
    <t>عبد الحميد المقداد</t>
  </si>
  <si>
    <t>قاسم العويدات</t>
  </si>
  <si>
    <t>مهند السليمان</t>
  </si>
  <si>
    <t>علاء العواد</t>
  </si>
  <si>
    <t>الحارة</t>
  </si>
  <si>
    <t>خالد الضماد</t>
  </si>
  <si>
    <t>انصاف الحريري</t>
  </si>
  <si>
    <t>20/6/1998</t>
  </si>
  <si>
    <t xml:space="preserve">طفس </t>
  </si>
  <si>
    <t>احمد النويران</t>
  </si>
  <si>
    <t>مجد الدين السعيفان</t>
  </si>
  <si>
    <t>هادي الصفدي</t>
  </si>
  <si>
    <t>معاذ الزعبي</t>
  </si>
  <si>
    <t>اياد الاحمد</t>
  </si>
  <si>
    <t>ورود</t>
  </si>
  <si>
    <t>احمد الدنيفات</t>
  </si>
  <si>
    <t xml:space="preserve">زمرين </t>
  </si>
  <si>
    <t>احمد اعرار</t>
  </si>
  <si>
    <t xml:space="preserve">محمد امين </t>
  </si>
  <si>
    <t>سمير السويداني</t>
  </si>
  <si>
    <t>جلال الحراكي</t>
  </si>
  <si>
    <t>المليحه الغربية</t>
  </si>
  <si>
    <t>محمد منير القداح</t>
  </si>
  <si>
    <t>احمد الملاحمه</t>
  </si>
  <si>
    <t>عدنان الجباوي</t>
  </si>
  <si>
    <t>علي الشرع</t>
  </si>
  <si>
    <t>مجد قنبس</t>
  </si>
  <si>
    <t>محمد العبيد</t>
  </si>
  <si>
    <t>ازرع</t>
  </si>
  <si>
    <t>حمزه داوود</t>
  </si>
  <si>
    <t>جديه</t>
  </si>
  <si>
    <t>حسين الغوثاني</t>
  </si>
  <si>
    <t>فضيه</t>
  </si>
  <si>
    <t>شفيق وهدان</t>
  </si>
  <si>
    <t>محمد خروب</t>
  </si>
  <si>
    <t>بصير</t>
  </si>
  <si>
    <t>شعاره</t>
  </si>
  <si>
    <t>رزان النجم</t>
  </si>
  <si>
    <t>فراس الحسين</t>
  </si>
  <si>
    <t>صنعاء</t>
  </si>
  <si>
    <t>ايمان العلي</t>
  </si>
  <si>
    <t>منصوره العيد</t>
  </si>
  <si>
    <t>احمد اليعقوب</t>
  </si>
  <si>
    <t>فادي السمران</t>
  </si>
  <si>
    <t>ايمن حسن</t>
  </si>
  <si>
    <t>المليحه الغربيه</t>
  </si>
  <si>
    <t>ميري عازر</t>
  </si>
  <si>
    <t>محمد الخطبا</t>
  </si>
  <si>
    <t>محمد الصوالح</t>
  </si>
  <si>
    <t>علاء الشحادات</t>
  </si>
  <si>
    <t>منى الزامل</t>
  </si>
  <si>
    <t>أنس اعكاشه</t>
  </si>
  <si>
    <t xml:space="preserve">معروف </t>
  </si>
  <si>
    <t>محمد ملهم الشرع</t>
  </si>
  <si>
    <t>كاترينا دحدل</t>
  </si>
  <si>
    <t>تسنيم الحجي حموره</t>
  </si>
  <si>
    <t>14/7/1998</t>
  </si>
  <si>
    <t>مايا الرفاعي</t>
  </si>
  <si>
    <t>زياد حريز</t>
  </si>
  <si>
    <t>باسكال ابو اللبن</t>
  </si>
  <si>
    <t>مهجة</t>
  </si>
  <si>
    <t>13/3/1999</t>
  </si>
  <si>
    <t>ريم احمد</t>
  </si>
  <si>
    <t>فريد حج فريج</t>
  </si>
  <si>
    <t>محمد ايوب ابو حويه</t>
  </si>
  <si>
    <t>دير البخت</t>
  </si>
  <si>
    <t>وسيم اوشار</t>
  </si>
  <si>
    <t>سعديه</t>
  </si>
  <si>
    <t>اليادوده</t>
  </si>
  <si>
    <t>صبريه</t>
  </si>
  <si>
    <t>زاهر الاحمد</t>
  </si>
  <si>
    <t>رجوه</t>
  </si>
  <si>
    <t>مجد الناطور</t>
  </si>
  <si>
    <t>ريم البلخي</t>
  </si>
  <si>
    <t>هلا محسنه</t>
  </si>
  <si>
    <t>محمد حمزه المصري</t>
  </si>
  <si>
    <t>نهاد العلي</t>
  </si>
  <si>
    <t>علا فلوح</t>
  </si>
  <si>
    <t>حنان عوض</t>
  </si>
  <si>
    <t>وسيم القداح</t>
  </si>
  <si>
    <t>رحاب النابلسي</t>
  </si>
  <si>
    <t>سونا الجوابره</t>
  </si>
  <si>
    <t>مفضي</t>
  </si>
  <si>
    <t>اميره الفلاح</t>
  </si>
  <si>
    <t>منار المحاميد</t>
  </si>
  <si>
    <t>سها ابوالسل</t>
  </si>
  <si>
    <t>باسل العويدات</t>
  </si>
  <si>
    <t>ابراهيم الياسين</t>
  </si>
  <si>
    <t>مريم الناصر</t>
  </si>
  <si>
    <t>محمد اللبني</t>
  </si>
  <si>
    <t>زينه الصفوري</t>
  </si>
  <si>
    <t>عين ذكر</t>
  </si>
  <si>
    <t>اريج السعد القبلاوي</t>
  </si>
  <si>
    <t>سمير عكاشه</t>
  </si>
  <si>
    <t>دعاء بطحه</t>
  </si>
  <si>
    <t>محمد الزوري</t>
  </si>
  <si>
    <t>سليمان الخلف</t>
  </si>
  <si>
    <t xml:space="preserve">بصرى الشام </t>
  </si>
  <si>
    <t>وعد الحسين</t>
  </si>
  <si>
    <t>ربا جونه</t>
  </si>
  <si>
    <t>25/6/1995</t>
  </si>
  <si>
    <t>محمد عيد الجنادي</t>
  </si>
  <si>
    <t>فاتن الفلاح</t>
  </si>
  <si>
    <t>محمود الزرازره</t>
  </si>
  <si>
    <t>1/11996</t>
  </si>
  <si>
    <t>ياسر فرحان</t>
  </si>
  <si>
    <t>محمد هادي المطوي</t>
  </si>
  <si>
    <t>20/5/1998</t>
  </si>
  <si>
    <t>باسل ابو السل</t>
  </si>
  <si>
    <t>سماح الكفري</t>
  </si>
  <si>
    <t>اسعاف الزعبي</t>
  </si>
  <si>
    <t>سلطيه</t>
  </si>
  <si>
    <t>27//1988</t>
  </si>
  <si>
    <t>علي المرسال</t>
  </si>
  <si>
    <t>بلي</t>
  </si>
  <si>
    <t>لارا الخوري</t>
  </si>
  <si>
    <t>مروه المحمد</t>
  </si>
  <si>
    <t>محمد عثمان الناصر</t>
  </si>
  <si>
    <t>15/6/1997</t>
  </si>
  <si>
    <t>لانا عساف</t>
  </si>
  <si>
    <t>محمد الشديدي</t>
  </si>
  <si>
    <t>غفران محمود</t>
  </si>
  <si>
    <t>أمنه</t>
  </si>
  <si>
    <t>وحيد جازع</t>
  </si>
  <si>
    <t>الزباير</t>
  </si>
  <si>
    <t>علي الجفال</t>
  </si>
  <si>
    <t>سعده الزعل</t>
  </si>
  <si>
    <t>هبا فلاح</t>
  </si>
  <si>
    <t>هتون</t>
  </si>
  <si>
    <t>ريم الجوابره</t>
  </si>
  <si>
    <t>25/1/1999</t>
  </si>
  <si>
    <t>حمزه الحسن</t>
  </si>
  <si>
    <t>اليرموك</t>
  </si>
  <si>
    <t>اوس الكود</t>
  </si>
  <si>
    <t>هوازن</t>
  </si>
  <si>
    <t>محمد خير عامر</t>
  </si>
  <si>
    <t>سها</t>
  </si>
  <si>
    <t>حسان الحايك</t>
  </si>
  <si>
    <t>نبيلا</t>
  </si>
  <si>
    <t>رغد الخضري</t>
  </si>
  <si>
    <t>رندى</t>
  </si>
  <si>
    <t>سلام ميده</t>
  </si>
  <si>
    <t>زبانه</t>
  </si>
  <si>
    <t>عدي نمر</t>
  </si>
  <si>
    <t>مهند وقاص</t>
  </si>
  <si>
    <t>امجد عوده</t>
  </si>
  <si>
    <t>كوثر حاج حسن</t>
  </si>
  <si>
    <t>دالين مطر</t>
  </si>
  <si>
    <t>اكرام الزلق</t>
  </si>
  <si>
    <t>ابراهيم دركزنلي</t>
  </si>
  <si>
    <t>عبد الرحمن مهره</t>
  </si>
  <si>
    <t>محمد ميده</t>
  </si>
  <si>
    <t>محمد توفيق المصري</t>
  </si>
  <si>
    <t>ثانيه</t>
  </si>
  <si>
    <t>زينب سلوم</t>
  </si>
  <si>
    <t>سوليا</t>
  </si>
  <si>
    <t>27/7/1998</t>
  </si>
  <si>
    <t>رانيا سلو</t>
  </si>
  <si>
    <t>هنيدي</t>
  </si>
  <si>
    <t>نور الدين شاويش</t>
  </si>
  <si>
    <t>محمد المصري</t>
  </si>
  <si>
    <t>31/1/2000</t>
  </si>
  <si>
    <t>رغد اشمر</t>
  </si>
  <si>
    <t>مهند الدهان</t>
  </si>
  <si>
    <t>مي</t>
  </si>
  <si>
    <t>سمير مدلل</t>
  </si>
  <si>
    <t>مطانيوس الدرعاوي</t>
  </si>
  <si>
    <t>اخلاص الحداد</t>
  </si>
  <si>
    <t>شذى السوسن المولوي</t>
  </si>
  <si>
    <t>محمد فائق</t>
  </si>
  <si>
    <t>دمش ق</t>
  </si>
  <si>
    <t>دمسق</t>
  </si>
  <si>
    <t>قمر حسين</t>
  </si>
  <si>
    <t>فدوه</t>
  </si>
  <si>
    <t>جوبر</t>
  </si>
  <si>
    <t>ايمان المصري</t>
  </si>
  <si>
    <t>مهران مقصوصه</t>
  </si>
  <si>
    <t>حليمه سلامه بطحيش</t>
  </si>
  <si>
    <t xml:space="preserve">نديم </t>
  </si>
  <si>
    <t>دينا اسحق</t>
  </si>
  <si>
    <t xml:space="preserve">جمبل </t>
  </si>
  <si>
    <t>يامن فارس</t>
  </si>
  <si>
    <t>حنان غنيم</t>
  </si>
  <si>
    <t>20/3/1979</t>
  </si>
  <si>
    <t>سلما</t>
  </si>
  <si>
    <t>فادي برباره</t>
  </si>
  <si>
    <t>انطوانيت</t>
  </si>
  <si>
    <t>الزلق المتن</t>
  </si>
  <si>
    <t>محمد فادي الشوا</t>
  </si>
  <si>
    <t>طلال الحمال</t>
  </si>
  <si>
    <t>محمد غياث</t>
  </si>
  <si>
    <t>هنادى</t>
  </si>
  <si>
    <t>مكة المكرمة</t>
  </si>
  <si>
    <t>امل شنار</t>
  </si>
  <si>
    <t>أميره</t>
  </si>
  <si>
    <t>غفران الروماني</t>
  </si>
  <si>
    <t>فوزى</t>
  </si>
  <si>
    <t>ثناء عبود</t>
  </si>
  <si>
    <t>محمد خلدون الرجولة</t>
  </si>
  <si>
    <t>25/11/1985</t>
  </si>
  <si>
    <t>أميمه</t>
  </si>
  <si>
    <t>محمدغسان</t>
  </si>
  <si>
    <t>محمد زين العابدين</t>
  </si>
  <si>
    <t>عبد الله الدرويش</t>
  </si>
  <si>
    <t>محمد فتحي</t>
  </si>
  <si>
    <t>ولاء الحلاب</t>
  </si>
  <si>
    <t>صفاء حبوب</t>
  </si>
  <si>
    <t>محمد أسامه</t>
  </si>
  <si>
    <t>رنا بسطاطي</t>
  </si>
  <si>
    <t>محمد النجار</t>
  </si>
  <si>
    <t>رشيده</t>
  </si>
  <si>
    <t>محمد موفق</t>
  </si>
  <si>
    <t>لمى قونية لي</t>
  </si>
  <si>
    <t>1/10/*1988</t>
  </si>
  <si>
    <t>احمد الشيخه</t>
  </si>
  <si>
    <t>محمدخالد</t>
  </si>
  <si>
    <t>محمدنزار</t>
  </si>
  <si>
    <t>ماهر متيني</t>
  </si>
  <si>
    <t>13/12/1987</t>
  </si>
  <si>
    <t>مزة</t>
  </si>
  <si>
    <t>هيفاء مراد</t>
  </si>
  <si>
    <t>محمد القطان</t>
  </si>
  <si>
    <t>رقية</t>
  </si>
  <si>
    <t>انعام زين</t>
  </si>
  <si>
    <t xml:space="preserve">لطفي </t>
  </si>
  <si>
    <t>15/1/1191</t>
  </si>
  <si>
    <t>شام</t>
  </si>
  <si>
    <t>ايمان دعدع</t>
  </si>
  <si>
    <t>هيف عجك</t>
  </si>
  <si>
    <t>فتون</t>
  </si>
  <si>
    <t>بتول فواز</t>
  </si>
  <si>
    <t>دانيا طيبا</t>
  </si>
  <si>
    <t>محمدبسام</t>
  </si>
  <si>
    <t>دعاء المجركش</t>
  </si>
  <si>
    <t>محمدمروان</t>
  </si>
  <si>
    <t>عمرو الدوماني</t>
  </si>
  <si>
    <t>شهيناز الافضل</t>
  </si>
  <si>
    <t>باسل محيش</t>
  </si>
  <si>
    <t>هبه برنيه</t>
  </si>
  <si>
    <t>مروه كجوك</t>
  </si>
  <si>
    <t>ساره اللحام</t>
  </si>
  <si>
    <t>محمدياسر</t>
  </si>
  <si>
    <t>مروه الحته</t>
  </si>
  <si>
    <t>زهر الدين</t>
  </si>
  <si>
    <t>دعاء الايوبي</t>
  </si>
  <si>
    <t>اريج ملاحويش المحمود</t>
  </si>
  <si>
    <t>غياث الدين</t>
  </si>
  <si>
    <t>بتول البظنا</t>
  </si>
  <si>
    <t>محمدغالب</t>
  </si>
  <si>
    <t>مهدي نصري</t>
  </si>
  <si>
    <t>احمد بشار</t>
  </si>
  <si>
    <t>محمد ماهر غنام</t>
  </si>
  <si>
    <t>آلاء تللو النشواتي</t>
  </si>
  <si>
    <t>انس الابراهيم</t>
  </si>
  <si>
    <t>سامه</t>
  </si>
  <si>
    <t>محمد أيهم شيخه</t>
  </si>
  <si>
    <t>مرح طويله</t>
  </si>
  <si>
    <t>مرح عميره</t>
  </si>
  <si>
    <t>نورز</t>
  </si>
  <si>
    <t>غاليه المجدر</t>
  </si>
  <si>
    <t>محمد داود</t>
  </si>
  <si>
    <t>ملكة</t>
  </si>
  <si>
    <t>محمد باسل التيناوي</t>
  </si>
  <si>
    <t>منال حموده</t>
  </si>
  <si>
    <t>محمد صلاح الدين</t>
  </si>
  <si>
    <t>غنى الغميان</t>
  </si>
  <si>
    <t>نجاب</t>
  </si>
  <si>
    <t>ساره الحلاق</t>
  </si>
  <si>
    <t>كاتيا</t>
  </si>
  <si>
    <t>ساره كليسلي</t>
  </si>
  <si>
    <t>مايا سرحان</t>
  </si>
  <si>
    <t>عامر طيان</t>
  </si>
  <si>
    <t>زكائي</t>
  </si>
  <si>
    <t>غدير</t>
  </si>
  <si>
    <t>غاليه الخن</t>
  </si>
  <si>
    <t>شذا</t>
  </si>
  <si>
    <t>عامر ملا</t>
  </si>
  <si>
    <t>محمد فهد</t>
  </si>
  <si>
    <t>آلاء الجباوي</t>
  </si>
  <si>
    <t>أحمد أيمن</t>
  </si>
  <si>
    <t>مالك مؤذن</t>
  </si>
  <si>
    <t>الاء زهرا</t>
  </si>
  <si>
    <t>نورما الايوبي</t>
  </si>
  <si>
    <t>ربى رشواني</t>
  </si>
  <si>
    <t>سندريلا الجوجو</t>
  </si>
  <si>
    <t>محمد وحيد تفكجي</t>
  </si>
  <si>
    <t>صباح كوكش</t>
  </si>
  <si>
    <t>بيان زوبي</t>
  </si>
  <si>
    <t>هيا صافي</t>
  </si>
  <si>
    <t>رهان</t>
  </si>
  <si>
    <t>محمدرضوان</t>
  </si>
  <si>
    <t>فايز القصير</t>
  </si>
  <si>
    <t>رغد بكداش</t>
  </si>
  <si>
    <t>راما العبسه</t>
  </si>
  <si>
    <t>مازن الخطيب</t>
  </si>
  <si>
    <t>محمد نذير قهوه جي</t>
  </si>
  <si>
    <t>روبا</t>
  </si>
  <si>
    <t>محمد خير عبكو</t>
  </si>
  <si>
    <t>اياد العيناوي</t>
  </si>
  <si>
    <t>سامي خليل</t>
  </si>
  <si>
    <t>لما الموصللي</t>
  </si>
  <si>
    <t>محمد هشام شوقل</t>
  </si>
  <si>
    <t>ريم شوشره</t>
  </si>
  <si>
    <t>لولوى جحى</t>
  </si>
  <si>
    <t>جعفر احمد</t>
  </si>
  <si>
    <t>نور البندقجي</t>
  </si>
  <si>
    <t>محمدعصام</t>
  </si>
  <si>
    <t>نيجيريا</t>
  </si>
  <si>
    <t>محمد فارس صافيه</t>
  </si>
  <si>
    <t>فادي يازجي</t>
  </si>
  <si>
    <t>محمد فائز</t>
  </si>
  <si>
    <t>لين حمامي</t>
  </si>
  <si>
    <t>محمد فيصل</t>
  </si>
  <si>
    <t>ساره يونس</t>
  </si>
  <si>
    <t>محمد لطفي</t>
  </si>
  <si>
    <t>هنادا</t>
  </si>
  <si>
    <t>لمى الطير</t>
  </si>
  <si>
    <t>سيما العابد</t>
  </si>
  <si>
    <t>غيداء القدسي</t>
  </si>
  <si>
    <t>مروه طيان</t>
  </si>
  <si>
    <t>احمد ايمن</t>
  </si>
  <si>
    <t>فاطمه الكردي</t>
  </si>
  <si>
    <t>اسراء كورشاهين</t>
  </si>
  <si>
    <t>عنايه</t>
  </si>
  <si>
    <t>غفران الطيار</t>
  </si>
  <si>
    <t>راما كم نقش</t>
  </si>
  <si>
    <t>13/1/1997</t>
  </si>
  <si>
    <t>جودت سلطان</t>
  </si>
  <si>
    <t>محمد مكيه</t>
  </si>
  <si>
    <t>علا رشواني</t>
  </si>
  <si>
    <t>فخريه الصباغ</t>
  </si>
  <si>
    <t>بتول عتمه</t>
  </si>
  <si>
    <t>محمد فهد البرق</t>
  </si>
  <si>
    <t>باسمة</t>
  </si>
  <si>
    <t>راما نشواتي</t>
  </si>
  <si>
    <t>رغد صابو ني</t>
  </si>
  <si>
    <t>مخيم اليروموك</t>
  </si>
  <si>
    <t>ميرنا قباني</t>
  </si>
  <si>
    <t>رويدا</t>
  </si>
  <si>
    <t>لمى</t>
  </si>
  <si>
    <t>سلمى الجميل</t>
  </si>
  <si>
    <t>محمد لؤي حلبي</t>
  </si>
  <si>
    <t>أحمد نظمي</t>
  </si>
  <si>
    <t>المعره</t>
  </si>
  <si>
    <t>هيفي الحسين</t>
  </si>
  <si>
    <t>محمد ماجد نصري</t>
  </si>
  <si>
    <t>انس الببيلي</t>
  </si>
  <si>
    <t>طريف</t>
  </si>
  <si>
    <t>عامر ابو شعر</t>
  </si>
  <si>
    <t>رنيم ربابه الشالاتي</t>
  </si>
  <si>
    <t>اسراء عبد الواحد</t>
  </si>
  <si>
    <t>انس الخجا</t>
  </si>
  <si>
    <t>محمد الايوبي</t>
  </si>
  <si>
    <t>عبد الهادي زليخه</t>
  </si>
  <si>
    <t>هانيه</t>
  </si>
  <si>
    <t>عمادالدين</t>
  </si>
  <si>
    <t>هشام البغدادي</t>
  </si>
  <si>
    <t>سماح كامل</t>
  </si>
  <si>
    <t>الاء البوش</t>
  </si>
  <si>
    <t>محمد ماهر الخطيب</t>
  </si>
  <si>
    <t>محمد جلال</t>
  </si>
  <si>
    <t>المدينة المنورة</t>
  </si>
  <si>
    <t>حرستا</t>
  </si>
  <si>
    <t>داريا</t>
  </si>
  <si>
    <t>رائده الحكيم</t>
  </si>
  <si>
    <t>عبد القادر داود</t>
  </si>
  <si>
    <t>محمد نور سحلول</t>
  </si>
  <si>
    <t>محمد حاتم</t>
  </si>
  <si>
    <t>قمر فيومي</t>
  </si>
  <si>
    <t>غاليه دللول</t>
  </si>
  <si>
    <t>امير المحمد</t>
  </si>
  <si>
    <t>هناءه</t>
  </si>
  <si>
    <t>29/1/1997</t>
  </si>
  <si>
    <t>هديل صبحا</t>
  </si>
  <si>
    <t>نور منصور</t>
  </si>
  <si>
    <t>الصفا دلال</t>
  </si>
  <si>
    <t>رزان دباس</t>
  </si>
  <si>
    <t>نعمات</t>
  </si>
  <si>
    <t>نور النفاخ</t>
  </si>
  <si>
    <t>عبد الرحمن القصباتي</t>
  </si>
  <si>
    <t>محمد قاووق</t>
  </si>
  <si>
    <t>نسرين سره</t>
  </si>
  <si>
    <t>غابان شداد</t>
  </si>
  <si>
    <t>ازهار</t>
  </si>
  <si>
    <t>هبه المجدر</t>
  </si>
  <si>
    <t>محمد صباح العاقل</t>
  </si>
  <si>
    <t>محمد رافت المزيك</t>
  </si>
  <si>
    <t>عبد الرحيم الاغا</t>
  </si>
  <si>
    <t>ايمن العقاد</t>
  </si>
  <si>
    <t>فرح بوزالعسل</t>
  </si>
  <si>
    <t>يسرى عوده</t>
  </si>
  <si>
    <t>رولا الحلبي</t>
  </si>
  <si>
    <t>اسراء الفوال</t>
  </si>
  <si>
    <t>عبير الحلبي</t>
  </si>
  <si>
    <t>أحلام الحموي</t>
  </si>
  <si>
    <t>محمد اياد البارودي</t>
  </si>
  <si>
    <t>منال العاقل</t>
  </si>
  <si>
    <t>محمد وائل الحمصي</t>
  </si>
  <si>
    <t>محمد فجر صفدي</t>
  </si>
  <si>
    <t>احمد الزيبق</t>
  </si>
  <si>
    <t>سمر بقاعي</t>
  </si>
  <si>
    <t>محمد وفائي القاوقجي</t>
  </si>
  <si>
    <t>نور رمضان</t>
  </si>
  <si>
    <t>سلام اللحام</t>
  </si>
  <si>
    <t>جهان الزعتري</t>
  </si>
  <si>
    <t>محمدعيد</t>
  </si>
  <si>
    <t>الاء جميل</t>
  </si>
  <si>
    <t>كنانه دايه</t>
  </si>
  <si>
    <t>سعاد خير</t>
  </si>
  <si>
    <t>سعدالله</t>
  </si>
  <si>
    <t>محمد الملقي</t>
  </si>
  <si>
    <t>محمدهيثم</t>
  </si>
  <si>
    <t>عفيفه كركندي</t>
  </si>
  <si>
    <t>عبد الرحمن المهايني</t>
  </si>
  <si>
    <t>عزات العكاوي</t>
  </si>
  <si>
    <t>عين ترما</t>
  </si>
  <si>
    <t>رنيم الجيرودي</t>
  </si>
  <si>
    <t>محمد جواد ابوالشامات</t>
  </si>
  <si>
    <t>محمدصباح</t>
  </si>
  <si>
    <t>عروه سكروجه</t>
  </si>
  <si>
    <t>مابوله</t>
  </si>
  <si>
    <t>ياسمين نور الدين</t>
  </si>
  <si>
    <t>علاءالدين نعال</t>
  </si>
  <si>
    <t>طارق فتوح</t>
  </si>
  <si>
    <t>ميار ضاهر</t>
  </si>
  <si>
    <t>شادي</t>
  </si>
  <si>
    <t>كفر بطنا</t>
  </si>
  <si>
    <t>حسام البره جكلي</t>
  </si>
  <si>
    <t>محمد مهند شلبي</t>
  </si>
  <si>
    <t>زيد الحرش</t>
  </si>
  <si>
    <t>احمد راتب</t>
  </si>
  <si>
    <t>علي عاجي</t>
  </si>
  <si>
    <t>علاء خلف</t>
  </si>
  <si>
    <t>محمد نزار</t>
  </si>
  <si>
    <t>نعمه المصري</t>
  </si>
  <si>
    <t>محمد الشعار</t>
  </si>
  <si>
    <t>محمد صياح</t>
  </si>
  <si>
    <t>عبد الفتاح الموصللي</t>
  </si>
  <si>
    <t>محمد القصيباتي</t>
  </si>
  <si>
    <t>محمد اياد عوده</t>
  </si>
  <si>
    <t>نورالدين هواري</t>
  </si>
  <si>
    <t>محمد زهير تقوى</t>
  </si>
  <si>
    <t>زهير العتال</t>
  </si>
  <si>
    <t>حلا مارديني</t>
  </si>
  <si>
    <t>محمد طارق الريس</t>
  </si>
  <si>
    <t>محمد طلعت</t>
  </si>
  <si>
    <t>ساندرا الاشهب</t>
  </si>
  <si>
    <t>عبير لحدو</t>
  </si>
  <si>
    <t>محمد جمال جمال الدين</t>
  </si>
  <si>
    <t>كنان الدالي</t>
  </si>
  <si>
    <t>مؤيد زعفرنجي</t>
  </si>
  <si>
    <t>رنيم حرابه</t>
  </si>
  <si>
    <t>23/8/1997</t>
  </si>
  <si>
    <t>اسراء فليون</t>
  </si>
  <si>
    <t>محمدماهر</t>
  </si>
  <si>
    <t>رغده بقاعي</t>
  </si>
  <si>
    <t>محمد وليد قشاشه</t>
  </si>
  <si>
    <t>محمد عامر شيبوب</t>
  </si>
  <si>
    <t>عبد الحليم الشريف</t>
  </si>
  <si>
    <t>ضياءالدين</t>
  </si>
  <si>
    <t>ميس صبح</t>
  </si>
  <si>
    <t>راما الخالدي</t>
  </si>
  <si>
    <t>لجين محمح</t>
  </si>
  <si>
    <t>محمود خيطو</t>
  </si>
  <si>
    <t>زبداني</t>
  </si>
  <si>
    <t>ديانا نابلسي</t>
  </si>
  <si>
    <t>عليا السقر</t>
  </si>
  <si>
    <t>سوسن زين الخضري</t>
  </si>
  <si>
    <t>رغد كاتبه</t>
  </si>
  <si>
    <t>محمد نور الدين الحلواني</t>
  </si>
  <si>
    <t>رهف</t>
  </si>
  <si>
    <t>رزان علي ديب</t>
  </si>
  <si>
    <t>زين العابدين الابراهيم</t>
  </si>
  <si>
    <t>محمد المختار المهايني</t>
  </si>
  <si>
    <t>محمد نضال</t>
  </si>
  <si>
    <t>راما زغلوله</t>
  </si>
  <si>
    <t>01 / 01 / 1998</t>
  </si>
  <si>
    <t>الياس فضول</t>
  </si>
  <si>
    <t>15/4/1997</t>
  </si>
  <si>
    <t>محمد نور المصري</t>
  </si>
  <si>
    <t>سوسن حجازي</t>
  </si>
  <si>
    <t>18/3/1997</t>
  </si>
  <si>
    <t>عدنان غره</t>
  </si>
  <si>
    <t>29/11/1997</t>
  </si>
  <si>
    <t>ضحى كباش</t>
  </si>
  <si>
    <t>بسمه كنعان</t>
  </si>
  <si>
    <t>ولاء ديركي</t>
  </si>
  <si>
    <t>محمد صفوان</t>
  </si>
  <si>
    <t>نذير المنير</t>
  </si>
  <si>
    <t>روان ايزولي</t>
  </si>
  <si>
    <t>أماني قبح</t>
  </si>
  <si>
    <t>نيرمين المعلوف</t>
  </si>
  <si>
    <t>هبه الصواف</t>
  </si>
  <si>
    <t>محمدخلدون</t>
  </si>
  <si>
    <t>محمد الكيال</t>
  </si>
  <si>
    <t>محمود بدوي</t>
  </si>
  <si>
    <t>محمد رشاد كردي</t>
  </si>
  <si>
    <t>مهاجرين</t>
  </si>
  <si>
    <t>مؤمن الحجار</t>
  </si>
  <si>
    <t>عباده النحاس</t>
  </si>
  <si>
    <t>محمدباسل</t>
  </si>
  <si>
    <t>رغد</t>
  </si>
  <si>
    <t>محمد اياد غنام</t>
  </si>
  <si>
    <t>محمد عاطف</t>
  </si>
  <si>
    <t>رانيا النبكي</t>
  </si>
  <si>
    <t>محمود عجلوني</t>
  </si>
  <si>
    <t>أحمد عيد</t>
  </si>
  <si>
    <t>ليلى سنديان</t>
  </si>
  <si>
    <t>حسين الحته</t>
  </si>
  <si>
    <t>زهور الدغلي</t>
  </si>
  <si>
    <t>لين زرزر</t>
  </si>
  <si>
    <t>محمدعمار</t>
  </si>
  <si>
    <t>لين الايوبي</t>
  </si>
  <si>
    <t>شيماء</t>
  </si>
  <si>
    <t>ماهر الايوبي</t>
  </si>
  <si>
    <t>رهام علي بك</t>
  </si>
  <si>
    <t>محمديحيى</t>
  </si>
  <si>
    <t>نور العربي</t>
  </si>
  <si>
    <t>إبتسام</t>
  </si>
  <si>
    <t>محمد كرم ملا انت</t>
  </si>
  <si>
    <t>محمد عباده ارنبه</t>
  </si>
  <si>
    <t>علي قصاب</t>
  </si>
  <si>
    <t>رفاق</t>
  </si>
  <si>
    <t>روان شحرور</t>
  </si>
  <si>
    <t>هدا</t>
  </si>
  <si>
    <t>احمد ياسر عميش</t>
  </si>
  <si>
    <t>فرح كحله</t>
  </si>
  <si>
    <t>الاء عبد الباقي عتمه</t>
  </si>
  <si>
    <t>رشا خليف</t>
  </si>
  <si>
    <t>بدرالدين الفرا</t>
  </si>
  <si>
    <t>عبد الرحمن السياله</t>
  </si>
  <si>
    <t>عبد الرحمن طعمينا</t>
  </si>
  <si>
    <t>منى قادري</t>
  </si>
  <si>
    <t>غدير سليمان</t>
  </si>
  <si>
    <t>دارين</t>
  </si>
  <si>
    <t>خيري</t>
  </si>
  <si>
    <t>اسماء نقاوه</t>
  </si>
  <si>
    <t>محمد هيثم عيسى</t>
  </si>
  <si>
    <t>محمد الحبال</t>
  </si>
  <si>
    <t>محمد نور الحوري</t>
  </si>
  <si>
    <t>احمد الجاموس</t>
  </si>
  <si>
    <t>رغداء الجاموس</t>
  </si>
  <si>
    <t>محمد عامر السليمان المنصور</t>
  </si>
  <si>
    <t>مثال</t>
  </si>
  <si>
    <t>عبد الكريم هنديه</t>
  </si>
  <si>
    <t>جمانه رقوقي</t>
  </si>
  <si>
    <t>هنادي بيرقدار</t>
  </si>
  <si>
    <t>احمد الساعور</t>
  </si>
  <si>
    <t>احمد النعني</t>
  </si>
  <si>
    <t>عمار قره حديد</t>
  </si>
  <si>
    <t>رفاعي</t>
  </si>
  <si>
    <t>حسام زنبوعه</t>
  </si>
  <si>
    <t>بتول قوتلي</t>
  </si>
  <si>
    <t>محمد مؤيد طباخه</t>
  </si>
  <si>
    <t>هنيده</t>
  </si>
  <si>
    <t>لؤي برغله</t>
  </si>
  <si>
    <t>روان كنعان</t>
  </si>
  <si>
    <t>نهله الابرش</t>
  </si>
  <si>
    <t>غاليه الكبش</t>
  </si>
  <si>
    <t>اسامه غنام</t>
  </si>
  <si>
    <t>شاهر سره</t>
  </si>
  <si>
    <t>سميره أبو حرب</t>
  </si>
  <si>
    <t>مجد اتاسي</t>
  </si>
  <si>
    <t>أمجد</t>
  </si>
  <si>
    <t>محمد ايمن الرفاعي</t>
  </si>
  <si>
    <t>وسام جنن</t>
  </si>
  <si>
    <t>راما الحفار</t>
  </si>
  <si>
    <t>محمد علي المصيطف</t>
  </si>
  <si>
    <t>عمر الحفار</t>
  </si>
  <si>
    <t>عاصم</t>
  </si>
  <si>
    <t>لما حموده</t>
  </si>
  <si>
    <t>زاهر البرق</t>
  </si>
  <si>
    <t>مصطفى البارودي</t>
  </si>
  <si>
    <t>ريعان</t>
  </si>
  <si>
    <t>مهاب</t>
  </si>
  <si>
    <t>علاء العلبي</t>
  </si>
  <si>
    <t>بتول بركه</t>
  </si>
  <si>
    <t>محمد علوش</t>
  </si>
  <si>
    <t>محمد ياسر بعيره</t>
  </si>
  <si>
    <t>محمد موزه</t>
  </si>
  <si>
    <t>سحر ابو هايله</t>
  </si>
  <si>
    <t>فاطمه الزهراء نجمه</t>
  </si>
  <si>
    <t>محمد شعار</t>
  </si>
  <si>
    <t>ثائر بيرقدار</t>
  </si>
  <si>
    <t>نور كيالي</t>
  </si>
  <si>
    <t>أحمدقانص</t>
  </si>
  <si>
    <t>قمر دودكي</t>
  </si>
  <si>
    <t>نغم خيربك</t>
  </si>
  <si>
    <t>آصف</t>
  </si>
  <si>
    <t>ارياف</t>
  </si>
  <si>
    <t>عمر الشاش</t>
  </si>
  <si>
    <t>راما معدنلي</t>
  </si>
  <si>
    <t>محمد أمير</t>
  </si>
  <si>
    <t>الياس شاميه</t>
  </si>
  <si>
    <t>عرفان الكسم</t>
  </si>
  <si>
    <t>تغريد مللي</t>
  </si>
  <si>
    <t>فايز منى</t>
  </si>
  <si>
    <t>مامون بني المرجه</t>
  </si>
  <si>
    <t>لبنه دركل</t>
  </si>
  <si>
    <t>يسر كنفش</t>
  </si>
  <si>
    <t>بيان عبد الحق</t>
  </si>
  <si>
    <t>وهيبه قرمو</t>
  </si>
  <si>
    <t>عبد الرؤوف عطا</t>
  </si>
  <si>
    <t>ضياء الدين الجدا</t>
  </si>
  <si>
    <t>راما الجبان</t>
  </si>
  <si>
    <t>نهاد عاشور</t>
  </si>
  <si>
    <t>23/1/2000</t>
  </si>
  <si>
    <t>عز الدين النجار</t>
  </si>
  <si>
    <t>ايمان القباقيبي</t>
  </si>
  <si>
    <t>محمود نقاشه</t>
  </si>
  <si>
    <t>محمد  خير ابرومك</t>
  </si>
  <si>
    <t>احمد السيد</t>
  </si>
  <si>
    <t>محمد انس السعودي</t>
  </si>
  <si>
    <t>صبحي التدمري</t>
  </si>
  <si>
    <t>بيان زرزور</t>
  </si>
  <si>
    <t>عمار عيون</t>
  </si>
  <si>
    <t>محمدرياض</t>
  </si>
  <si>
    <t>محمد مكية</t>
  </si>
  <si>
    <t>بتول داود</t>
  </si>
  <si>
    <t>محمد عكاش</t>
  </si>
  <si>
    <t>ابراهيم خليل</t>
  </si>
  <si>
    <t>مهند الشويكي</t>
  </si>
  <si>
    <t>لؤي انديوي</t>
  </si>
  <si>
    <t>مغر المير</t>
  </si>
  <si>
    <t>احمد السيد احمد</t>
  </si>
  <si>
    <t>علي وهبه</t>
  </si>
  <si>
    <t>وليد شاكر</t>
  </si>
  <si>
    <t>محمد نور خطاب</t>
  </si>
  <si>
    <t>نصرالدين</t>
  </si>
  <si>
    <t>نوار مرعي</t>
  </si>
  <si>
    <t>روجين اسماعيل</t>
  </si>
  <si>
    <t>محمد خليل</t>
  </si>
  <si>
    <t>رافع عفا الرفاعي</t>
  </si>
  <si>
    <t>اندرو الجراد</t>
  </si>
  <si>
    <t>محمد حيان مرعي</t>
  </si>
  <si>
    <t>أديبه الصغير</t>
  </si>
  <si>
    <t>حازم زكريا</t>
  </si>
  <si>
    <t>محمد انس خوله</t>
  </si>
  <si>
    <t>علاء الصوص</t>
  </si>
  <si>
    <t>غيث محو</t>
  </si>
  <si>
    <t>محمد مجد الدوغري</t>
  </si>
  <si>
    <t>محمدجلال</t>
  </si>
  <si>
    <t>هيثم عياش</t>
  </si>
  <si>
    <t>جلال حاج عمر</t>
  </si>
  <si>
    <t>محمد عارف</t>
  </si>
  <si>
    <t>محمد المحلمي</t>
  </si>
  <si>
    <t>رنيم شربتجي</t>
  </si>
  <si>
    <t>ثراء</t>
  </si>
  <si>
    <t>راما الطيار</t>
  </si>
  <si>
    <t>قتيبه</t>
  </si>
  <si>
    <t>زهير بلعا</t>
  </si>
  <si>
    <t>محمدعبده</t>
  </si>
  <si>
    <t>محمد طارق جريده</t>
  </si>
  <si>
    <t>احمد كوكش</t>
  </si>
  <si>
    <t>محمدزين</t>
  </si>
  <si>
    <t>نور اومري</t>
  </si>
  <si>
    <t>غيث كلثوم</t>
  </si>
  <si>
    <t>علاء الدين عويص</t>
  </si>
  <si>
    <t>هناء البغدادي</t>
  </si>
  <si>
    <t>احمد طيلوني</t>
  </si>
  <si>
    <t>محمد زكوان</t>
  </si>
  <si>
    <t>الطائف</t>
  </si>
  <si>
    <t>يزن البيطار</t>
  </si>
  <si>
    <t>احمد دبانه</t>
  </si>
  <si>
    <t>محمود فواز</t>
  </si>
  <si>
    <t>زملكا</t>
  </si>
  <si>
    <t>ايه دياربكرلي</t>
  </si>
  <si>
    <t>مايا الصباغ</t>
  </si>
  <si>
    <t>محمد أكرم مريري</t>
  </si>
  <si>
    <t>26/9/1998</t>
  </si>
  <si>
    <t>أنس طبيخ</t>
  </si>
  <si>
    <t>حسان الزوربا</t>
  </si>
  <si>
    <t>محمد حسام الدين العازه</t>
  </si>
  <si>
    <t>عمر الدهرلي</t>
  </si>
  <si>
    <t>عبد الله فرح</t>
  </si>
  <si>
    <t>نهاد لالا</t>
  </si>
  <si>
    <t>حنان السقباني</t>
  </si>
  <si>
    <t>محمد يزن يبرودي</t>
  </si>
  <si>
    <t>ينال ترياقي</t>
  </si>
  <si>
    <t>محمد البدوي</t>
  </si>
  <si>
    <t>منار الكافي</t>
  </si>
  <si>
    <t>هاني شاميه</t>
  </si>
  <si>
    <t>صبحية</t>
  </si>
  <si>
    <t>رؤى البوارشي</t>
  </si>
  <si>
    <t>محمد حلاسة السباعي</t>
  </si>
  <si>
    <t>اياد الشحرور</t>
  </si>
  <si>
    <t>آيه النص</t>
  </si>
  <si>
    <t>علاء الدين مكي</t>
  </si>
  <si>
    <t>محمد ضياء البيش</t>
  </si>
  <si>
    <t>14/1/2000</t>
  </si>
  <si>
    <t>حسان سنجقدار</t>
  </si>
  <si>
    <t>15/5/1999</t>
  </si>
  <si>
    <t>محمد شاكر قربي</t>
  </si>
  <si>
    <t>31/1/1997</t>
  </si>
  <si>
    <t>آياد شربجي</t>
  </si>
  <si>
    <t>أمينه السردي</t>
  </si>
  <si>
    <t>لينه العسلي</t>
  </si>
  <si>
    <t>راما العلبي</t>
  </si>
  <si>
    <t>رنى ابو الذهب</t>
  </si>
  <si>
    <t>امير دحروج</t>
  </si>
  <si>
    <t>محمد هشام سرغايه</t>
  </si>
  <si>
    <t>مرام الترك</t>
  </si>
  <si>
    <t>سميره النجار</t>
  </si>
  <si>
    <t>وسيم محملجي</t>
  </si>
  <si>
    <t>محمد يزن شيخ اكريم</t>
  </si>
  <si>
    <t>نور الهدى البيش</t>
  </si>
  <si>
    <t>قمر بركات</t>
  </si>
  <si>
    <t>محمد راتب السبيني</t>
  </si>
  <si>
    <t>هيا عجيه</t>
  </si>
  <si>
    <t>شهد يبرودي</t>
  </si>
  <si>
    <t>رزان المفتي</t>
  </si>
  <si>
    <t>بثينه زاهد</t>
  </si>
  <si>
    <t>شيماء دياب</t>
  </si>
  <si>
    <t>لانا ابو طراب</t>
  </si>
  <si>
    <t>ميس زينو</t>
  </si>
  <si>
    <t>حسناء سالم</t>
  </si>
  <si>
    <t>رنيم رمضان</t>
  </si>
  <si>
    <t>غزل خسرف</t>
  </si>
  <si>
    <t>محمد شكري</t>
  </si>
  <si>
    <t>غنى البيطار</t>
  </si>
  <si>
    <t>لين الجلدي</t>
  </si>
  <si>
    <t>نور الهدى حجازي</t>
  </si>
  <si>
    <t>يزن المحضر</t>
  </si>
  <si>
    <t>اريج كريم</t>
  </si>
  <si>
    <t>بشرى غلا الحليب</t>
  </si>
  <si>
    <t>لانا الفرا</t>
  </si>
  <si>
    <t>سوسن الجلاد</t>
  </si>
  <si>
    <t>مايا المحجوب</t>
  </si>
  <si>
    <t xml:space="preserve">عبد الحميد </t>
  </si>
  <si>
    <t xml:space="preserve">عبير </t>
  </si>
  <si>
    <t>ميس المرادي</t>
  </si>
  <si>
    <t>احمددريد</t>
  </si>
  <si>
    <t>راما قده</t>
  </si>
  <si>
    <t>لين الببيلي</t>
  </si>
  <si>
    <t>فاديا حبوباتي</t>
  </si>
  <si>
    <t>نور الدين المغربي</t>
  </si>
  <si>
    <t>ريم حبوباتي</t>
  </si>
  <si>
    <t xml:space="preserve">سيف الدين </t>
  </si>
  <si>
    <t>الاء الترك</t>
  </si>
  <si>
    <t>محمد فؤاد خادم الجامع</t>
  </si>
  <si>
    <t>محمد شاهر</t>
  </si>
  <si>
    <t>ماريا رستم</t>
  </si>
  <si>
    <t>بتول الغوراني</t>
  </si>
  <si>
    <t>هاديه البغدادي</t>
  </si>
  <si>
    <t>ايمان الطحان</t>
  </si>
  <si>
    <t>ايه البيطار</t>
  </si>
  <si>
    <t>بيان الشلاح</t>
  </si>
  <si>
    <t>هيفاء كواره</t>
  </si>
  <si>
    <t>مايسه الريان</t>
  </si>
  <si>
    <t>نور الهدى كيفو</t>
  </si>
  <si>
    <t>محمد حسام المواز</t>
  </si>
  <si>
    <t>مرام جغصي</t>
  </si>
  <si>
    <t>علاء حلو</t>
  </si>
  <si>
    <t xml:space="preserve">محمد نادر </t>
  </si>
  <si>
    <t>هديل ابيل</t>
  </si>
  <si>
    <t>فتون عبد الحي</t>
  </si>
  <si>
    <t>عبد الغفور</t>
  </si>
  <si>
    <t>آيات نشواتي</t>
  </si>
  <si>
    <t>12/2/19987</t>
  </si>
  <si>
    <t>محمد خليل محفوض</t>
  </si>
  <si>
    <t>رنا مراد</t>
  </si>
  <si>
    <t>حسام ابودقن</t>
  </si>
  <si>
    <t>19/1/2000</t>
  </si>
  <si>
    <t>إيمان مدغمش</t>
  </si>
  <si>
    <t>رانيا تاجا</t>
  </si>
  <si>
    <t>19/3/1998</t>
  </si>
  <si>
    <t>رغد كردي</t>
  </si>
  <si>
    <t>روعه اومري</t>
  </si>
  <si>
    <t>19/5/1999</t>
  </si>
  <si>
    <t>باسل العش</t>
  </si>
  <si>
    <t>24/10/2000</t>
  </si>
  <si>
    <t>25/1/2000</t>
  </si>
  <si>
    <t>ليليان عودة</t>
  </si>
  <si>
    <t>تهامي</t>
  </si>
  <si>
    <t>مروه الكنجي</t>
  </si>
  <si>
    <t xml:space="preserve">مسلم </t>
  </si>
  <si>
    <t>هديل الدايه</t>
  </si>
  <si>
    <t>محمد بهاء</t>
  </si>
  <si>
    <t>فاطمه الغفري</t>
  </si>
  <si>
    <t>احمد ابو قورة</t>
  </si>
  <si>
    <t>باسل مخلوف</t>
  </si>
  <si>
    <t>عدي السمكري</t>
  </si>
  <si>
    <t>عصام عزت</t>
  </si>
  <si>
    <t>سماح كم نقش</t>
  </si>
  <si>
    <t>عزت ناجي الحايك</t>
  </si>
  <si>
    <t>رزان الفوال</t>
  </si>
  <si>
    <t>عمر الايوبي</t>
  </si>
  <si>
    <t xml:space="preserve">هالة </t>
  </si>
  <si>
    <t>محمد شاهر قشاشة</t>
  </si>
  <si>
    <t>مصطفى قلفه</t>
  </si>
  <si>
    <t>محمد ظافر جمعة</t>
  </si>
  <si>
    <t>عزيزة جمعه</t>
  </si>
  <si>
    <t>نور رمضان قراميط</t>
  </si>
  <si>
    <t>احمد ناصر</t>
  </si>
  <si>
    <t>يمان الرفاعي</t>
  </si>
  <si>
    <t>عائشه جمال</t>
  </si>
  <si>
    <t>محمد غيث صلوحا</t>
  </si>
  <si>
    <t>محمد يزن موصللي</t>
  </si>
  <si>
    <t>عباس علي ناصر</t>
  </si>
  <si>
    <t>محمد مازن حمامي</t>
  </si>
  <si>
    <t>امجد الحمصي</t>
  </si>
  <si>
    <t>ريم الحسكي</t>
  </si>
  <si>
    <t>سيرين</t>
  </si>
  <si>
    <t>نور الهدى دخيل</t>
  </si>
  <si>
    <t>زهير داود</t>
  </si>
  <si>
    <t>علاء العلاوي</t>
  </si>
  <si>
    <t>اميره بسمه</t>
  </si>
  <si>
    <t>عبد الرحمن عثمان</t>
  </si>
  <si>
    <t>باسل عبد الله</t>
  </si>
  <si>
    <t>صفا قويدر</t>
  </si>
  <si>
    <t>محمد خالد عمرو بندقجي</t>
  </si>
  <si>
    <t>محمدجلال الدين</t>
  </si>
  <si>
    <t>محمد حبيب</t>
  </si>
  <si>
    <t>مرلين</t>
  </si>
  <si>
    <t>حرف المسيتره</t>
  </si>
  <si>
    <t>الاء بلالي</t>
  </si>
  <si>
    <t>محمد عمر جنيد</t>
  </si>
  <si>
    <t>عفاف عوده</t>
  </si>
  <si>
    <t>غنى الرفاعي</t>
  </si>
  <si>
    <t>لجين عطناوي</t>
  </si>
  <si>
    <t>انس طاطيش</t>
  </si>
  <si>
    <t>رامي ميدع</t>
  </si>
  <si>
    <t>مرح ادريس</t>
  </si>
  <si>
    <t>رهام كعدان الشالاتي</t>
  </si>
  <si>
    <t>عبد الرحمن حريره</t>
  </si>
  <si>
    <t>مجد الحوش</t>
  </si>
  <si>
    <t>عبله</t>
  </si>
  <si>
    <t>يحيى عرقسوسي</t>
  </si>
  <si>
    <t>فاطمة الزهراء طوبجي</t>
  </si>
  <si>
    <t>أمينة</t>
  </si>
  <si>
    <t>هبة الحلبي</t>
  </si>
  <si>
    <t>راما سلطاني</t>
  </si>
  <si>
    <t>نورا الحموي</t>
  </si>
  <si>
    <t>يسار</t>
  </si>
  <si>
    <t>ماريه السقا</t>
  </si>
  <si>
    <t>الشارقة</t>
  </si>
  <si>
    <t>محمد بلال الشوى</t>
  </si>
  <si>
    <t>محمد مهند شالاتي</t>
  </si>
  <si>
    <t>كنان الحلاق</t>
  </si>
  <si>
    <t>امنه جمال الدين</t>
  </si>
  <si>
    <t>رهام فرا</t>
  </si>
  <si>
    <t>لجين العطار</t>
  </si>
  <si>
    <t>غيث ريحاوي</t>
  </si>
  <si>
    <t>معاذ الحلبي</t>
  </si>
  <si>
    <t>15/10/1999</t>
  </si>
  <si>
    <t>لينا الهندي</t>
  </si>
  <si>
    <t>نرجس</t>
  </si>
  <si>
    <t>محمد انس المجركش</t>
  </si>
  <si>
    <t>عطيه</t>
  </si>
  <si>
    <t>محمد معاذ الجراح</t>
  </si>
  <si>
    <t>عهد كركوتلي</t>
  </si>
  <si>
    <t>محمد جمعه</t>
  </si>
  <si>
    <t>يوسف الصائغ</t>
  </si>
  <si>
    <t>مشيل</t>
  </si>
  <si>
    <t>ماريت</t>
  </si>
  <si>
    <t>كوثر العطر</t>
  </si>
  <si>
    <t>بيان شيخ نجيب</t>
  </si>
  <si>
    <t>14/8/195</t>
  </si>
  <si>
    <t>زينة الكيال</t>
  </si>
  <si>
    <t>لانا سعد</t>
  </si>
  <si>
    <t>16/1/2001</t>
  </si>
  <si>
    <t>25/4/2000</t>
  </si>
  <si>
    <t>رزان شاكر</t>
  </si>
  <si>
    <t>عمر الطباع</t>
  </si>
  <si>
    <t>رنا بربرجي حلبي</t>
  </si>
  <si>
    <t>اسراء الهندي</t>
  </si>
  <si>
    <t>فاتن الحاج حسن</t>
  </si>
  <si>
    <t>محمد معاذ المهايني</t>
  </si>
  <si>
    <t>رهف المصري</t>
  </si>
  <si>
    <t>هناء علوش</t>
  </si>
  <si>
    <t>احمد شرقطلي</t>
  </si>
  <si>
    <t>شهد المالو</t>
  </si>
  <si>
    <t>2016_2017</t>
  </si>
  <si>
    <t>ربا بدر</t>
  </si>
  <si>
    <t>ثمر</t>
  </si>
  <si>
    <t>مروه صليبي</t>
  </si>
  <si>
    <t>محمد يوسف القزاز</t>
  </si>
  <si>
    <t>محمد فهد البلعوط</t>
  </si>
  <si>
    <t>لجين الصباغ</t>
  </si>
  <si>
    <t>حمزه الطحان</t>
  </si>
  <si>
    <t>نبال موصللي</t>
  </si>
  <si>
    <t>رشا الميداني</t>
  </si>
  <si>
    <t>محمدمهدي</t>
  </si>
  <si>
    <t>كريم موشلي</t>
  </si>
  <si>
    <t>بشر عبد الرحمن</t>
  </si>
  <si>
    <t>بيان الفلاحه</t>
  </si>
  <si>
    <t>مرام عرار</t>
  </si>
  <si>
    <t>رهام جرزو</t>
  </si>
  <si>
    <t>ايه الشل</t>
  </si>
  <si>
    <t>هبه ارنبه</t>
  </si>
  <si>
    <t>احمد كوسجي</t>
  </si>
  <si>
    <t>انعام ريحان</t>
  </si>
  <si>
    <t>مرح الصارم</t>
  </si>
  <si>
    <t>خالدة</t>
  </si>
  <si>
    <t>لطفيه</t>
  </si>
  <si>
    <t>محمد سمان</t>
  </si>
  <si>
    <t>محمد عبد الرحمن تكريتي</t>
  </si>
  <si>
    <t>ايهم النشار</t>
  </si>
  <si>
    <t>ميساء خادم السروجي</t>
  </si>
  <si>
    <t>لما الحافظ</t>
  </si>
  <si>
    <t>مسرابا</t>
  </si>
  <si>
    <t>فرح فتال</t>
  </si>
  <si>
    <t>نهيده البارودي</t>
  </si>
  <si>
    <t>26/3/1982</t>
  </si>
  <si>
    <t>صحنايا</t>
  </si>
  <si>
    <t>غنى غبور</t>
  </si>
  <si>
    <t>ايناس القضماني</t>
  </si>
  <si>
    <t>24/5/1993</t>
  </si>
  <si>
    <t>مائده</t>
  </si>
  <si>
    <t>الاء كحله</t>
  </si>
  <si>
    <t>يسرى فروخ</t>
  </si>
  <si>
    <t>يازي</t>
  </si>
  <si>
    <t>ساره المرابط</t>
  </si>
  <si>
    <t>ظافر دياب</t>
  </si>
  <si>
    <t>يوسف عقل</t>
  </si>
  <si>
    <t>منار العبد الله</t>
  </si>
  <si>
    <t>أبي حامد</t>
  </si>
  <si>
    <t>احمد مسلط</t>
  </si>
  <si>
    <t>جورج النعيمي</t>
  </si>
  <si>
    <t>أنطون</t>
  </si>
  <si>
    <t>الشام</t>
  </si>
  <si>
    <t>محمد جهاد عرمان</t>
  </si>
  <si>
    <t>علا حميدو</t>
  </si>
  <si>
    <t>خالد الحجي</t>
  </si>
  <si>
    <t>ممدوح قرطومه</t>
  </si>
  <si>
    <t>مهند عجينه</t>
  </si>
  <si>
    <t>محمد خير كوكش</t>
  </si>
  <si>
    <t>هدى البني</t>
  </si>
  <si>
    <t>منى عثمان</t>
  </si>
  <si>
    <t>لين برازي</t>
  </si>
  <si>
    <t>هدى برنبو</t>
  </si>
  <si>
    <t>محمد شقدوح</t>
  </si>
  <si>
    <t>احمد الصالحاني</t>
  </si>
  <si>
    <t>جورج ابوعسله</t>
  </si>
  <si>
    <t>كنده</t>
  </si>
  <si>
    <t>زين الشام شلهوب</t>
  </si>
  <si>
    <t>محمدمعاذ</t>
  </si>
  <si>
    <t>رهف الحموي</t>
  </si>
  <si>
    <t>محمد ياسين مدني</t>
  </si>
  <si>
    <t>جديدة الوادي</t>
  </si>
  <si>
    <t>عباده ارناؤط</t>
  </si>
  <si>
    <t>محمد كريم ذو الغنى</t>
  </si>
  <si>
    <t>زينات</t>
  </si>
  <si>
    <t>رؤى التنبكجي</t>
  </si>
  <si>
    <t>محمد وليد الصغير</t>
  </si>
  <si>
    <t>سهام الصفدي</t>
  </si>
  <si>
    <t>هبه الله عثمان</t>
  </si>
  <si>
    <t>رغد العسلي</t>
  </si>
  <si>
    <t>اسامه مريش</t>
  </si>
  <si>
    <t>محمد اسامه اله رشي</t>
  </si>
  <si>
    <t>مؤمن ابو الشمس</t>
  </si>
  <si>
    <t>امجد زاهد القادري</t>
  </si>
  <si>
    <t>زهير الدين عرنوس</t>
  </si>
  <si>
    <t>سعيد الحامض</t>
  </si>
  <si>
    <t>محمد مارديني</t>
  </si>
  <si>
    <t>عبد القادر ابوهنده</t>
  </si>
  <si>
    <t>حمزه حافظ</t>
  </si>
  <si>
    <t>رغداء الكردي</t>
  </si>
  <si>
    <t>علا ملص</t>
  </si>
  <si>
    <t>محمد سهيل</t>
  </si>
  <si>
    <t>هناء شاهين</t>
  </si>
  <si>
    <t>يمامه طنطه</t>
  </si>
  <si>
    <t>غاده فطايري</t>
  </si>
  <si>
    <t>عدي الجلاد</t>
  </si>
  <si>
    <t>محمد توفيق قاوقجي</t>
  </si>
  <si>
    <t>هنادي الشيخ</t>
  </si>
  <si>
    <t>نورالشام التقي</t>
  </si>
  <si>
    <t>ميسون شيخ خليل</t>
  </si>
  <si>
    <t>راما مارديني</t>
  </si>
  <si>
    <t>لانا هاجر</t>
  </si>
  <si>
    <t>رود</t>
  </si>
  <si>
    <t>ليندا التقي</t>
  </si>
  <si>
    <t>تركي</t>
  </si>
  <si>
    <t>عبد العليم</t>
  </si>
  <si>
    <t>محمد اوس الدهان</t>
  </si>
  <si>
    <t>عبد الرحمن كربوج</t>
  </si>
  <si>
    <t>ايناس حمو اليونس</t>
  </si>
  <si>
    <t>شيماء الحلواني</t>
  </si>
  <si>
    <t>عبدالمنعم</t>
  </si>
  <si>
    <t>نجوى اللحام</t>
  </si>
  <si>
    <t>موده النحاس الحمصي</t>
  </si>
  <si>
    <t>صفا مصري</t>
  </si>
  <si>
    <t>دعاء كشكي</t>
  </si>
  <si>
    <t>محمد زهير طهاوي</t>
  </si>
  <si>
    <t>عنايت</t>
  </si>
  <si>
    <t>منذر مشعل</t>
  </si>
  <si>
    <t>عمار ايوبيه</t>
  </si>
  <si>
    <t>معتصم بالله الطويل</t>
  </si>
  <si>
    <t>عائشة</t>
  </si>
  <si>
    <t>زمزم</t>
  </si>
  <si>
    <t>مؤيد الخياط</t>
  </si>
  <si>
    <t>اسيما</t>
  </si>
  <si>
    <t>ربا ابو رايد</t>
  </si>
  <si>
    <t>المزة</t>
  </si>
  <si>
    <t>سائره</t>
  </si>
  <si>
    <t>عبد الهادي الحموي</t>
  </si>
  <si>
    <t>مرام اشتي</t>
  </si>
  <si>
    <t>امل ابومغضب</t>
  </si>
  <si>
    <t>بهم</t>
  </si>
  <si>
    <t>سلام الخطيب</t>
  </si>
  <si>
    <t>ربى القصيباتي</t>
  </si>
  <si>
    <t>غزل حسان</t>
  </si>
  <si>
    <t>عمر النابلسي</t>
  </si>
  <si>
    <t>براءه محفوض</t>
  </si>
  <si>
    <t>غالية الزيبق</t>
  </si>
  <si>
    <t>محمد الكويس</t>
  </si>
  <si>
    <t>محمد خالد المالح</t>
  </si>
  <si>
    <t>محمد غياث المنجد</t>
  </si>
  <si>
    <t>محمد امين بوشناق</t>
  </si>
  <si>
    <t>عمار حموده</t>
  </si>
  <si>
    <t>عمر الدمشقي</t>
  </si>
  <si>
    <t>رامه التيناوي</t>
  </si>
  <si>
    <t>رزان عزام</t>
  </si>
  <si>
    <t>فريزه الرتا</t>
  </si>
  <si>
    <t>ذكوان</t>
  </si>
  <si>
    <t>الاء الحداد</t>
  </si>
  <si>
    <t>راما جقميره</t>
  </si>
  <si>
    <t>يزن الخطيب</t>
  </si>
  <si>
    <t>محمد هيثم مراد</t>
  </si>
  <si>
    <t>شفاء</t>
  </si>
  <si>
    <t>أحمد البني</t>
  </si>
  <si>
    <t>مرام تلي</t>
  </si>
  <si>
    <t>محمد حسن العجلاني</t>
  </si>
  <si>
    <t>عماد مطر بازي المنجد</t>
  </si>
  <si>
    <t>محمد طريف</t>
  </si>
  <si>
    <t>منال ابو عامر</t>
  </si>
  <si>
    <t>صالح عماشه</t>
  </si>
  <si>
    <t>رؤى حموش</t>
  </si>
  <si>
    <t>لجين عبد الله</t>
  </si>
  <si>
    <t>محمد ميسر</t>
  </si>
  <si>
    <t>براءه ظاظا</t>
  </si>
  <si>
    <t>هلا الخطيب</t>
  </si>
  <si>
    <t>محمد يزن عجاج</t>
  </si>
  <si>
    <t>احمد شيخو</t>
  </si>
  <si>
    <t>عمار دومه</t>
  </si>
  <si>
    <t>30/1/2001</t>
  </si>
  <si>
    <t>محمد الشلبي</t>
  </si>
  <si>
    <t>محمد بدر حمامي</t>
  </si>
  <si>
    <t>محمد عمران كل</t>
  </si>
  <si>
    <t>محمد اسيد شقير</t>
  </si>
  <si>
    <t>خالد المصري</t>
  </si>
  <si>
    <t>ايهم نظمي</t>
  </si>
  <si>
    <t>زينب صالح</t>
  </si>
  <si>
    <t>حسن منصور</t>
  </si>
  <si>
    <t>ام القصور</t>
  </si>
  <si>
    <t>محمد الزامل</t>
  </si>
  <si>
    <t>17/11/1996</t>
  </si>
  <si>
    <t>ناريمان ظاظا</t>
  </si>
  <si>
    <t>سعيد فخري</t>
  </si>
  <si>
    <t>هنادي الحلبي</t>
  </si>
  <si>
    <t>ابو الخير</t>
  </si>
  <si>
    <t>مرفت محمد</t>
  </si>
  <si>
    <t>الدعتور</t>
  </si>
  <si>
    <t>فلك الترك</t>
  </si>
  <si>
    <t>نور محمد الخطيب</t>
  </si>
  <si>
    <t>محمد الحلو</t>
  </si>
  <si>
    <t>هنا مريش</t>
  </si>
  <si>
    <t>احلام شوربه</t>
  </si>
  <si>
    <t>هلا عرمان</t>
  </si>
  <si>
    <t>عبد العزيز كيلارجي</t>
  </si>
  <si>
    <t>رشا مراد</t>
  </si>
  <si>
    <t>عبد الدايم</t>
  </si>
  <si>
    <t>ريم معلوف</t>
  </si>
  <si>
    <t>ندى اصطيف</t>
  </si>
  <si>
    <t>ياسر منصور</t>
  </si>
  <si>
    <t>راميا معطي</t>
  </si>
  <si>
    <t>لبنى الكنايه</t>
  </si>
  <si>
    <t>محمد خير عويص</t>
  </si>
  <si>
    <t>29/6/1983</t>
  </si>
  <si>
    <t>فراس شنار</t>
  </si>
  <si>
    <t>محمد نعيم ايوبي</t>
  </si>
  <si>
    <t>منال الدقاق</t>
  </si>
  <si>
    <t>ميساء بكر</t>
  </si>
  <si>
    <t>أسامة</t>
  </si>
  <si>
    <t>27/3/1984</t>
  </si>
  <si>
    <t>عادل العطار</t>
  </si>
  <si>
    <t>عدنان بيره جكلي</t>
  </si>
  <si>
    <t>لبنى سنقر</t>
  </si>
  <si>
    <t>20/8/1986</t>
  </si>
  <si>
    <t>روبى شموط</t>
  </si>
  <si>
    <t>رزان خوله</t>
  </si>
  <si>
    <t>عبير حنينة</t>
  </si>
  <si>
    <t>غاليه جمعه</t>
  </si>
  <si>
    <t>دمشق -سوريا</t>
  </si>
  <si>
    <t>ايمن الاسد</t>
  </si>
  <si>
    <t>نظلي</t>
  </si>
  <si>
    <t>روان غازى</t>
  </si>
  <si>
    <t>محمدفؤاد</t>
  </si>
  <si>
    <t>هديل الشربجي</t>
  </si>
  <si>
    <t>الاء رستم اغا</t>
  </si>
  <si>
    <t>محمد ايمن شيخ سالم</t>
  </si>
  <si>
    <t>هيام سنديان</t>
  </si>
  <si>
    <t>الاء المعلم</t>
  </si>
  <si>
    <t>سليمان رباطه</t>
  </si>
  <si>
    <t xml:space="preserve">بدر الدين </t>
  </si>
  <si>
    <t xml:space="preserve">هيام </t>
  </si>
  <si>
    <t>محمد عصام قدسي</t>
  </si>
  <si>
    <t>27/9/1988</t>
  </si>
  <si>
    <t>الاء الغراوى</t>
  </si>
  <si>
    <t>ينعم ابو مرق</t>
  </si>
  <si>
    <t>غنى حيدر</t>
  </si>
  <si>
    <t>نور الحلواني</t>
  </si>
  <si>
    <t>اياد فردوس</t>
  </si>
  <si>
    <t>كفرسوسة</t>
  </si>
  <si>
    <t>سميحة شمدين</t>
  </si>
  <si>
    <t>هاديه كيلاني</t>
  </si>
  <si>
    <t>مها السيد</t>
  </si>
  <si>
    <t>اماني الحموي</t>
  </si>
  <si>
    <t>منار جادبية</t>
  </si>
  <si>
    <t>الاء البغدادي الاغواني</t>
  </si>
  <si>
    <t>فراس طرابلسي</t>
  </si>
  <si>
    <t>محمد نورس مارديني</t>
  </si>
  <si>
    <t>مروه حميدو</t>
  </si>
  <si>
    <t>علاء الدين شاميه</t>
  </si>
  <si>
    <t>انس قاوقجي</t>
  </si>
  <si>
    <t>27/3/1989</t>
  </si>
  <si>
    <t>نور الدين الترجمان</t>
  </si>
  <si>
    <t>محمود سفرجلاتي</t>
  </si>
  <si>
    <t>رغد المحايري</t>
  </si>
  <si>
    <t>عبد الله خضر</t>
  </si>
  <si>
    <t>مزين</t>
  </si>
  <si>
    <t>عمر الهندي</t>
  </si>
  <si>
    <t>قمر قنايه</t>
  </si>
  <si>
    <t>دانيه كوجك</t>
  </si>
  <si>
    <t>اسلام اباد</t>
  </si>
  <si>
    <t>ايمان قباني</t>
  </si>
  <si>
    <t>روان الملط</t>
  </si>
  <si>
    <t>لبنى قزيها</t>
  </si>
  <si>
    <t>ديما بدوي</t>
  </si>
  <si>
    <t>محمد الدلال</t>
  </si>
  <si>
    <t>ليلى عوده</t>
  </si>
  <si>
    <t>ميرنا حمدان</t>
  </si>
  <si>
    <t>عزيزه خيرالدين</t>
  </si>
  <si>
    <t>محمدسليمان</t>
  </si>
  <si>
    <t>محمد ياسين المؤذن</t>
  </si>
  <si>
    <t>محمود سراقبي</t>
  </si>
  <si>
    <t>باسل الجبه</t>
  </si>
  <si>
    <t>النعيرية</t>
  </si>
  <si>
    <t>وئام حرب</t>
  </si>
  <si>
    <t>محمد كلثوم</t>
  </si>
  <si>
    <t>محمدعارف</t>
  </si>
  <si>
    <t>رنيم عطايا</t>
  </si>
  <si>
    <t>14/4/1993</t>
  </si>
  <si>
    <t>غاليه الكجك</t>
  </si>
  <si>
    <t>فرح عنبرة</t>
  </si>
  <si>
    <t>منى الضعدي</t>
  </si>
  <si>
    <t>بيان زيدان</t>
  </si>
  <si>
    <t>اسامة الاسود</t>
  </si>
  <si>
    <t>20/3/1993</t>
  </si>
  <si>
    <t>محمد حسن امين</t>
  </si>
  <si>
    <t>ساره الجلاد</t>
  </si>
  <si>
    <t>محمد فتحي توتونجي</t>
  </si>
  <si>
    <t>نظمية</t>
  </si>
  <si>
    <t>الاء طعمينا</t>
  </si>
  <si>
    <t>17/4/1996</t>
  </si>
  <si>
    <t>انس حربل</t>
  </si>
  <si>
    <t>لينده الحموي</t>
  </si>
  <si>
    <t>ايه حجازي</t>
  </si>
  <si>
    <t>اسماء قره طحان</t>
  </si>
  <si>
    <t>محمد طيفور</t>
  </si>
  <si>
    <t>27/7/1997</t>
  </si>
  <si>
    <t>محمد نصوح الطيبي</t>
  </si>
  <si>
    <t>محمد يزن ديوانه</t>
  </si>
  <si>
    <t>محمد بشر غنطوس</t>
  </si>
  <si>
    <t>محمد نعيم مارديني</t>
  </si>
  <si>
    <t>جميل الحلبي</t>
  </si>
  <si>
    <t>19/1/1999</t>
  </si>
  <si>
    <t>عبير البوشي</t>
  </si>
  <si>
    <t>ماهر شعبان</t>
  </si>
  <si>
    <t>محمد ابراهيم الحبال</t>
  </si>
  <si>
    <t>الاء الطيان</t>
  </si>
  <si>
    <t>جوهره المؤيد العظيم</t>
  </si>
  <si>
    <t>محمد حمزه الحلبوني</t>
  </si>
  <si>
    <t>عبد الله عليمي</t>
  </si>
  <si>
    <t>انس السحار</t>
  </si>
  <si>
    <t>14/7/1999</t>
  </si>
  <si>
    <t>بيان سامي</t>
  </si>
  <si>
    <t>20/5/1999</t>
  </si>
  <si>
    <t>فاطمة نضر</t>
  </si>
  <si>
    <t>ربى مسكي</t>
  </si>
  <si>
    <t>بشار قرطومه</t>
  </si>
  <si>
    <t>اياد عابدين</t>
  </si>
  <si>
    <t>ايه الحلبي</t>
  </si>
  <si>
    <t>احمد رافع</t>
  </si>
  <si>
    <t>راما زيدان</t>
  </si>
  <si>
    <t>مروه العش</t>
  </si>
  <si>
    <t>13/5/2000</t>
  </si>
  <si>
    <t>15/1/2001</t>
  </si>
  <si>
    <t>هبه نقشبندي</t>
  </si>
  <si>
    <t>راما لاذقاني</t>
  </si>
  <si>
    <t>20/1/2001</t>
  </si>
  <si>
    <t>فائزة ابو الهوى</t>
  </si>
  <si>
    <t>25/5/2000</t>
  </si>
  <si>
    <t>عمار المليح</t>
  </si>
  <si>
    <t>27/6/2000</t>
  </si>
  <si>
    <t>هديل السيروان</t>
  </si>
  <si>
    <t>30/3/2000</t>
  </si>
  <si>
    <t>اية زيتون</t>
  </si>
  <si>
    <t>تولين الدقر</t>
  </si>
  <si>
    <t>رغد ابو ركبة</t>
  </si>
  <si>
    <t>محمد معاذ</t>
  </si>
  <si>
    <t>ريم صالحاني</t>
  </si>
  <si>
    <t>علي الزيات</t>
  </si>
  <si>
    <t>نجوان</t>
  </si>
  <si>
    <t>عالية القضماني</t>
  </si>
  <si>
    <t>محمد العيسى</t>
  </si>
  <si>
    <t>راما تللو</t>
  </si>
  <si>
    <t>مطيعة نكز</t>
  </si>
  <si>
    <t>آيه الزرعي</t>
  </si>
  <si>
    <t>بهيره عياش</t>
  </si>
  <si>
    <t>رنيم السمكري</t>
  </si>
  <si>
    <t>محمد ضياء الدين</t>
  </si>
  <si>
    <t>بيان العظمة</t>
  </si>
  <si>
    <t>منير الحموي</t>
  </si>
  <si>
    <t>13/10/2000</t>
  </si>
  <si>
    <t>هاله ترك</t>
  </si>
  <si>
    <t xml:space="preserve">المعتز بالله </t>
  </si>
  <si>
    <t xml:space="preserve">تهاني </t>
  </si>
  <si>
    <t>13/3/1998</t>
  </si>
  <si>
    <t>شهد كيكي</t>
  </si>
  <si>
    <t>أريج زنبوعه</t>
  </si>
  <si>
    <t>مرح المعتصم</t>
  </si>
  <si>
    <t>ملك قصار</t>
  </si>
  <si>
    <t>24/6/1999</t>
  </si>
  <si>
    <t>نور البيطار</t>
  </si>
  <si>
    <t>25/2/2000</t>
  </si>
  <si>
    <t>موده قناره</t>
  </si>
  <si>
    <t>لينا اللحام</t>
  </si>
  <si>
    <t>محمد كنان الصلاحي</t>
  </si>
  <si>
    <t>معاذ كامل</t>
  </si>
  <si>
    <t>محمد اياد الخباز</t>
  </si>
  <si>
    <t>زهير الخطيب</t>
  </si>
  <si>
    <t>14/6/1996</t>
  </si>
  <si>
    <t>رهام آله رشي</t>
  </si>
  <si>
    <t>منى الحموي</t>
  </si>
  <si>
    <t>مجد الوسي</t>
  </si>
  <si>
    <t>كامران</t>
  </si>
  <si>
    <t>2002</t>
  </si>
  <si>
    <t>محمد زاهر عجاج</t>
  </si>
  <si>
    <t>محمد ربيع المناصفي</t>
  </si>
  <si>
    <t>ايات المغربي</t>
  </si>
  <si>
    <t>محمد نوري</t>
  </si>
  <si>
    <t>احمدراتب</t>
  </si>
  <si>
    <t>سلوى شرف</t>
  </si>
  <si>
    <t>اسعد الصاغرجي</t>
  </si>
  <si>
    <t>محمدفائز</t>
  </si>
  <si>
    <t>باسم القباني</t>
  </si>
  <si>
    <t>مرام جويد</t>
  </si>
  <si>
    <t>روعه الببيلي</t>
  </si>
  <si>
    <t>21/3/1986</t>
  </si>
  <si>
    <t>ولاء عوض</t>
  </si>
  <si>
    <t>وفى كوكش</t>
  </si>
  <si>
    <t>27/1/1990</t>
  </si>
  <si>
    <t>نور الحمصي</t>
  </si>
  <si>
    <t>رؤى الحايك</t>
  </si>
  <si>
    <t>شادن</t>
  </si>
  <si>
    <t>نجال المصري</t>
  </si>
  <si>
    <t>دانيه القاري</t>
  </si>
  <si>
    <t>هزار اله رشي</t>
  </si>
  <si>
    <t>مريم الآرغا</t>
  </si>
  <si>
    <t>رغداء مهنا</t>
  </si>
  <si>
    <t>محمد زعتور</t>
  </si>
  <si>
    <t>دلال مللي</t>
  </si>
  <si>
    <t>16/7/1998</t>
  </si>
  <si>
    <t>ساره زاهر</t>
  </si>
  <si>
    <t>لما شحيد النابلسي</t>
  </si>
  <si>
    <t>مايا الحلاق</t>
  </si>
  <si>
    <t>24/2/2000</t>
  </si>
  <si>
    <t>نشوه حبش</t>
  </si>
  <si>
    <t>محمد ممتاز الحموي</t>
  </si>
  <si>
    <t>25/9/1999</t>
  </si>
  <si>
    <t>يزن مسلماني</t>
  </si>
  <si>
    <t>30/4/2000</t>
  </si>
  <si>
    <t>مرام نصر</t>
  </si>
  <si>
    <t>محمد حميدي</t>
  </si>
  <si>
    <t>لؤي صالحه</t>
  </si>
  <si>
    <t>مرح بغدادي</t>
  </si>
  <si>
    <t>محمد فادي</t>
  </si>
  <si>
    <t>مايا قره حمد</t>
  </si>
  <si>
    <t>ربى خليفه</t>
  </si>
  <si>
    <t>احمد الخولي</t>
  </si>
  <si>
    <t>وسام ابراهيم</t>
  </si>
  <si>
    <t>عزالدين</t>
  </si>
  <si>
    <t>عباده القباني</t>
  </si>
  <si>
    <t>شذى سرور</t>
  </si>
  <si>
    <t>ريم عقاد</t>
  </si>
  <si>
    <t xml:space="preserve">محمد زياد </t>
  </si>
  <si>
    <t xml:space="preserve">باسمة   </t>
  </si>
  <si>
    <t>لطيفه القصار</t>
  </si>
  <si>
    <t>محمد ياسين التكريتي</t>
  </si>
  <si>
    <t>علا سكر</t>
  </si>
  <si>
    <t>نائل الرشيد</t>
  </si>
  <si>
    <t>سكينه الياسين</t>
  </si>
  <si>
    <t>علي الويس</t>
  </si>
  <si>
    <t>شاه ناز</t>
  </si>
  <si>
    <t>لمى عجاج</t>
  </si>
  <si>
    <t>مصطفى ريحان</t>
  </si>
  <si>
    <t>سلمى الحمويه</t>
  </si>
  <si>
    <t>رجاء عزيزه</t>
  </si>
  <si>
    <t>مروه البهلوان</t>
  </si>
  <si>
    <t>احمد طه</t>
  </si>
  <si>
    <t>محمد وسام مدور</t>
  </si>
  <si>
    <t>عبد الرحمن الحاجي اربيع</t>
  </si>
  <si>
    <t>مريم محمود</t>
  </si>
  <si>
    <t>ميادين</t>
  </si>
  <si>
    <t>لؤي الحواس الهفل</t>
  </si>
  <si>
    <t>ذبيان</t>
  </si>
  <si>
    <t>لينا فياض</t>
  </si>
  <si>
    <t>عدي الحمود</t>
  </si>
  <si>
    <t>شادي عاصي الحسين</t>
  </si>
  <si>
    <t>عواشه</t>
  </si>
  <si>
    <t>حمزه سيد شريف</t>
  </si>
  <si>
    <t>ريم المجيد</t>
  </si>
  <si>
    <t>محمد الخلف</t>
  </si>
  <si>
    <t>هويدي</t>
  </si>
  <si>
    <t>صباح الفياض</t>
  </si>
  <si>
    <t>نسرين الفياض</t>
  </si>
  <si>
    <t>محمد البعاج</t>
  </si>
  <si>
    <t>صافيناز</t>
  </si>
  <si>
    <t>زينب العلاو</t>
  </si>
  <si>
    <t>محمد عيسى</t>
  </si>
  <si>
    <t>القطعه</t>
  </si>
  <si>
    <t>عمران الجماد</t>
  </si>
  <si>
    <t>رهف الحديد</t>
  </si>
  <si>
    <t>خميس</t>
  </si>
  <si>
    <t>نعمة الحمد</t>
  </si>
  <si>
    <t>مصباح العيسى</t>
  </si>
  <si>
    <t>ملاك الفاكوش</t>
  </si>
  <si>
    <t>رالزور</t>
  </si>
  <si>
    <t>فاطمه الشيخ</t>
  </si>
  <si>
    <t>فيحاء</t>
  </si>
  <si>
    <t xml:space="preserve">ديرالزور </t>
  </si>
  <si>
    <t>مهيب حمش</t>
  </si>
  <si>
    <t>تينان</t>
  </si>
  <si>
    <t>عماد حمش</t>
  </si>
  <si>
    <t>فضه السالم</t>
  </si>
  <si>
    <t>ليث الحسين</t>
  </si>
  <si>
    <t>يارا حمدان</t>
  </si>
  <si>
    <t>فضيله</t>
  </si>
  <si>
    <t>مو حسن</t>
  </si>
  <si>
    <t>احمود العبد الله</t>
  </si>
  <si>
    <t>دنهاش</t>
  </si>
  <si>
    <t>السوسه</t>
  </si>
  <si>
    <t>صباح ميلم</t>
  </si>
  <si>
    <t>ابراهيم اللجي</t>
  </si>
  <si>
    <t>البصيرة</t>
  </si>
  <si>
    <t>منار الهلال الجاسم</t>
  </si>
  <si>
    <t>مخلف</t>
  </si>
  <si>
    <t>محمد العايد</t>
  </si>
  <si>
    <t>عايد</t>
  </si>
  <si>
    <t>اميمة</t>
  </si>
  <si>
    <t>خالد الصالح</t>
  </si>
  <si>
    <t>مديحه الجاسم</t>
  </si>
  <si>
    <t>مفيدة</t>
  </si>
  <si>
    <t xml:space="preserve">منين </t>
  </si>
  <si>
    <t>فاطمه الحمود</t>
  </si>
  <si>
    <t>العبد</t>
  </si>
  <si>
    <t>قتيبه بقجه جي</t>
  </si>
  <si>
    <t>ابتسام الملقي</t>
  </si>
  <si>
    <t>عماد الشيخ</t>
  </si>
  <si>
    <t>حميدى</t>
  </si>
  <si>
    <t>مروه الجاسم</t>
  </si>
  <si>
    <t>العراق</t>
  </si>
  <si>
    <t>حميد</t>
  </si>
  <si>
    <t>الطيبه</t>
  </si>
  <si>
    <t>حازم المهيدي</t>
  </si>
  <si>
    <t>نجوه عقاد</t>
  </si>
  <si>
    <t>رانيه الدهموش</t>
  </si>
  <si>
    <t>21/6/1981</t>
  </si>
  <si>
    <t xml:space="preserve">دير الزور </t>
  </si>
  <si>
    <t>حلا الشيخ</t>
  </si>
  <si>
    <t>حمادي</t>
  </si>
  <si>
    <t>مروه عبد الحميد</t>
  </si>
  <si>
    <t>فاطمة الناصر</t>
  </si>
  <si>
    <t>عبود الحاج</t>
  </si>
  <si>
    <t>صفا مصطفى نوري</t>
  </si>
  <si>
    <t>3/1/81989</t>
  </si>
  <si>
    <t>لورا الحمود</t>
  </si>
  <si>
    <t>محسنه</t>
  </si>
  <si>
    <t>حلا الحسين</t>
  </si>
  <si>
    <t>18/9/1995</t>
  </si>
  <si>
    <t>عمار ابو كحله</t>
  </si>
  <si>
    <t>عمار خيرالله</t>
  </si>
  <si>
    <t>علياء حماده</t>
  </si>
  <si>
    <t>يوسف محفوض</t>
  </si>
  <si>
    <t>حرستا - ريف دمشق</t>
  </si>
  <si>
    <t>عمران</t>
  </si>
  <si>
    <t>محمد اسماعيل سقا</t>
  </si>
  <si>
    <t>ربيع المصري</t>
  </si>
  <si>
    <t>31/7/1997</t>
  </si>
  <si>
    <t>عنان راضي</t>
  </si>
  <si>
    <t>عطرشان</t>
  </si>
  <si>
    <t>محمد نزيه</t>
  </si>
  <si>
    <t>فهمية</t>
  </si>
  <si>
    <t>تهاني النادر</t>
  </si>
  <si>
    <t>زيقيه</t>
  </si>
  <si>
    <t>بهاء الدين منصور</t>
  </si>
  <si>
    <t>محمد اسماعيل</t>
  </si>
  <si>
    <t>انس تونسي</t>
  </si>
  <si>
    <t>جمرايا</t>
  </si>
  <si>
    <t>حسان الزحيلي</t>
  </si>
  <si>
    <t>صالح السعيد</t>
  </si>
  <si>
    <t>سقبا</t>
  </si>
  <si>
    <t>سوزان واوية</t>
  </si>
  <si>
    <t>نورة الدالاتي</t>
  </si>
  <si>
    <t>نظيرا</t>
  </si>
  <si>
    <t>عكوبر</t>
  </si>
  <si>
    <t>فاطمه موسى</t>
  </si>
  <si>
    <t>ناصر ناصرالدين</t>
  </si>
  <si>
    <t xml:space="preserve">عين الفيجة </t>
  </si>
  <si>
    <t xml:space="preserve">التل </t>
  </si>
  <si>
    <t>اماني الحلبي</t>
  </si>
  <si>
    <t>مثيله</t>
  </si>
  <si>
    <t>معرة صيدنايا</t>
  </si>
  <si>
    <t>جيرود</t>
  </si>
  <si>
    <t>عين الفيجة</t>
  </si>
  <si>
    <t>محمد وفا</t>
  </si>
  <si>
    <t>محمود المصري</t>
  </si>
  <si>
    <t>يمامه</t>
  </si>
  <si>
    <t>محمد غازي</t>
  </si>
  <si>
    <t>رغده ابو الشمس</t>
  </si>
  <si>
    <t>رنكوس</t>
  </si>
  <si>
    <t>مليحا</t>
  </si>
  <si>
    <t>حرنه</t>
  </si>
  <si>
    <t>غادا</t>
  </si>
  <si>
    <t>محمد فواز شبعانية</t>
  </si>
  <si>
    <t>عبد المولى</t>
  </si>
  <si>
    <t>يزن قبلان</t>
  </si>
  <si>
    <t>ولاء مسعود</t>
  </si>
  <si>
    <t>عواصف</t>
  </si>
  <si>
    <t>حكمت الحكيم</t>
  </si>
  <si>
    <t>ليده</t>
  </si>
  <si>
    <t>علاء شعبان</t>
  </si>
  <si>
    <t>حليمه ضيف الله</t>
  </si>
  <si>
    <t>معاويه</t>
  </si>
  <si>
    <t xml:space="preserve">عليا </t>
  </si>
  <si>
    <t>عبدو عبد الغفار</t>
  </si>
  <si>
    <t>تماره المشكاوي</t>
  </si>
  <si>
    <t>احمد درويش</t>
  </si>
  <si>
    <t>مادلين المحمد</t>
  </si>
  <si>
    <t>عطوف</t>
  </si>
  <si>
    <t>بشار المحمد</t>
  </si>
  <si>
    <t>معرونة</t>
  </si>
  <si>
    <t>طلال ابو جيب</t>
  </si>
  <si>
    <t>محمد جاموس</t>
  </si>
  <si>
    <t>علاء الحوراني</t>
  </si>
  <si>
    <t>احمد اليافي</t>
  </si>
  <si>
    <t>عبد الكريم دله</t>
  </si>
  <si>
    <t>قارة</t>
  </si>
  <si>
    <t>رزان العويتي</t>
  </si>
  <si>
    <t>باسل سوسق</t>
  </si>
  <si>
    <t>نسيبه نكاش</t>
  </si>
  <si>
    <t>عبد الرحمن عبد الغني</t>
  </si>
  <si>
    <t>رهف جبه جي</t>
  </si>
  <si>
    <t>هيثم المبخر</t>
  </si>
  <si>
    <t>محمد عماد سعد الدين</t>
  </si>
  <si>
    <t>نرجس جمعه</t>
  </si>
  <si>
    <t>ختمه</t>
  </si>
  <si>
    <t>امامة صادقة</t>
  </si>
  <si>
    <t>امير عماد</t>
  </si>
  <si>
    <t>تفيدة</t>
  </si>
  <si>
    <t>بقعسم</t>
  </si>
  <si>
    <t>منصور النداف</t>
  </si>
  <si>
    <t>رأس المعره</t>
  </si>
  <si>
    <t>مرام شربجي</t>
  </si>
  <si>
    <t>مؤيد عاتكه</t>
  </si>
  <si>
    <t>سوسن البراقي</t>
  </si>
  <si>
    <t>راما عيسى</t>
  </si>
  <si>
    <t>راما الرفاعي</t>
  </si>
  <si>
    <t>محمد يزن المغربي</t>
  </si>
  <si>
    <t>رباب شعبان</t>
  </si>
  <si>
    <t>انس الحاج علي</t>
  </si>
  <si>
    <t>رحيبة</t>
  </si>
  <si>
    <t>ليلم التقي</t>
  </si>
  <si>
    <t>امجد حجازي</t>
  </si>
  <si>
    <t>ربا حامد</t>
  </si>
  <si>
    <t>زياد عبد الكريم</t>
  </si>
  <si>
    <t>سروات</t>
  </si>
  <si>
    <t>عمر الخطيب</t>
  </si>
  <si>
    <t>عسال الورد</t>
  </si>
  <si>
    <t>احمد دياب</t>
  </si>
  <si>
    <t>محمد الحافظ</t>
  </si>
  <si>
    <t>اميره المحمد</t>
  </si>
  <si>
    <t>محمود بيطار</t>
  </si>
  <si>
    <t>ضرار عينيه</t>
  </si>
  <si>
    <t>مجد الدين عرفه</t>
  </si>
  <si>
    <t>كنان حيدر</t>
  </si>
  <si>
    <t>ابراهيم عبد الحي</t>
  </si>
  <si>
    <t>مالك همشري</t>
  </si>
  <si>
    <t>محمد زيتون</t>
  </si>
  <si>
    <t xml:space="preserve">بيت جن </t>
  </si>
  <si>
    <t>رغد مسلماني</t>
  </si>
  <si>
    <t>مروة الحوراني</t>
  </si>
  <si>
    <t>اياد سنجاب</t>
  </si>
  <si>
    <t>مراد</t>
  </si>
  <si>
    <t>منين</t>
  </si>
  <si>
    <t>كناكر</t>
  </si>
  <si>
    <t>حزه</t>
  </si>
  <si>
    <t>احمد حمود</t>
  </si>
  <si>
    <t>عبد الله رمضان</t>
  </si>
  <si>
    <t>محمد نور</t>
  </si>
  <si>
    <t>ريم دغمش</t>
  </si>
  <si>
    <t xml:space="preserve">بلاط </t>
  </si>
  <si>
    <t>خالد الرفاعي</t>
  </si>
  <si>
    <t>راس المعره</t>
  </si>
  <si>
    <t>محمود سعده</t>
  </si>
  <si>
    <t>معاذ جمعه</t>
  </si>
  <si>
    <t>فاطمه جمعه</t>
  </si>
  <si>
    <t>محمد تامر ياسمينه</t>
  </si>
  <si>
    <t>محمد عمر الكمداني</t>
  </si>
  <si>
    <t>الياس حلال</t>
  </si>
  <si>
    <t>سليمان ضاوي</t>
  </si>
  <si>
    <t>ثائره ضاوي</t>
  </si>
  <si>
    <t>27/5/1999</t>
  </si>
  <si>
    <t xml:space="preserve">النبك </t>
  </si>
  <si>
    <t>عبد الرحمن محفوض</t>
  </si>
  <si>
    <t>أسيل جمعه</t>
  </si>
  <si>
    <t>انور الحاج حمود</t>
  </si>
  <si>
    <t>غنى الشيخ</t>
  </si>
  <si>
    <t>لميس الشيخ</t>
  </si>
  <si>
    <t>تغريد كلساني</t>
  </si>
  <si>
    <t>رزام</t>
  </si>
  <si>
    <t>نوره عباس</t>
  </si>
  <si>
    <t>بسام الحمصي</t>
  </si>
  <si>
    <t>محمود السيدمحمود</t>
  </si>
  <si>
    <t>غيداء الاجوه</t>
  </si>
  <si>
    <t>فدوى الساعور</t>
  </si>
  <si>
    <t>امل اللحام الملقب بالهبل</t>
  </si>
  <si>
    <t>ساره صلاح</t>
  </si>
  <si>
    <t>عبد الله عقيل</t>
  </si>
  <si>
    <t>محمدشاكر</t>
  </si>
  <si>
    <t>خديجة</t>
  </si>
  <si>
    <t>صفوان عبد السلام</t>
  </si>
  <si>
    <t>القطيفة</t>
  </si>
  <si>
    <t>حموره</t>
  </si>
  <si>
    <t>سلوى قادرى</t>
  </si>
  <si>
    <t>عاديه</t>
  </si>
  <si>
    <t>قلعة جندل</t>
  </si>
  <si>
    <t>حينه</t>
  </si>
  <si>
    <t>سرغايا</t>
  </si>
  <si>
    <t>هيجانه</t>
  </si>
  <si>
    <t>عطا</t>
  </si>
  <si>
    <t>علي الحسن</t>
  </si>
  <si>
    <t>نانسي عبود</t>
  </si>
  <si>
    <t>جريس</t>
  </si>
  <si>
    <t xml:space="preserve">جديده </t>
  </si>
  <si>
    <t>رائده سوار</t>
  </si>
  <si>
    <t>30/10/1985</t>
  </si>
  <si>
    <t xml:space="preserve">الضمير </t>
  </si>
  <si>
    <t>زينب العبده</t>
  </si>
  <si>
    <t>خالد الخطيب</t>
  </si>
  <si>
    <t>زهرة</t>
  </si>
  <si>
    <t>شتوه خلف</t>
  </si>
  <si>
    <t>اشرفيه صحنايا</t>
  </si>
  <si>
    <t>نارمان غانم</t>
  </si>
  <si>
    <t>ساميه عقل</t>
  </si>
  <si>
    <t>عين الشعرة</t>
  </si>
  <si>
    <t>وعد عسكر</t>
  </si>
  <si>
    <t>احمد عسكر</t>
  </si>
  <si>
    <t>فوزية البوش</t>
  </si>
  <si>
    <t>خليل عرابي</t>
  </si>
  <si>
    <t>حفير فوقا</t>
  </si>
  <si>
    <t>بلودان</t>
  </si>
  <si>
    <t>مروه عرموش</t>
  </si>
  <si>
    <t>امل الخوام</t>
  </si>
  <si>
    <t>هدى كرنبه</t>
  </si>
  <si>
    <t>20/1/1991</t>
  </si>
  <si>
    <t>يلدا</t>
  </si>
  <si>
    <t>ولاء العسالي</t>
  </si>
  <si>
    <t>21/9/1992</t>
  </si>
  <si>
    <t>جميله البرشه</t>
  </si>
  <si>
    <t>هدبه</t>
  </si>
  <si>
    <t>دير عطيه</t>
  </si>
  <si>
    <t>مضر عثمان</t>
  </si>
  <si>
    <t>عبد الرحمن ابراهيم</t>
  </si>
  <si>
    <t>قطيفة</t>
  </si>
  <si>
    <t>زينب دلوان</t>
  </si>
  <si>
    <t>إباء خلوف</t>
  </si>
  <si>
    <t>عرنه</t>
  </si>
  <si>
    <t>دير عطية</t>
  </si>
  <si>
    <t>علي منصور</t>
  </si>
  <si>
    <t>سكا</t>
  </si>
  <si>
    <t>اماني المصري</t>
  </si>
  <si>
    <t>غزلانية</t>
  </si>
  <si>
    <t>وادي بردى</t>
  </si>
  <si>
    <t>عبد الباسط داود</t>
  </si>
  <si>
    <t>احمد حموده</t>
  </si>
  <si>
    <t>زاكيه</t>
  </si>
  <si>
    <t>مريم العبد</t>
  </si>
  <si>
    <t>كونه</t>
  </si>
  <si>
    <t>اروى ابو هلال</t>
  </si>
  <si>
    <t>ابتهاج</t>
  </si>
  <si>
    <t>حنان طنجره</t>
  </si>
  <si>
    <t>غفران معيكه</t>
  </si>
  <si>
    <t>فاديا اليونس</t>
  </si>
  <si>
    <t>بدا</t>
  </si>
  <si>
    <t>دعاء حيدر</t>
  </si>
  <si>
    <t>ابراهيم خلوف</t>
  </si>
  <si>
    <t>سعيده</t>
  </si>
  <si>
    <t>لمياء قيصراني</t>
  </si>
  <si>
    <t>وئام الحليبي</t>
  </si>
  <si>
    <t>محمد خلوف</t>
  </si>
  <si>
    <t>ديبة</t>
  </si>
  <si>
    <t>احمد حاج عثمان</t>
  </si>
  <si>
    <t xml:space="preserve">سرمين </t>
  </si>
  <si>
    <t>غزلانيه</t>
  </si>
  <si>
    <t>محمد حمزه الامام</t>
  </si>
  <si>
    <t>غاليه عزوز</t>
  </si>
  <si>
    <t>سوزان المليح</t>
  </si>
  <si>
    <t>بشار حسن</t>
  </si>
  <si>
    <t>فاطمه الأشرم</t>
  </si>
  <si>
    <t>عزالدين الرفاعي</t>
  </si>
  <si>
    <t>محمدعيسى</t>
  </si>
  <si>
    <t>انس قطشه</t>
  </si>
  <si>
    <t>حافظ بلحس</t>
  </si>
  <si>
    <t>محفوظ</t>
  </si>
  <si>
    <t>معضمية القلمون</t>
  </si>
  <si>
    <t>رؤى حمو</t>
  </si>
  <si>
    <t>وسام نقرش</t>
  </si>
  <si>
    <t>ماريا السلوم</t>
  </si>
  <si>
    <t>فيروز محرداوي</t>
  </si>
  <si>
    <t>يحيى مطر</t>
  </si>
  <si>
    <t>محمد قشمر</t>
  </si>
  <si>
    <t>إياد</t>
  </si>
  <si>
    <t>هديل صفايا</t>
  </si>
  <si>
    <t>بيان تركمان</t>
  </si>
  <si>
    <t>دير علي</t>
  </si>
  <si>
    <t>ساره حمدالضامن</t>
  </si>
  <si>
    <t>علي زياده</t>
  </si>
  <si>
    <t>علا مسعود</t>
  </si>
  <si>
    <t xml:space="preserve">القطيفة </t>
  </si>
  <si>
    <t>سندس نجمه</t>
  </si>
  <si>
    <t>جديده الخاص</t>
  </si>
  <si>
    <t>مضايا</t>
  </si>
  <si>
    <t>محمد زريفه</t>
  </si>
  <si>
    <t>رغد صالح</t>
  </si>
  <si>
    <t>صبورة</t>
  </si>
  <si>
    <t>ريف دمشق- الزبداني</t>
  </si>
  <si>
    <t>رنا اندراوس</t>
  </si>
  <si>
    <t>راما الزغت</t>
  </si>
  <si>
    <t>كليمه</t>
  </si>
  <si>
    <t>نذير غزال</t>
  </si>
  <si>
    <t>هدلا</t>
  </si>
  <si>
    <t>محمد العرسالي</t>
  </si>
  <si>
    <t>مي صفا</t>
  </si>
  <si>
    <t>انصاف عربي</t>
  </si>
  <si>
    <t>امال شاميه</t>
  </si>
  <si>
    <t>حسام فرح</t>
  </si>
  <si>
    <t>ملهم الضاهر</t>
  </si>
  <si>
    <t>عادل جاسم</t>
  </si>
  <si>
    <t xml:space="preserve">كسوه </t>
  </si>
  <si>
    <t>احمد كليه</t>
  </si>
  <si>
    <t>بدوي</t>
  </si>
  <si>
    <t>محمد علوفرج</t>
  </si>
  <si>
    <t>هيجانة</t>
  </si>
  <si>
    <t>قاره</t>
  </si>
  <si>
    <t>ربا ناصيف</t>
  </si>
  <si>
    <t>عهد مسلوب</t>
  </si>
  <si>
    <t>علي الضبيب</t>
  </si>
  <si>
    <t>أغاريد</t>
  </si>
  <si>
    <t>احمد العيسى</t>
  </si>
  <si>
    <t>محمد ذيب</t>
  </si>
  <si>
    <t>20/10/1996</t>
  </si>
  <si>
    <t>محمد الهلالات</t>
  </si>
  <si>
    <t>ميار مراد</t>
  </si>
  <si>
    <t>مجد الحبال</t>
  </si>
  <si>
    <t>بشرى الفنوس</t>
  </si>
  <si>
    <t>سوسن الفنوس</t>
  </si>
  <si>
    <t>سلوى خشفه</t>
  </si>
  <si>
    <t>ريم جهيم</t>
  </si>
  <si>
    <t>زاهر صباغ</t>
  </si>
  <si>
    <t>عمر الصالح</t>
  </si>
  <si>
    <t>عمر نورالدين</t>
  </si>
  <si>
    <t>هشام خلوف</t>
  </si>
  <si>
    <t>ابراهيم امين</t>
  </si>
  <si>
    <t>غيداء الشيخ</t>
  </si>
  <si>
    <t>وفاء صقر</t>
  </si>
  <si>
    <t>عهد عباس</t>
  </si>
  <si>
    <t>بثينه بكور</t>
  </si>
  <si>
    <t>ست الكل العرسالي</t>
  </si>
  <si>
    <t>عمر حجازي</t>
  </si>
  <si>
    <t>أنعام</t>
  </si>
  <si>
    <t>مرام توبه</t>
  </si>
  <si>
    <t>عبد المعين طلاع</t>
  </si>
  <si>
    <t>تبارك</t>
  </si>
  <si>
    <t xml:space="preserve">هشام </t>
  </si>
  <si>
    <t xml:space="preserve">جبعدين </t>
  </si>
  <si>
    <t>فايز نكد</t>
  </si>
  <si>
    <t>محمد عبد العزيز الطرشان</t>
  </si>
  <si>
    <t>روان عبد القادر</t>
  </si>
  <si>
    <t>عرابي</t>
  </si>
  <si>
    <t>سالي سمعان</t>
  </si>
  <si>
    <t>30/7/1996</t>
  </si>
  <si>
    <t>راما هلال</t>
  </si>
  <si>
    <t>شاها</t>
  </si>
  <si>
    <t>ساره مارديني</t>
  </si>
  <si>
    <t>احمد السح</t>
  </si>
  <si>
    <t>احمد زين الدين</t>
  </si>
  <si>
    <t>ديبه حمزه</t>
  </si>
  <si>
    <t>احمد فوزي</t>
  </si>
  <si>
    <t>حسن كنينه</t>
  </si>
  <si>
    <t>رضوان قرينة</t>
  </si>
  <si>
    <t xml:space="preserve">رضا </t>
  </si>
  <si>
    <t xml:space="preserve">أسماء </t>
  </si>
  <si>
    <t>عائشة شيخية</t>
  </si>
  <si>
    <t>عنود الهتيمي</t>
  </si>
  <si>
    <t>عبدالوهاب</t>
  </si>
  <si>
    <t>معينه</t>
  </si>
  <si>
    <t>ساره الدج</t>
  </si>
  <si>
    <t>ميساء ضبعان</t>
  </si>
  <si>
    <t>سليمان زيتون</t>
  </si>
  <si>
    <t>ابراهيم ليلا</t>
  </si>
  <si>
    <t>عبد الرحمن ابو الحطب</t>
  </si>
  <si>
    <t>انغام هنديه</t>
  </si>
  <si>
    <t>عبد الرحمن ابو نوح</t>
  </si>
  <si>
    <t>راتب بكيره</t>
  </si>
  <si>
    <t>براء قرواني</t>
  </si>
  <si>
    <t>محمد الزهراني</t>
  </si>
  <si>
    <t>حسين النيربي</t>
  </si>
  <si>
    <t>أيمان</t>
  </si>
  <si>
    <t>عبد الرحمن اسعد</t>
  </si>
  <si>
    <t>رواد عمر</t>
  </si>
  <si>
    <t>بلالية</t>
  </si>
  <si>
    <t>علي الساعي</t>
  </si>
  <si>
    <t>محمود مطر</t>
  </si>
  <si>
    <t>مالك يونس</t>
  </si>
  <si>
    <t>خالد الاحمر</t>
  </si>
  <si>
    <t>محمد حسن صالح سليمان</t>
  </si>
  <si>
    <t>عرنة</t>
  </si>
  <si>
    <t>ساندرا مطران</t>
  </si>
  <si>
    <t>قاسم دقو</t>
  </si>
  <si>
    <t>وئام شلغين</t>
  </si>
  <si>
    <t>عبد الرحمن نعيم</t>
  </si>
  <si>
    <t>مهند سوسق</t>
  </si>
  <si>
    <t>محمد الصايغ</t>
  </si>
  <si>
    <t>محمد الحاج</t>
  </si>
  <si>
    <t xml:space="preserve">الرياض </t>
  </si>
  <si>
    <t>ياسين الشيخ عمر</t>
  </si>
  <si>
    <t>مرح حبيب</t>
  </si>
  <si>
    <t>محمد وسيم عثمان</t>
  </si>
  <si>
    <t>حلا حماد</t>
  </si>
  <si>
    <t>محمد المويل</t>
  </si>
  <si>
    <t>اميره الصمادي</t>
  </si>
  <si>
    <t>ساره عقيل</t>
  </si>
  <si>
    <t>منذر طلب</t>
  </si>
  <si>
    <t>نعمة</t>
  </si>
  <si>
    <t>محمد ناقور</t>
  </si>
  <si>
    <t>ياسين جباره</t>
  </si>
  <si>
    <t>انطون نصول</t>
  </si>
  <si>
    <t>هاجر حيدر</t>
  </si>
  <si>
    <t xml:space="preserve">دير قانون </t>
  </si>
  <si>
    <t>عبد الحميد برهوم</t>
  </si>
  <si>
    <t>مريم الدعاس</t>
  </si>
  <si>
    <t>وجدي القادري</t>
  </si>
  <si>
    <t>غزوان</t>
  </si>
  <si>
    <t>محمد المعضماني</t>
  </si>
  <si>
    <t>اسماء صالح</t>
  </si>
  <si>
    <t>نزار المصري</t>
  </si>
  <si>
    <t>نوران زرزور</t>
  </si>
  <si>
    <t xml:space="preserve">سعسع </t>
  </si>
  <si>
    <t>محمد درويش</t>
  </si>
  <si>
    <t>مرام نتوف</t>
  </si>
  <si>
    <t>15/8/1997</t>
  </si>
  <si>
    <t>اسماء الجوجو</t>
  </si>
  <si>
    <t xml:space="preserve">فاطمه </t>
  </si>
  <si>
    <t>بدور خلف</t>
  </si>
  <si>
    <t>رهف حيدر</t>
  </si>
  <si>
    <t>لوتس دله</t>
  </si>
  <si>
    <t>ندى المصري</t>
  </si>
  <si>
    <t>خالديه المصري</t>
  </si>
  <si>
    <t>انس سيد احمد</t>
  </si>
  <si>
    <t>مجد الدين الوزه</t>
  </si>
  <si>
    <t>محمد غزال</t>
  </si>
  <si>
    <t>معاذ انيس</t>
  </si>
  <si>
    <t>سميره شباط</t>
  </si>
  <si>
    <t>مؤيد عبد الرحمن</t>
  </si>
  <si>
    <t>احمد عاشور</t>
  </si>
  <si>
    <t>فاطمه عرابي</t>
  </si>
  <si>
    <t>سامح خناق الستاتي</t>
  </si>
  <si>
    <t>حسن حماد</t>
  </si>
  <si>
    <t>ليديا ابو عقل</t>
  </si>
  <si>
    <t>حسن جبر</t>
  </si>
  <si>
    <t>انس سعيد</t>
  </si>
  <si>
    <t>ليليان رضوان</t>
  </si>
  <si>
    <t>شام عمار</t>
  </si>
  <si>
    <t>ندى سوسق</t>
  </si>
  <si>
    <t>يعقوب اعسر</t>
  </si>
  <si>
    <t>راما قصار</t>
  </si>
  <si>
    <t>عيسى الشله</t>
  </si>
  <si>
    <t>محمد عمران سعيد</t>
  </si>
  <si>
    <t>براءه خرشيد</t>
  </si>
  <si>
    <t>بنش</t>
  </si>
  <si>
    <t>حمزه حديد</t>
  </si>
  <si>
    <t>احمد الدولتلي</t>
  </si>
  <si>
    <t>محمد معاذ الدباس</t>
  </si>
  <si>
    <t>يونس السيبي</t>
  </si>
  <si>
    <t>عدنان العبار</t>
  </si>
  <si>
    <t>اناس كبول</t>
  </si>
  <si>
    <t>زياد سكروجي</t>
  </si>
  <si>
    <t>ليث شعبان</t>
  </si>
  <si>
    <t>عمار حمزه</t>
  </si>
  <si>
    <t>دعاء الزير</t>
  </si>
  <si>
    <t>عبد الرحمن مرسل</t>
  </si>
  <si>
    <t>نهوند</t>
  </si>
  <si>
    <t>جديدة الخاص</t>
  </si>
  <si>
    <t>نسمه عبيد</t>
  </si>
  <si>
    <t>محمد غيث عثمان</t>
  </si>
  <si>
    <t>عبد الرحمن القادري</t>
  </si>
  <si>
    <t>محمد بسمه</t>
  </si>
  <si>
    <t>بيان سنوبر</t>
  </si>
  <si>
    <t>منصور الفريح</t>
  </si>
  <si>
    <t>ايليا</t>
  </si>
  <si>
    <t>ماريكا</t>
  </si>
  <si>
    <t>محمد ديب تركمان</t>
  </si>
  <si>
    <t>رحبيه</t>
  </si>
  <si>
    <t>صبوره</t>
  </si>
  <si>
    <t>حسين خضر</t>
  </si>
  <si>
    <t>الاء قباني</t>
  </si>
  <si>
    <t>مصطفى برغله</t>
  </si>
  <si>
    <t>خالد صليبي</t>
  </si>
  <si>
    <t>آيات رجب</t>
  </si>
  <si>
    <t>مناف غصن</t>
  </si>
  <si>
    <t>انس خالد</t>
  </si>
  <si>
    <t>محمدرأفت</t>
  </si>
  <si>
    <t>محمد عبد الرحمن القصير</t>
  </si>
  <si>
    <t>محروس</t>
  </si>
  <si>
    <t>محمد العكله</t>
  </si>
  <si>
    <t>مديرا</t>
  </si>
  <si>
    <t>عمار هاشم</t>
  </si>
  <si>
    <t>ابراهيم صالح</t>
  </si>
  <si>
    <t>علي حقوق</t>
  </si>
  <si>
    <t>محمد رياض نقيب</t>
  </si>
  <si>
    <t>زينب صوان</t>
  </si>
  <si>
    <t>لورا عسول</t>
  </si>
  <si>
    <t>أنس زوكاني</t>
  </si>
  <si>
    <t xml:space="preserve">الكسوة </t>
  </si>
  <si>
    <t>رائد العموري</t>
  </si>
  <si>
    <t>مها الضللي</t>
  </si>
  <si>
    <t>يزن ابو علي</t>
  </si>
  <si>
    <t>صالح الرفاعي</t>
  </si>
  <si>
    <t>راس المعرة</t>
  </si>
  <si>
    <t>اسامه عموري</t>
  </si>
  <si>
    <t>الرحيبة</t>
  </si>
  <si>
    <t>زيد مرشد</t>
  </si>
  <si>
    <t>تميم طيب</t>
  </si>
  <si>
    <t>سعدون</t>
  </si>
  <si>
    <t>محمد مامون قصيباتي</t>
  </si>
  <si>
    <t>حسين قوقس</t>
  </si>
  <si>
    <t>نبهان البابه</t>
  </si>
  <si>
    <t>هادي نصر</t>
  </si>
  <si>
    <t>تسنيم خلوف</t>
  </si>
  <si>
    <t>مصطفى شحاده</t>
  </si>
  <si>
    <t>عبد الله حامد</t>
  </si>
  <si>
    <t>معاويه عبله</t>
  </si>
  <si>
    <t>ميار سلعس</t>
  </si>
  <si>
    <t>امجد الدالاتي</t>
  </si>
  <si>
    <t>اسامه ناصر</t>
  </si>
  <si>
    <t>معتصم المصري</t>
  </si>
  <si>
    <t>محمد حبقه</t>
  </si>
  <si>
    <t>نداء الحق سلام</t>
  </si>
  <si>
    <t>موبينا</t>
  </si>
  <si>
    <t>ايهم الكيلاني</t>
  </si>
  <si>
    <t>صفا الرميح</t>
  </si>
  <si>
    <t>متعبه الغريب</t>
  </si>
  <si>
    <t>مأمون ابوعلي</t>
  </si>
  <si>
    <t xml:space="preserve">رحيبه </t>
  </si>
  <si>
    <t>حمزه شيخ سليمان</t>
  </si>
  <si>
    <t>عبده شيخ سليمان</t>
  </si>
  <si>
    <t>يونس عبد الجواد</t>
  </si>
  <si>
    <t>محمد ابو ضاهر</t>
  </si>
  <si>
    <t>اديبه الشيخه</t>
  </si>
  <si>
    <t>خالده</t>
  </si>
  <si>
    <t>رشا قاسم</t>
  </si>
  <si>
    <t>عدي الخميس</t>
  </si>
  <si>
    <t>صدام</t>
  </si>
  <si>
    <t>عبد العظيم</t>
  </si>
  <si>
    <t>قرحتا</t>
  </si>
  <si>
    <t>يواكيم حجازي</t>
  </si>
  <si>
    <t>ماري الياس</t>
  </si>
  <si>
    <t>وسيم خلوف</t>
  </si>
  <si>
    <t>هنادا شلش</t>
  </si>
  <si>
    <t>عبد الكريم عطا الله القحطاني</t>
  </si>
  <si>
    <t>سندس الطحان</t>
  </si>
  <si>
    <t>مؤيد غزال</t>
  </si>
  <si>
    <t xml:space="preserve">جيرود </t>
  </si>
  <si>
    <t>محمد سوسق</t>
  </si>
  <si>
    <t>محمد الحوري</t>
  </si>
  <si>
    <t>محمد وسيم العقيلي</t>
  </si>
  <si>
    <t>حمزه الزهنان</t>
  </si>
  <si>
    <t>قتيبه الفشتكي</t>
  </si>
  <si>
    <t>محمد نهيد</t>
  </si>
  <si>
    <t>رانيا المصري</t>
  </si>
  <si>
    <t>سامي صالحه</t>
  </si>
  <si>
    <t>اشرفية الوادي</t>
  </si>
  <si>
    <t>شهد الشعيري</t>
  </si>
  <si>
    <t>بسيمة</t>
  </si>
  <si>
    <t>اَثار كريكر</t>
  </si>
  <si>
    <t>16/3/1996</t>
  </si>
  <si>
    <t>امل الخطيب</t>
  </si>
  <si>
    <t>ادال</t>
  </si>
  <si>
    <t>20/1/19999</t>
  </si>
  <si>
    <t>عبد الرحمن المصري</t>
  </si>
  <si>
    <t>22/2/1998</t>
  </si>
  <si>
    <t>احمد بدير</t>
  </si>
  <si>
    <t>ريما حمامه</t>
  </si>
  <si>
    <t>خليل رمضان</t>
  </si>
  <si>
    <t>رجب الصياد</t>
  </si>
  <si>
    <t>نيللي</t>
  </si>
  <si>
    <t>فاضل الهبود</t>
  </si>
  <si>
    <t>حسين حسن</t>
  </si>
  <si>
    <t>احمد قدور</t>
  </si>
  <si>
    <t>انس يحيى</t>
  </si>
  <si>
    <t>أنس عبد الرؤوف</t>
  </si>
  <si>
    <t>محمد الجبه جي</t>
  </si>
  <si>
    <t>رواد الدكاك</t>
  </si>
  <si>
    <t>كلودا قرقوط</t>
  </si>
  <si>
    <t>فيصل البلعاسي</t>
  </si>
  <si>
    <t>محمد شمايط</t>
  </si>
  <si>
    <t>عرب ناصر الدين</t>
  </si>
  <si>
    <t xml:space="preserve">ورده </t>
  </si>
  <si>
    <t>عبد الله المطرود رمضان</t>
  </si>
  <si>
    <t>ولاء شاكر</t>
  </si>
  <si>
    <t>صالح وفا</t>
  </si>
  <si>
    <t>عمار الوزه</t>
  </si>
  <si>
    <t>أمل حميه</t>
  </si>
  <si>
    <t>محمد ممدوح صالح السليمان</t>
  </si>
  <si>
    <t>حجيره</t>
  </si>
  <si>
    <t>منال عرعش</t>
  </si>
  <si>
    <t>جوهره</t>
  </si>
  <si>
    <t>إسماعيل مرسل</t>
  </si>
  <si>
    <t>رامي السلمان</t>
  </si>
  <si>
    <t>صفوح عابده</t>
  </si>
  <si>
    <t>عبد الحفيظ الدوس</t>
  </si>
  <si>
    <t>قاسم بكر</t>
  </si>
  <si>
    <t>محمد بعيون</t>
  </si>
  <si>
    <t>شفيق</t>
  </si>
  <si>
    <t>محمد صبوره</t>
  </si>
  <si>
    <t>محمود سيد احمد</t>
  </si>
  <si>
    <t>وديع الخوري</t>
  </si>
  <si>
    <t>بيار</t>
  </si>
  <si>
    <t>وليد خليل</t>
  </si>
  <si>
    <t>نزيها</t>
  </si>
  <si>
    <t>مرح عباس</t>
  </si>
  <si>
    <t>مالك المسالخي</t>
  </si>
  <si>
    <t>مالك ضيف الله</t>
  </si>
  <si>
    <t>نور شناعه</t>
  </si>
  <si>
    <t>محمود جروان</t>
  </si>
  <si>
    <t>نوف السليمان</t>
  </si>
  <si>
    <t>نزله</t>
  </si>
  <si>
    <t>عماد الدين الصالحاني</t>
  </si>
  <si>
    <t xml:space="preserve">حزة </t>
  </si>
  <si>
    <t>ايه المساعيد</t>
  </si>
  <si>
    <t>سليمان المنطلب</t>
  </si>
  <si>
    <t>راما بعيون</t>
  </si>
  <si>
    <t>عبد الله درموش</t>
  </si>
  <si>
    <t>سعدا</t>
  </si>
  <si>
    <t>اسراء السوقي</t>
  </si>
  <si>
    <t>اماني العص</t>
  </si>
  <si>
    <t>اسراء قطيش</t>
  </si>
  <si>
    <t>لانا النجار</t>
  </si>
  <si>
    <t>لينا الحلبي</t>
  </si>
  <si>
    <t>محمد العبار</t>
  </si>
  <si>
    <t>رنيم محمود</t>
  </si>
  <si>
    <t>محمد عبد المجيد</t>
  </si>
  <si>
    <t>محمد غياث الجزائري</t>
  </si>
  <si>
    <t>محمد شادي الريس</t>
  </si>
  <si>
    <t>عبد الرزاق كرنبه</t>
  </si>
  <si>
    <t>محمد علي صريم</t>
  </si>
  <si>
    <t>طارق الغندور</t>
  </si>
  <si>
    <t>فادي ابو عسلي</t>
  </si>
  <si>
    <t>سميره هيلانه</t>
  </si>
  <si>
    <t>ربيع حمدان</t>
  </si>
  <si>
    <t>مهيبه شروف</t>
  </si>
  <si>
    <t>عبد الرحمن العبار</t>
  </si>
  <si>
    <t>عدي الجوجو</t>
  </si>
  <si>
    <t>منار عسيكريه</t>
  </si>
  <si>
    <t>ساره كشيك</t>
  </si>
  <si>
    <t>سحر الحكيم</t>
  </si>
  <si>
    <t>سمير عثمان</t>
  </si>
  <si>
    <t>بلال البقاعي</t>
  </si>
  <si>
    <t>ريماح بركات</t>
  </si>
  <si>
    <t>عزيه دحبور</t>
  </si>
  <si>
    <t>آيه الشيخ</t>
  </si>
  <si>
    <t>أيمن جدوع</t>
  </si>
  <si>
    <t>مرح فرزان</t>
  </si>
  <si>
    <t>شيرين عبد الخالق</t>
  </si>
  <si>
    <t>سجى عبد الساتر</t>
  </si>
  <si>
    <t>علي عبد ربو</t>
  </si>
  <si>
    <t>امير فاهمه</t>
  </si>
  <si>
    <t>عزيزه غنام</t>
  </si>
  <si>
    <t>سوسن كمار</t>
  </si>
  <si>
    <t>بيان البيرملي</t>
  </si>
  <si>
    <t>جورج بشاره</t>
  </si>
  <si>
    <t>احمد خليل</t>
  </si>
  <si>
    <t>فاطمه غزال</t>
  </si>
  <si>
    <t>طارق سيف الدين</t>
  </si>
  <si>
    <t>غسان صالحه</t>
  </si>
  <si>
    <t>اسيل صقر</t>
  </si>
  <si>
    <t>الاء عجاج</t>
  </si>
  <si>
    <t>أفنان خشفه</t>
  </si>
  <si>
    <t>ابراهيم سعيد</t>
  </si>
  <si>
    <t>محمد حنجر</t>
  </si>
  <si>
    <t>اسراء خليفه</t>
  </si>
  <si>
    <t>هاله القجمي</t>
  </si>
  <si>
    <t>يمان الشيخ</t>
  </si>
  <si>
    <t>رغد الرفاعي</t>
  </si>
  <si>
    <t>محمد بشار الشيخه</t>
  </si>
  <si>
    <t>13/2/1999</t>
  </si>
  <si>
    <t>اسامه الهلال</t>
  </si>
  <si>
    <t>21/7/1998</t>
  </si>
  <si>
    <t>رؤى سعد الدين</t>
  </si>
  <si>
    <t>طارق اسماعيل</t>
  </si>
  <si>
    <t>محمود عليا</t>
  </si>
  <si>
    <t>نشأت مراد</t>
  </si>
  <si>
    <t>وسام درمان</t>
  </si>
  <si>
    <t>نسيمه</t>
  </si>
  <si>
    <t>علي خصي</t>
  </si>
  <si>
    <t>احمد راجح</t>
  </si>
  <si>
    <t>علي الجلب</t>
  </si>
  <si>
    <t>مرح نسب</t>
  </si>
  <si>
    <t>سلام حماديه</t>
  </si>
  <si>
    <t>صفا خبيه</t>
  </si>
  <si>
    <t>مطيعه</t>
  </si>
  <si>
    <t>عدنان خليفه</t>
  </si>
  <si>
    <t>محمد خير ابو شاكر</t>
  </si>
  <si>
    <t>نايفة</t>
  </si>
  <si>
    <t xml:space="preserve">القطيقة </t>
  </si>
  <si>
    <t>جسرين</t>
  </si>
  <si>
    <t>محمد حسن الطويل</t>
  </si>
  <si>
    <t xml:space="preserve">رانيا خميس </t>
  </si>
  <si>
    <t>قاسميه</t>
  </si>
  <si>
    <t>ربا اليوسف</t>
  </si>
  <si>
    <t>ناهي</t>
  </si>
  <si>
    <t>رهام مقشاتي</t>
  </si>
  <si>
    <t>محمد الفيه</t>
  </si>
  <si>
    <t>فاتن حيدر</t>
  </si>
  <si>
    <t>ناصريه</t>
  </si>
  <si>
    <t>رهف عدلان</t>
  </si>
  <si>
    <t>عبد الله ليلى</t>
  </si>
  <si>
    <t>خديجه راجح</t>
  </si>
  <si>
    <t>كفر حور</t>
  </si>
  <si>
    <t>حسن البيضه</t>
  </si>
  <si>
    <t>الدناجي</t>
  </si>
  <si>
    <t>حاتم سريول</t>
  </si>
  <si>
    <t>لينا التوم</t>
  </si>
  <si>
    <t>عائشه عموش</t>
  </si>
  <si>
    <t>نيفين الكويفي</t>
  </si>
  <si>
    <t>ريف الزبداني</t>
  </si>
  <si>
    <t>محمد ابو شاهين</t>
  </si>
  <si>
    <t>عبد الله الحمصي</t>
  </si>
  <si>
    <t>محمود ورده</t>
  </si>
  <si>
    <t>شحاده زعيتر</t>
  </si>
  <si>
    <t>فلك محمد</t>
  </si>
  <si>
    <t>نور برهمجي</t>
  </si>
  <si>
    <t>هديل قرش</t>
  </si>
  <si>
    <t>مؤيد خساره</t>
  </si>
  <si>
    <t>أوميما</t>
  </si>
  <si>
    <t>ايات شلحه</t>
  </si>
  <si>
    <t xml:space="preserve">يسره حمود </t>
  </si>
  <si>
    <t>محمد دغمش</t>
  </si>
  <si>
    <t>راغدة</t>
  </si>
  <si>
    <t>حفير الفوقة</t>
  </si>
  <si>
    <t>فؤاد بدره</t>
  </si>
  <si>
    <t>الهام بدره</t>
  </si>
  <si>
    <t>محمد كمال الدين</t>
  </si>
  <si>
    <t>حوش نصري</t>
  </si>
  <si>
    <t>ياسمين عثمان</t>
  </si>
  <si>
    <t>القامشلي</t>
  </si>
  <si>
    <t>نوفة</t>
  </si>
  <si>
    <t>خالد الزيدلاني</t>
  </si>
  <si>
    <t>القاسمية</t>
  </si>
  <si>
    <t>محمد علي محفوظ</t>
  </si>
  <si>
    <t>محمد مراد عوده</t>
  </si>
  <si>
    <t>محمد الهويد</t>
  </si>
  <si>
    <t>سامر حداد</t>
  </si>
  <si>
    <t>29/12/1993</t>
  </si>
  <si>
    <t>محمد العسلي</t>
  </si>
  <si>
    <t>فايزه شبعانيه</t>
  </si>
  <si>
    <t>فيوليت طربين</t>
  </si>
  <si>
    <t>هويدا لطفي</t>
  </si>
  <si>
    <t>علي الططري</t>
  </si>
  <si>
    <t>دريج</t>
  </si>
  <si>
    <t>رامي سلام</t>
  </si>
  <si>
    <t>ذيب</t>
  </si>
  <si>
    <t>هبا بقاعي</t>
  </si>
  <si>
    <t>رجديه</t>
  </si>
  <si>
    <t>حتيتة التركمان</t>
  </si>
  <si>
    <t>منار علي</t>
  </si>
  <si>
    <t>رافع الطويل</t>
  </si>
  <si>
    <t>قصي بدر</t>
  </si>
  <si>
    <t>ضحى الابراهيم</t>
  </si>
  <si>
    <t>رنيم الخطيب</t>
  </si>
  <si>
    <t>ريم خشفه</t>
  </si>
  <si>
    <t>يوسف حمزه الامام</t>
  </si>
  <si>
    <t>حفير الفوقا</t>
  </si>
  <si>
    <t>عمر الانكليزي</t>
  </si>
  <si>
    <t>عمار التونسي</t>
  </si>
  <si>
    <t>هيام ظريفه</t>
  </si>
  <si>
    <t>قليعه</t>
  </si>
  <si>
    <t>دلال الخطيب</t>
  </si>
  <si>
    <t>زهرية</t>
  </si>
  <si>
    <t xml:space="preserve">معضمية </t>
  </si>
  <si>
    <t>نبيهه عبيد دبوس</t>
  </si>
  <si>
    <t>سلامة</t>
  </si>
  <si>
    <t>رضوان زيادة</t>
  </si>
  <si>
    <t>غاده زرزر</t>
  </si>
  <si>
    <t>على</t>
  </si>
  <si>
    <t>رشا الحمد</t>
  </si>
  <si>
    <t>منار عيسى</t>
  </si>
  <si>
    <t>دله</t>
  </si>
  <si>
    <t>احمد حسابا</t>
  </si>
  <si>
    <t>جمانه القادري</t>
  </si>
  <si>
    <t>محمد السوده</t>
  </si>
  <si>
    <t>رهام المنديلي</t>
  </si>
  <si>
    <t>نجدت</t>
  </si>
  <si>
    <t>محمد زين الدين</t>
  </si>
  <si>
    <t>خلود قطط</t>
  </si>
  <si>
    <t>دير العصافير</t>
  </si>
  <si>
    <t>ميناس السيد احمد</t>
  </si>
  <si>
    <t>31/3/1988</t>
  </si>
  <si>
    <t>محمد نصار</t>
  </si>
  <si>
    <t>18/8/1988</t>
  </si>
  <si>
    <t>رشا الحكيم</t>
  </si>
  <si>
    <t>احمد المصري</t>
  </si>
  <si>
    <t>عبد العزيز البيطار</t>
  </si>
  <si>
    <t>محمد شفيق</t>
  </si>
  <si>
    <t>جميلة</t>
  </si>
  <si>
    <t>15/1/1991</t>
  </si>
  <si>
    <t>لجين سرور</t>
  </si>
  <si>
    <t>محمد سريول</t>
  </si>
  <si>
    <t>بشار الحصري</t>
  </si>
  <si>
    <t>ميسم العمر</t>
  </si>
  <si>
    <t>ايناس اللحام الملقب بالهبل</t>
  </si>
  <si>
    <t>شفيق بكر</t>
  </si>
  <si>
    <t xml:space="preserve">امنه </t>
  </si>
  <si>
    <t>دعاء قرش</t>
  </si>
  <si>
    <t>احمد الحنفي</t>
  </si>
  <si>
    <t>بشرى الدكاك</t>
  </si>
  <si>
    <t xml:space="preserve">اميمة </t>
  </si>
  <si>
    <t>كارولين سرور</t>
  </si>
  <si>
    <t>دانه اللحام</t>
  </si>
  <si>
    <t>14/1/1997</t>
  </si>
  <si>
    <t>علاء بدريه</t>
  </si>
  <si>
    <t>فاتن غصن</t>
  </si>
  <si>
    <t>بسام الخولي</t>
  </si>
  <si>
    <t>الزبداني</t>
  </si>
  <si>
    <t>غفران السحاب</t>
  </si>
  <si>
    <t>16/11/1998</t>
  </si>
  <si>
    <t>مرح عمر</t>
  </si>
  <si>
    <t>نور الساعور</t>
  </si>
  <si>
    <t>سدره سلام</t>
  </si>
  <si>
    <t xml:space="preserve">عين ترما </t>
  </si>
  <si>
    <t>باسمه جوهر</t>
  </si>
  <si>
    <t>19/2/1999</t>
  </si>
  <si>
    <t>مجد القفه في</t>
  </si>
  <si>
    <t>اسامه صلاح</t>
  </si>
  <si>
    <t>خليل العش</t>
  </si>
  <si>
    <t>نها عمر</t>
  </si>
  <si>
    <t>ايه الشوم</t>
  </si>
  <si>
    <t>سدره غميض</t>
  </si>
  <si>
    <t>سارة</t>
  </si>
  <si>
    <t>16/9/1999</t>
  </si>
  <si>
    <t>علاء الدين قاروط</t>
  </si>
  <si>
    <t>عدنان الطويل</t>
  </si>
  <si>
    <t>ناهد ساعور</t>
  </si>
  <si>
    <t>رهف الحوري</t>
  </si>
  <si>
    <t>اسامه السقعان</t>
  </si>
  <si>
    <t>قلعه جندل</t>
  </si>
  <si>
    <t>سمير غزال</t>
  </si>
  <si>
    <t>رولا عربش</t>
  </si>
  <si>
    <t>مريم المصري</t>
  </si>
  <si>
    <t>سعاد خليفه</t>
  </si>
  <si>
    <t>روعه البرادعي</t>
  </si>
  <si>
    <t>حنان زهر البان</t>
  </si>
  <si>
    <t>لما سنوبر</t>
  </si>
  <si>
    <t>علا فاهمه</t>
  </si>
  <si>
    <t>كفير يبوس</t>
  </si>
  <si>
    <t>غاده تركي</t>
  </si>
  <si>
    <t>فدوة</t>
  </si>
  <si>
    <t>ميرفت الاسود</t>
  </si>
  <si>
    <t>23/1/1987</t>
  </si>
  <si>
    <t>محمود خشفه</t>
  </si>
  <si>
    <t>كريمة</t>
  </si>
  <si>
    <t>رايه الازروني</t>
  </si>
  <si>
    <t>ريف دمشق صحنايا</t>
  </si>
  <si>
    <t>هاني محضر</t>
  </si>
  <si>
    <t>محمد طه</t>
  </si>
  <si>
    <t>روضه الشحرور</t>
  </si>
  <si>
    <t>طارق اللابد</t>
  </si>
  <si>
    <t>خديجه ريمه</t>
  </si>
  <si>
    <t>نسرين صوان</t>
  </si>
  <si>
    <t>زاهيه حوا</t>
  </si>
  <si>
    <t>الاء صلاح</t>
  </si>
  <si>
    <t>حفيظة اللحام</t>
  </si>
  <si>
    <t>25/10/1989</t>
  </si>
  <si>
    <t>فاطمه الدرويش</t>
  </si>
  <si>
    <t>فائق الخضر</t>
  </si>
  <si>
    <t>اميره القدور</t>
  </si>
  <si>
    <t>تل الصوان</t>
  </si>
  <si>
    <t>فاطمه حيدر</t>
  </si>
  <si>
    <t>عبد الزراق</t>
  </si>
  <si>
    <t>نبيله الزناتي</t>
  </si>
  <si>
    <t>اسماء ريا</t>
  </si>
  <si>
    <t>بلال الخطيب</t>
  </si>
  <si>
    <t>غيداء حيرب</t>
  </si>
  <si>
    <t>ريهام سكران</t>
  </si>
  <si>
    <t>هبه الشيخ الكيلاني</t>
  </si>
  <si>
    <t>عطاء عثمان</t>
  </si>
  <si>
    <t>عوض زيتون</t>
  </si>
  <si>
    <t>برهليا</t>
  </si>
  <si>
    <t>محمود رسلان</t>
  </si>
  <si>
    <t>ساره عبله</t>
  </si>
  <si>
    <t>رشا الرفاعي</t>
  </si>
  <si>
    <t>يمن</t>
  </si>
  <si>
    <t>20/5/19933</t>
  </si>
  <si>
    <t>رنده السن</t>
  </si>
  <si>
    <t>محمد شباره</t>
  </si>
  <si>
    <t xml:space="preserve">الروضة </t>
  </si>
  <si>
    <t>ايمان محيسن</t>
  </si>
  <si>
    <t>وسيمه الشيخه</t>
  </si>
  <si>
    <t>غفران كريزان</t>
  </si>
  <si>
    <t>دعاء عسكر</t>
  </si>
  <si>
    <t>محمد شعبان</t>
  </si>
  <si>
    <t>26/9/1992</t>
  </si>
  <si>
    <t>محمد كاتبه</t>
  </si>
  <si>
    <t>محمود صالح</t>
  </si>
  <si>
    <t xml:space="preserve">زبداني </t>
  </si>
  <si>
    <t>عبد اللطيف منصور</t>
  </si>
  <si>
    <t>13/3/1996</t>
  </si>
  <si>
    <t>17/2/1996</t>
  </si>
  <si>
    <t>عمر وفا</t>
  </si>
  <si>
    <t>1996/16/9</t>
  </si>
  <si>
    <t>28/10/1996</t>
  </si>
  <si>
    <t>جهان السعدي</t>
  </si>
  <si>
    <t>22/11/1997</t>
  </si>
  <si>
    <t>نور الدين عثمان</t>
  </si>
  <si>
    <t>30/12/1996</t>
  </si>
  <si>
    <t>غزل سعد</t>
  </si>
  <si>
    <t>مالك مهاوش</t>
  </si>
  <si>
    <t>الجديدة</t>
  </si>
  <si>
    <t>راغده عبد الرزاق</t>
  </si>
  <si>
    <t>عتيبة</t>
  </si>
  <si>
    <t>سماح القطان</t>
  </si>
  <si>
    <t>غزوة</t>
  </si>
  <si>
    <t>شيماء عرابي</t>
  </si>
  <si>
    <t>فدايه</t>
  </si>
  <si>
    <t>مرح عربش</t>
  </si>
  <si>
    <t>عمار الطحان</t>
  </si>
  <si>
    <t>ماريا اللحام</t>
  </si>
  <si>
    <t>فارس مصمص</t>
  </si>
  <si>
    <t>مجاهد</t>
  </si>
  <si>
    <t xml:space="preserve">فاديه </t>
  </si>
  <si>
    <t>بهاء الدين الدقر</t>
  </si>
  <si>
    <t>سامر عرابي</t>
  </si>
  <si>
    <t>31/8/1998</t>
  </si>
  <si>
    <t>بشار حمزه</t>
  </si>
  <si>
    <t>عبد الرحيم الطحان</t>
  </si>
  <si>
    <t>ابراهيم الطلاع</t>
  </si>
  <si>
    <t>غرام</t>
  </si>
  <si>
    <t>ضياء مصمص</t>
  </si>
  <si>
    <t>مجد ابو زيد</t>
  </si>
  <si>
    <t>محمد الحصوه</t>
  </si>
  <si>
    <t>مازنه عبد الجليل</t>
  </si>
  <si>
    <t>25/6/1998</t>
  </si>
  <si>
    <t>علي خليفه غبور</t>
  </si>
  <si>
    <t xml:space="preserve">حرستا </t>
  </si>
  <si>
    <t>احمد شاكر</t>
  </si>
  <si>
    <t>احمد منيني</t>
  </si>
  <si>
    <t>عمر العلي</t>
  </si>
  <si>
    <t>عبادة</t>
  </si>
  <si>
    <t>راما بيضة</t>
  </si>
  <si>
    <t>بلال ثمنيه</t>
  </si>
  <si>
    <t>دولت</t>
  </si>
  <si>
    <t>عمران حسنين</t>
  </si>
  <si>
    <t>خلدون حمشو</t>
  </si>
  <si>
    <t>إتحاد</t>
  </si>
  <si>
    <t>فهد شاكر</t>
  </si>
  <si>
    <t>فادية</t>
  </si>
  <si>
    <t>فاطمه قرعوش</t>
  </si>
  <si>
    <t>اسماعيل سعد الحاج</t>
  </si>
  <si>
    <t xml:space="preserve">ضمير </t>
  </si>
  <si>
    <t>بيسان نقرش</t>
  </si>
  <si>
    <t>20/11/2000</t>
  </si>
  <si>
    <t>محمد زياد الغندور</t>
  </si>
  <si>
    <t>20/9/1998</t>
  </si>
  <si>
    <t>ايه غنيمه</t>
  </si>
  <si>
    <t>26/2/2000</t>
  </si>
  <si>
    <t>محمد شفيق الرفاعي</t>
  </si>
  <si>
    <t>30/1/1998</t>
  </si>
  <si>
    <t>كنان كاتبة</t>
  </si>
  <si>
    <t>دعاء حسن</t>
  </si>
  <si>
    <t>احمد عبد السلام برمو</t>
  </si>
  <si>
    <t>أحمد عرفات</t>
  </si>
  <si>
    <t>اسراء الميدعاني</t>
  </si>
  <si>
    <t>مجد فرح</t>
  </si>
  <si>
    <t>مياسة</t>
  </si>
  <si>
    <t>ولاء بلال</t>
  </si>
  <si>
    <t>محمود النجار</t>
  </si>
  <si>
    <t xml:space="preserve">جهاد </t>
  </si>
  <si>
    <t xml:space="preserve">مها </t>
  </si>
  <si>
    <t>انس نسب</t>
  </si>
  <si>
    <t>1998/20/4</t>
  </si>
  <si>
    <t>منى الموصلي</t>
  </si>
  <si>
    <t>21/12/2000</t>
  </si>
  <si>
    <t>محمود قدادو</t>
  </si>
  <si>
    <t>27/10/1997</t>
  </si>
  <si>
    <t>فاطمة ابو علي</t>
  </si>
  <si>
    <t xml:space="preserve">منا </t>
  </si>
  <si>
    <t>راما الفهاد</t>
  </si>
  <si>
    <t>مهدي</t>
  </si>
  <si>
    <t>نور ابراهيم ملحم</t>
  </si>
  <si>
    <t>عبد الكريم عباس</t>
  </si>
  <si>
    <t xml:space="preserve">افره </t>
  </si>
  <si>
    <t>حسن جاموس</t>
  </si>
  <si>
    <t>1999/20/3</t>
  </si>
  <si>
    <t>حياه المحشي</t>
  </si>
  <si>
    <t>1996/26/7</t>
  </si>
  <si>
    <t>غفران راضي</t>
  </si>
  <si>
    <t>قمر عيون</t>
  </si>
  <si>
    <t>غصون حجازي</t>
  </si>
  <si>
    <t>اسراء صالح</t>
  </si>
  <si>
    <t>13/1/2001</t>
  </si>
  <si>
    <t>مهند السمره</t>
  </si>
  <si>
    <t>فراس مرعي</t>
  </si>
  <si>
    <t>زليخه</t>
  </si>
  <si>
    <t>بيان القوتلي</t>
  </si>
  <si>
    <t>حجازي</t>
  </si>
  <si>
    <t>جميله طلاع</t>
  </si>
  <si>
    <t>نسرين محمود علي اغا</t>
  </si>
  <si>
    <t>هالا الخرفان</t>
  </si>
  <si>
    <t>مجد علي حسين</t>
  </si>
  <si>
    <t>نورس الاحمر</t>
  </si>
  <si>
    <t>جزيه</t>
  </si>
  <si>
    <t>علاء صالح</t>
  </si>
  <si>
    <t>13/2/1981</t>
  </si>
  <si>
    <t>لارا محمود</t>
  </si>
  <si>
    <t>عبير جنود</t>
  </si>
  <si>
    <t>عبله احمد</t>
  </si>
  <si>
    <t>ميليا</t>
  </si>
  <si>
    <t>باسمه حبيب</t>
  </si>
  <si>
    <t>جدعه</t>
  </si>
  <si>
    <t>كرفس</t>
  </si>
  <si>
    <t>مهى ابراهيم</t>
  </si>
  <si>
    <t>بلحنين</t>
  </si>
  <si>
    <t>علا حمود</t>
  </si>
  <si>
    <t xml:space="preserve">احمد </t>
  </si>
  <si>
    <t>ايلين حيدر</t>
  </si>
  <si>
    <t>يوسف عثمان</t>
  </si>
  <si>
    <t>علي يوسف</t>
  </si>
  <si>
    <t>هاني بشلاوي</t>
  </si>
  <si>
    <t>يوسف احمد</t>
  </si>
  <si>
    <t>كنان عباس</t>
  </si>
  <si>
    <t>يارا ابراهيم</t>
  </si>
  <si>
    <t>البستان</t>
  </si>
  <si>
    <t>محمد محمود</t>
  </si>
  <si>
    <t xml:space="preserve">إياد </t>
  </si>
  <si>
    <t xml:space="preserve">ميسون </t>
  </si>
  <si>
    <t xml:space="preserve">الصفليه </t>
  </si>
  <si>
    <t>جعفر حرفوش</t>
  </si>
  <si>
    <t>يارا علي</t>
  </si>
  <si>
    <t>ابراهيم شحود</t>
  </si>
  <si>
    <t>حازم حيدر</t>
  </si>
  <si>
    <t>علي كريدي</t>
  </si>
  <si>
    <t>جهينا</t>
  </si>
  <si>
    <t>ميسم محمود</t>
  </si>
  <si>
    <t>عهد محمود</t>
  </si>
  <si>
    <t>عفراء سلوم</t>
  </si>
  <si>
    <t>بسما</t>
  </si>
  <si>
    <t>جعفر علي</t>
  </si>
  <si>
    <t>غاده علي</t>
  </si>
  <si>
    <t>سوزان سعيدي</t>
  </si>
  <si>
    <t>ميس عباس</t>
  </si>
  <si>
    <t xml:space="preserve">طرطوس </t>
  </si>
  <si>
    <t>عبير حسن</t>
  </si>
  <si>
    <t>القدموس</t>
  </si>
  <si>
    <t>صفا حسين</t>
  </si>
  <si>
    <t>صافيتا</t>
  </si>
  <si>
    <t>احمد داود</t>
  </si>
  <si>
    <t>باسل علي</t>
  </si>
  <si>
    <t>ابراهيم حسن</t>
  </si>
  <si>
    <t>عين الجوز</t>
  </si>
  <si>
    <t>مشفى طرطوس</t>
  </si>
  <si>
    <t>مارلين حداد</t>
  </si>
  <si>
    <t>16/1/1980</t>
  </si>
  <si>
    <t>عين دابش</t>
  </si>
  <si>
    <t>صبا محمد</t>
  </si>
  <si>
    <t>محسن محرز</t>
  </si>
  <si>
    <t>25/6/1999</t>
  </si>
  <si>
    <t>علي شاهين</t>
  </si>
  <si>
    <t>محمد حرفوش</t>
  </si>
  <si>
    <t>سمر الصفدي</t>
  </si>
  <si>
    <t>ديانا اسماعيل</t>
  </si>
  <si>
    <t>نضال حيدر</t>
  </si>
  <si>
    <t>عيدو</t>
  </si>
  <si>
    <t>20/5/1971</t>
  </si>
  <si>
    <t xml:space="preserve">بانياس </t>
  </si>
  <si>
    <t>نهله خضور</t>
  </si>
  <si>
    <t>15/7/1980</t>
  </si>
  <si>
    <t xml:space="preserve">السيسنيه </t>
  </si>
  <si>
    <t>اياد شدود</t>
  </si>
  <si>
    <t>حسنة</t>
  </si>
  <si>
    <t>ميساء علي</t>
  </si>
  <si>
    <t>28/3/1984</t>
  </si>
  <si>
    <t>منذر قداح</t>
  </si>
  <si>
    <t>عبد الحليم محفوض</t>
  </si>
  <si>
    <t>بازريز</t>
  </si>
  <si>
    <t>اميره ابراهيم</t>
  </si>
  <si>
    <t>حقبانية</t>
  </si>
  <si>
    <t>ولاء محفوض</t>
  </si>
  <si>
    <t>ألهام</t>
  </si>
  <si>
    <t>عمرو الطرابلسي</t>
  </si>
  <si>
    <t>المانيا الغربية بون</t>
  </si>
  <si>
    <t>محمد سلامة</t>
  </si>
  <si>
    <t>بلال ابراهيم</t>
  </si>
  <si>
    <t>المال</t>
  </si>
  <si>
    <t>فاطمة موعد</t>
  </si>
  <si>
    <t>القاهرة</t>
  </si>
  <si>
    <t>نجوى محمد</t>
  </si>
  <si>
    <t>خير</t>
  </si>
  <si>
    <t>حُسن</t>
  </si>
  <si>
    <t>غسان قدورة</t>
  </si>
  <si>
    <t>فادي خرطبيل</t>
  </si>
  <si>
    <t>21/6/1989</t>
  </si>
  <si>
    <t>عبد الله علي</t>
  </si>
  <si>
    <t>اسراء حبايب</t>
  </si>
  <si>
    <t>نجاح عباسي</t>
  </si>
  <si>
    <t>21/1/2000</t>
  </si>
  <si>
    <t>محمد برهان الاسدي</t>
  </si>
  <si>
    <t>زاهرا</t>
  </si>
  <si>
    <t>تقى حوارنة</t>
  </si>
  <si>
    <t>عصام حسن</t>
  </si>
  <si>
    <t>31/7/1999</t>
  </si>
  <si>
    <t xml:space="preserve">ابراهيم </t>
  </si>
  <si>
    <t xml:space="preserve">آمنة </t>
  </si>
  <si>
    <t>كرم حطيني</t>
  </si>
  <si>
    <t>ميسر داوود</t>
  </si>
  <si>
    <t>ندى اسماعيل</t>
  </si>
  <si>
    <t>محمد معين بيطار</t>
  </si>
  <si>
    <t>نيرمين السودي</t>
  </si>
  <si>
    <t>براءه محمود</t>
  </si>
  <si>
    <t>أمامه صائغ</t>
  </si>
  <si>
    <t>مالك خليفه</t>
  </si>
  <si>
    <t>بشار السعدي</t>
  </si>
  <si>
    <t>ثائر السعدي</t>
  </si>
  <si>
    <t>امونة</t>
  </si>
  <si>
    <t>رولا حسين</t>
  </si>
  <si>
    <t>محفوظه</t>
  </si>
  <si>
    <t>هبه السعدي</t>
  </si>
  <si>
    <t>خان دنون</t>
  </si>
  <si>
    <t>مازن طالب</t>
  </si>
  <si>
    <t>الدوحة</t>
  </si>
  <si>
    <t>ايهاب كيوان</t>
  </si>
  <si>
    <t>فاطمه حسن</t>
  </si>
  <si>
    <t>غزل السعدي</t>
  </si>
  <si>
    <t>محمود الشبعاني</t>
  </si>
  <si>
    <t>فرح قدوره</t>
  </si>
  <si>
    <t>رنا موعد</t>
  </si>
  <si>
    <t>محمود جودة</t>
  </si>
  <si>
    <t>محمد نضال حماده</t>
  </si>
  <si>
    <t>رانية بيطار</t>
  </si>
  <si>
    <t>فادي دهشان</t>
  </si>
  <si>
    <t>خيرية</t>
  </si>
  <si>
    <t>رأفت اللولو</t>
  </si>
  <si>
    <t>احمد طافش</t>
  </si>
  <si>
    <t>محمد القوصي</t>
  </si>
  <si>
    <t>يوسف السعدي</t>
  </si>
  <si>
    <t>صفا عبد الكريم</t>
  </si>
  <si>
    <t>ريما حسن</t>
  </si>
  <si>
    <t>حافظ يعقوب</t>
  </si>
  <si>
    <t>عبد الملك غازي</t>
  </si>
  <si>
    <t>اغادير</t>
  </si>
  <si>
    <t>عمر زيدان</t>
  </si>
  <si>
    <t>رغد كساب</t>
  </si>
  <si>
    <t>غيث البيطار</t>
  </si>
  <si>
    <t>سعاد السلطي</t>
  </si>
  <si>
    <t>كرم حجازي</t>
  </si>
  <si>
    <t>فاطمه الاسدي</t>
  </si>
  <si>
    <t>رزان الباش</t>
  </si>
  <si>
    <t>بشار المصري</t>
  </si>
  <si>
    <t>محمد الصعبي</t>
  </si>
  <si>
    <t>بتول يانس</t>
  </si>
  <si>
    <t>هند زامل</t>
  </si>
  <si>
    <t>اميمة موسى</t>
  </si>
  <si>
    <t>محمد خير صلاح</t>
  </si>
  <si>
    <t>محمد رستم</t>
  </si>
  <si>
    <t>محمد ابو بكر</t>
  </si>
  <si>
    <t>روان علي</t>
  </si>
  <si>
    <t>ناصر سليمان</t>
  </si>
  <si>
    <t>يارا الدسوقي</t>
  </si>
  <si>
    <t>وسام المغربي</t>
  </si>
  <si>
    <t>سهام السعدي</t>
  </si>
  <si>
    <t>ناديا ياسين</t>
  </si>
  <si>
    <t>عادل خرطبيل</t>
  </si>
  <si>
    <t>عهد حلاوه</t>
  </si>
  <si>
    <t>الاء خطاب</t>
  </si>
  <si>
    <t>مخيمراليرموك</t>
  </si>
  <si>
    <t>حسام كريم</t>
  </si>
  <si>
    <t>عبد السلام ابراهيم</t>
  </si>
  <si>
    <t>رشا الخولي</t>
  </si>
  <si>
    <t>ندى فارس</t>
  </si>
  <si>
    <t>سلام ابوحسن</t>
  </si>
  <si>
    <t>17/1/1990</t>
  </si>
  <si>
    <t>امنه علي</t>
  </si>
  <si>
    <t>منى حسن</t>
  </si>
  <si>
    <t>ريمه عبد الله</t>
  </si>
  <si>
    <t>دعاء مراد</t>
  </si>
  <si>
    <t>29/4/1996</t>
  </si>
  <si>
    <t>رامي محمد</t>
  </si>
  <si>
    <t>سيف الدين لافي</t>
  </si>
  <si>
    <t>ليث مصطفى</t>
  </si>
  <si>
    <t>راضيه ابو راشد</t>
  </si>
  <si>
    <t>هدى ابو خليفه</t>
  </si>
  <si>
    <t>دلال السهلي</t>
  </si>
  <si>
    <t>مخيم الايرموك</t>
  </si>
  <si>
    <t>مرام احمد</t>
  </si>
  <si>
    <t>رأفت علي</t>
  </si>
  <si>
    <t>اكثم رنو</t>
  </si>
  <si>
    <t>سميره ابوسعيد</t>
  </si>
  <si>
    <t>لجين الاسدي</t>
  </si>
  <si>
    <t>لين الاسدي</t>
  </si>
  <si>
    <t>محمد سليمان عباسي</t>
  </si>
  <si>
    <t>ميس بلال</t>
  </si>
  <si>
    <t>هاني قدوره</t>
  </si>
  <si>
    <t>ماهر محمود</t>
  </si>
  <si>
    <t>احمد ابو حلاوه</t>
  </si>
  <si>
    <t>نور دله</t>
  </si>
  <si>
    <t>بلقيس</t>
  </si>
  <si>
    <t>اريج يوسف</t>
  </si>
  <si>
    <t>رامز العريان</t>
  </si>
  <si>
    <t>طارق غنام</t>
  </si>
  <si>
    <t>27/4/1988</t>
  </si>
  <si>
    <t>لينا بلول</t>
  </si>
  <si>
    <t>محمد نور جابر</t>
  </si>
  <si>
    <t>مهدية</t>
  </si>
  <si>
    <t>رهام عشماوي</t>
  </si>
  <si>
    <t>لينا الخضراء</t>
  </si>
  <si>
    <t>عبد الله أبو زهره</t>
  </si>
  <si>
    <t>آمنة</t>
  </si>
  <si>
    <t>محمد الاسدي</t>
  </si>
  <si>
    <t>ربا خليل</t>
  </si>
  <si>
    <t>غيث الله المنير</t>
  </si>
  <si>
    <t>مها تميم</t>
  </si>
  <si>
    <t>تاجوراء</t>
  </si>
  <si>
    <t>ايات عيسى</t>
  </si>
  <si>
    <t>امنه خلف</t>
  </si>
  <si>
    <t>محمد هيتو</t>
  </si>
  <si>
    <t>لامع</t>
  </si>
  <si>
    <t>ميشيل فضول</t>
  </si>
  <si>
    <t>محمد سامي رسول</t>
  </si>
  <si>
    <t>ناريمان ثابت</t>
  </si>
  <si>
    <t>خليل حمد</t>
  </si>
  <si>
    <t>غزل تلمساني</t>
  </si>
  <si>
    <t>عابده</t>
  </si>
  <si>
    <t>فاطمه محسن علوان</t>
  </si>
  <si>
    <t>الفصل الأول 2018-2019</t>
  </si>
  <si>
    <t>الفصل الثاني 2018-2019</t>
  </si>
  <si>
    <t>الفصل الأول 2019-2020</t>
  </si>
  <si>
    <t>الفصل الثاني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</si>
</sst>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yyyy/mm/dd;@"/>
    <numFmt numFmtId="165" formatCode="#,##0\ &quot;ل.س.‏&quot;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b/>
      <sz val="12"/>
      <name val="Sakkal Majalla"/>
    </font>
    <font>
      <b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Traditional Arabic"/>
      <family val="1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Sakkal Majalla"/>
    </font>
    <font>
      <b/>
      <sz val="16"/>
      <color theme="0"/>
      <name val="Arial"/>
      <family val="2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1"/>
      <name val="Sakkal Majalla"/>
    </font>
    <font>
      <sz val="11"/>
      <color theme="1"/>
      <name val="Sakkal Majalla"/>
    </font>
    <font>
      <b/>
      <sz val="18"/>
      <color theme="1"/>
      <name val="Sakkal Majalla"/>
    </font>
    <font>
      <b/>
      <sz val="14"/>
      <color rgb="FFFF0000"/>
      <name val="Sakkal Majalla"/>
    </font>
    <font>
      <b/>
      <sz val="18"/>
      <color rgb="FFFF0000"/>
      <name val="Sakkal Majalla"/>
    </font>
    <font>
      <b/>
      <sz val="14"/>
      <color theme="0"/>
      <name val="Sakkal Majalla"/>
    </font>
    <font>
      <b/>
      <u/>
      <sz val="14"/>
      <color theme="0"/>
      <name val="Sakkal Majalla"/>
    </font>
    <font>
      <sz val="14"/>
      <color theme="0"/>
      <name val="Sakkal Majalla"/>
    </font>
    <font>
      <sz val="11"/>
      <color theme="0"/>
      <name val="Sakkal Majalla"/>
    </font>
    <font>
      <sz val="14"/>
      <color theme="1"/>
      <name val="Sakkal Majalla"/>
    </font>
    <font>
      <b/>
      <u/>
      <sz val="16"/>
      <color theme="0"/>
      <name val="Sakkal Majalla"/>
    </font>
    <font>
      <b/>
      <sz val="16"/>
      <color rgb="FFFF0000"/>
      <name val="Sakkal Majalla"/>
    </font>
    <font>
      <b/>
      <u/>
      <sz val="12"/>
      <color theme="10"/>
      <name val="Sakkal Majalla"/>
    </font>
    <font>
      <b/>
      <sz val="16"/>
      <color rgb="FF0070C0"/>
      <name val="Sakkal Majalla"/>
    </font>
    <font>
      <b/>
      <u/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14"/>
      <color rgb="FF00206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8"/>
      <color theme="0"/>
      <name val="Arial"/>
      <family val="2"/>
    </font>
    <font>
      <b/>
      <sz val="14"/>
      <color rgb="FF002060"/>
      <name val="Arial"/>
      <family val="2"/>
    </font>
    <font>
      <sz val="11"/>
      <name val="Arial"/>
      <family val="2"/>
    </font>
    <font>
      <sz val="8"/>
      <color theme="0"/>
      <name val="Arial"/>
      <family val="2"/>
    </font>
    <font>
      <b/>
      <sz val="12"/>
      <color rgb="FF002060"/>
      <name val="Arial"/>
      <family val="2"/>
    </font>
    <font>
      <sz val="10"/>
      <color theme="0"/>
      <name val="Arial"/>
      <family val="2"/>
    </font>
    <font>
      <sz val="12"/>
      <color rgb="FF002060"/>
      <name val="Arial"/>
      <family val="2"/>
    </font>
    <font>
      <b/>
      <sz val="18"/>
      <color rgb="FFFF0000"/>
      <name val="Arial"/>
      <family val="2"/>
    </font>
    <font>
      <b/>
      <sz val="14"/>
      <color theme="7" tint="0.79998168889431442"/>
      <name val="Calibri"/>
      <family val="2"/>
      <scheme val="minor"/>
    </font>
    <font>
      <b/>
      <sz val="16"/>
      <color theme="0"/>
      <name val="Sakkal Majalla"/>
    </font>
    <font>
      <sz val="14"/>
      <name val="Sakkal Majalla"/>
    </font>
    <font>
      <sz val="14"/>
      <color rgb="FFFF0000"/>
      <name val="Sakkal Majalla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sz val="16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855A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79998168889431442"/>
        <bgColor indexed="64"/>
      </patternFill>
    </fill>
  </fills>
  <borders count="14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dashDot">
        <color theme="0"/>
      </right>
      <top/>
      <bottom/>
      <diagonal/>
    </border>
    <border>
      <left style="dashDot">
        <color theme="0"/>
      </left>
      <right style="dashDot">
        <color theme="0"/>
      </right>
      <top/>
      <bottom/>
      <diagonal/>
    </border>
    <border>
      <left style="dashDotDot">
        <color theme="0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">
        <color theme="0"/>
      </left>
      <right style="dashDot">
        <color theme="0"/>
      </right>
      <top/>
      <bottom style="medium">
        <color theme="0"/>
      </bottom>
      <diagonal/>
    </border>
    <border>
      <left style="dashDot">
        <color theme="0"/>
      </left>
      <right/>
      <top/>
      <bottom/>
      <diagonal/>
    </border>
    <border>
      <left style="dashDot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dashDotDot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/>
      <diagonal/>
    </border>
    <border>
      <left style="mediumDashDot">
        <color auto="1"/>
      </left>
      <right style="mediumDashDot">
        <color auto="1"/>
      </right>
      <top/>
      <bottom/>
      <diagonal/>
    </border>
    <border>
      <left style="mediumDashDot">
        <color auto="1"/>
      </left>
      <right style="mediumDashDot">
        <color auto="1"/>
      </right>
      <top/>
      <bottom style="medium">
        <color auto="1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/>
      <top/>
      <bottom style="dashed">
        <color theme="0"/>
      </bottom>
      <diagonal/>
    </border>
    <border>
      <left/>
      <right style="medium">
        <color theme="0"/>
      </right>
      <top/>
      <bottom style="dashed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dashed">
        <color theme="0"/>
      </top>
      <bottom style="dashed">
        <color theme="0"/>
      </bottom>
      <diagonal/>
    </border>
    <border>
      <left/>
      <right/>
      <top style="dashed">
        <color theme="0"/>
      </top>
      <bottom style="dashed">
        <color theme="0"/>
      </bottom>
      <diagonal/>
    </border>
    <border>
      <left/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medium">
        <color theme="0"/>
      </bottom>
      <diagonal/>
    </border>
    <border>
      <left/>
      <right/>
      <top style="dashed">
        <color theme="0"/>
      </top>
      <bottom style="medium">
        <color theme="0"/>
      </bottom>
      <diagonal/>
    </border>
    <border>
      <left/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medium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auto="1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theme="0"/>
      </bottom>
      <diagonal/>
    </border>
    <border>
      <left/>
      <right/>
      <top style="double">
        <color auto="1"/>
      </top>
      <bottom style="thin">
        <color theme="0"/>
      </bottom>
      <diagonal/>
    </border>
    <border>
      <left/>
      <right style="dashed">
        <color theme="0"/>
      </right>
      <top style="double">
        <color auto="1"/>
      </top>
      <bottom style="thin">
        <color theme="0"/>
      </bottom>
      <diagonal/>
    </border>
    <border>
      <left style="dashed">
        <color theme="0"/>
      </left>
      <right/>
      <top style="double">
        <color auto="1"/>
      </top>
      <bottom style="thin">
        <color theme="0"/>
      </bottom>
      <diagonal/>
    </border>
    <border>
      <left/>
      <right style="double">
        <color auto="1"/>
      </right>
      <top style="double">
        <color auto="1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ashed">
        <color theme="0"/>
      </right>
      <top style="thin">
        <color theme="0"/>
      </top>
      <bottom style="double">
        <color indexed="64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double">
        <color indexed="64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auto="1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/>
      <top style="thin">
        <color theme="0"/>
      </top>
      <bottom style="thin">
        <color theme="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rgb="FF3855A6"/>
      </left>
      <right/>
      <top style="thick">
        <color rgb="FF3855A6"/>
      </top>
      <bottom/>
      <diagonal/>
    </border>
    <border>
      <left/>
      <right/>
      <top style="thick">
        <color rgb="FF3855A6"/>
      </top>
      <bottom/>
      <diagonal/>
    </border>
    <border>
      <left/>
      <right style="thick">
        <color rgb="FF3855A6"/>
      </right>
      <top style="thick">
        <color rgb="FF3855A6"/>
      </top>
      <bottom/>
      <diagonal/>
    </border>
    <border>
      <left style="thick">
        <color rgb="FF3855A6"/>
      </left>
      <right/>
      <top/>
      <bottom style="thick">
        <color rgb="FF3855A6"/>
      </bottom>
      <diagonal/>
    </border>
    <border>
      <left/>
      <right/>
      <top/>
      <bottom style="thick">
        <color rgb="FF3855A6"/>
      </bottom>
      <diagonal/>
    </border>
    <border>
      <left/>
      <right style="thick">
        <color rgb="FF3855A6"/>
      </right>
      <top/>
      <bottom style="thick">
        <color rgb="FF3855A6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7" fillId="0" borderId="0"/>
    <xf numFmtId="0" fontId="8" fillId="0" borderId="0"/>
    <xf numFmtId="0" fontId="7" fillId="0" borderId="0"/>
    <xf numFmtId="0" fontId="41" fillId="0" borderId="0"/>
    <xf numFmtId="0" fontId="1" fillId="0" borderId="0"/>
  </cellStyleXfs>
  <cellXfs count="542">
    <xf numFmtId="0" fontId="0" fillId="0" borderId="0" xfId="0"/>
    <xf numFmtId="0" fontId="0" fillId="0" borderId="0" xfId="0" applyProtection="1"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0" fillId="0" borderId="0" xfId="0" applyProtection="1"/>
    <xf numFmtId="0" fontId="0" fillId="0" borderId="0" xfId="0" applyFont="1" applyBorder="1" applyAlignment="1" applyProtection="1">
      <alignment horizontal="center" vertical="center"/>
      <protection hidden="1"/>
    </xf>
    <xf numFmtId="0" fontId="17" fillId="7" borderId="13" xfId="0" applyFont="1" applyFill="1" applyBorder="1" applyAlignment="1" applyProtection="1">
      <alignment horizontal="center" vertical="center"/>
    </xf>
    <xf numFmtId="0" fontId="3" fillId="7" borderId="13" xfId="0" applyFont="1" applyFill="1" applyBorder="1" applyAlignment="1" applyProtection="1">
      <alignment horizontal="center" vertical="center"/>
    </xf>
    <xf numFmtId="0" fontId="17" fillId="7" borderId="14" xfId="0" applyFont="1" applyFill="1" applyBorder="1" applyAlignment="1" applyProtection="1">
      <alignment horizontal="center" vertical="center"/>
    </xf>
    <xf numFmtId="0" fontId="0" fillId="5" borderId="15" xfId="0" applyFill="1" applyBorder="1" applyAlignment="1" applyProtection="1">
      <alignment wrapText="1"/>
    </xf>
    <xf numFmtId="0" fontId="0" fillId="5" borderId="15" xfId="0" applyFill="1" applyBorder="1" applyAlignment="1" applyProtection="1">
      <alignment wrapText="1"/>
      <protection locked="0"/>
    </xf>
    <xf numFmtId="14" fontId="0" fillId="5" borderId="15" xfId="0" applyNumberFormat="1" applyFill="1" applyBorder="1" applyAlignment="1" applyProtection="1">
      <alignment wrapText="1"/>
      <protection locked="0"/>
    </xf>
    <xf numFmtId="49" fontId="0" fillId="5" borderId="15" xfId="0" applyNumberFormat="1" applyFill="1" applyBorder="1" applyAlignment="1" applyProtection="1">
      <alignment wrapText="1"/>
      <protection locked="0"/>
    </xf>
    <xf numFmtId="0" fontId="9" fillId="0" borderId="0" xfId="0" applyFont="1" applyProtection="1"/>
    <xf numFmtId="49" fontId="17" fillId="7" borderId="14" xfId="0" applyNumberFormat="1" applyFont="1" applyFill="1" applyBorder="1" applyAlignment="1" applyProtection="1">
      <alignment horizontal="center" vertical="center"/>
    </xf>
    <xf numFmtId="49" fontId="0" fillId="0" borderId="0" xfId="0" applyNumberFormat="1" applyProtection="1"/>
    <xf numFmtId="0" fontId="19" fillId="0" borderId="0" xfId="0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vertical="center" shrinkToFit="1"/>
      <protection hidden="1"/>
    </xf>
    <xf numFmtId="0" fontId="19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Protection="1"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24" fillId="0" borderId="0" xfId="0" applyFont="1" applyFill="1" applyAlignment="1" applyProtection="1">
      <alignment horizontal="center" vertical="center"/>
      <protection hidden="1"/>
    </xf>
    <xf numFmtId="0" fontId="14" fillId="0" borderId="0" xfId="0" applyFont="1" applyProtection="1">
      <protection hidden="1"/>
    </xf>
    <xf numFmtId="0" fontId="14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21" fillId="9" borderId="24" xfId="0" applyFont="1" applyFill="1" applyBorder="1" applyAlignment="1" applyProtection="1">
      <alignment horizontal="center" vertical="center"/>
      <protection hidden="1"/>
    </xf>
    <xf numFmtId="0" fontId="21" fillId="9" borderId="25" xfId="0" applyFont="1" applyFill="1" applyBorder="1" applyAlignment="1" applyProtection="1">
      <alignment horizontal="center" vertical="center"/>
      <protection hidden="1"/>
    </xf>
    <xf numFmtId="14" fontId="21" fillId="9" borderId="25" xfId="0" applyNumberFormat="1" applyFont="1" applyFill="1" applyBorder="1" applyAlignment="1" applyProtection="1">
      <alignment horizontal="center" vertical="center"/>
      <protection hidden="1"/>
    </xf>
    <xf numFmtId="14" fontId="0" fillId="0" borderId="0" xfId="0" applyNumberFormat="1" applyFill="1" applyProtection="1">
      <protection hidden="1"/>
    </xf>
    <xf numFmtId="0" fontId="0" fillId="0" borderId="0" xfId="0" applyNumberFormat="1" applyProtection="1">
      <protection hidden="1"/>
    </xf>
    <xf numFmtId="0" fontId="0" fillId="0" borderId="0" xfId="0" applyAlignment="1" applyProtection="1">
      <alignment wrapText="1"/>
    </xf>
    <xf numFmtId="0" fontId="27" fillId="0" borderId="0" xfId="0" applyFont="1"/>
    <xf numFmtId="0" fontId="26" fillId="0" borderId="0" xfId="0" applyFont="1" applyAlignment="1">
      <alignment horizontal="center"/>
    </xf>
    <xf numFmtId="0" fontId="26" fillId="0" borderId="0" xfId="0" applyFont="1"/>
    <xf numFmtId="0" fontId="32" fillId="9" borderId="64" xfId="1" applyFont="1" applyFill="1" applyBorder="1"/>
    <xf numFmtId="0" fontId="35" fillId="0" borderId="0" xfId="0" applyFont="1" applyAlignment="1"/>
    <xf numFmtId="0" fontId="35" fillId="0" borderId="0" xfId="0" applyFont="1" applyAlignment="1">
      <alignment horizontal="center"/>
    </xf>
    <xf numFmtId="0" fontId="38" fillId="0" borderId="0" xfId="1" applyFont="1" applyFill="1" applyBorder="1" applyAlignment="1">
      <alignment vertical="center" wrapText="1"/>
    </xf>
    <xf numFmtId="0" fontId="27" fillId="0" borderId="0" xfId="0" applyFont="1" applyFill="1"/>
    <xf numFmtId="0" fontId="38" fillId="0" borderId="0" xfId="1" applyFont="1" applyFill="1" applyAlignment="1"/>
    <xf numFmtId="0" fontId="27" fillId="0" borderId="0" xfId="0" applyFont="1" applyAlignment="1"/>
    <xf numFmtId="0" fontId="11" fillId="0" borderId="0" xfId="0" applyFont="1" applyProtection="1"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23" fillId="0" borderId="0" xfId="0" applyFont="1" applyFill="1" applyBorder="1" applyAlignment="1" applyProtection="1">
      <alignment vertical="center"/>
      <protection hidden="1"/>
    </xf>
    <xf numFmtId="0" fontId="25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0" fontId="14" fillId="0" borderId="0" xfId="0" applyFont="1" applyFill="1" applyBorder="1" applyAlignment="1" applyProtection="1">
      <protection hidden="1"/>
    </xf>
    <xf numFmtId="0" fontId="0" fillId="0" borderId="0" xfId="0" applyFont="1" applyFill="1" applyBorder="1" applyAlignment="1" applyProtection="1">
      <alignment vertical="top" wrapText="1"/>
      <protection hidden="1"/>
    </xf>
    <xf numFmtId="0" fontId="23" fillId="0" borderId="0" xfId="0" applyFont="1" applyFill="1" applyBorder="1" applyAlignment="1" applyProtection="1">
      <alignment vertical="center" shrinkToFit="1"/>
      <protection hidden="1"/>
    </xf>
    <xf numFmtId="0" fontId="23" fillId="0" borderId="0" xfId="0" applyFont="1" applyFill="1" applyBorder="1" applyAlignment="1" applyProtection="1">
      <protection hidden="1"/>
    </xf>
    <xf numFmtId="0" fontId="17" fillId="7" borderId="111" xfId="0" applyFont="1" applyFill="1" applyBorder="1" applyAlignment="1" applyProtection="1">
      <alignment horizontal="center" vertical="center"/>
    </xf>
    <xf numFmtId="0" fontId="0" fillId="5" borderId="112" xfId="0" applyFill="1" applyBorder="1" applyAlignment="1" applyProtection="1">
      <alignment wrapText="1"/>
      <protection locked="0"/>
    </xf>
    <xf numFmtId="0" fontId="47" fillId="0" borderId="0" xfId="0" applyFont="1" applyFill="1" applyBorder="1" applyAlignment="1" applyProtection="1">
      <alignment vertical="center"/>
      <protection hidden="1"/>
    </xf>
    <xf numFmtId="0" fontId="45" fillId="0" borderId="0" xfId="0" applyFont="1" applyFill="1" applyBorder="1" applyAlignment="1" applyProtection="1">
      <alignment vertical="center" shrinkToFit="1"/>
      <protection hidden="1"/>
    </xf>
    <xf numFmtId="0" fontId="23" fillId="0" borderId="0" xfId="0" applyFont="1" applyFill="1" applyBorder="1" applyAlignment="1" applyProtection="1">
      <alignment horizontal="center" vertical="center" shrinkToFit="1"/>
      <protection hidden="1"/>
    </xf>
    <xf numFmtId="0" fontId="43" fillId="0" borderId="0" xfId="1" applyFont="1" applyFill="1" applyBorder="1" applyAlignment="1" applyProtection="1">
      <alignment vertical="center"/>
      <protection hidden="1"/>
    </xf>
    <xf numFmtId="0" fontId="43" fillId="0" borderId="0" xfId="1" applyFont="1" applyFill="1" applyBorder="1" applyAlignment="1" applyProtection="1">
      <alignment vertical="center" wrapText="1"/>
      <protection hidden="1"/>
    </xf>
    <xf numFmtId="0" fontId="44" fillId="0" borderId="0" xfId="1" applyFont="1" applyFill="1" applyBorder="1" applyAlignment="1" applyProtection="1">
      <alignment vertical="center" wrapText="1"/>
      <protection hidden="1"/>
    </xf>
    <xf numFmtId="0" fontId="25" fillId="0" borderId="0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protection hidden="1"/>
    </xf>
    <xf numFmtId="0" fontId="23" fillId="0" borderId="0" xfId="0" applyFont="1" applyFill="1" applyBorder="1" applyAlignment="1" applyProtection="1">
      <alignment vertical="center" textRotation="90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vertical="center" wrapText="1"/>
      <protection hidden="1"/>
    </xf>
    <xf numFmtId="0" fontId="48" fillId="0" borderId="0" xfId="0" applyFont="1" applyFill="1" applyBorder="1" applyAlignment="1" applyProtection="1">
      <alignment vertical="center"/>
      <protection hidden="1"/>
    </xf>
    <xf numFmtId="0" fontId="48" fillId="0" borderId="0" xfId="0" applyFont="1" applyFill="1" applyBorder="1" applyAlignment="1" applyProtection="1">
      <alignment horizontal="right" vertical="center"/>
      <protection hidden="1"/>
    </xf>
    <xf numFmtId="0" fontId="49" fillId="0" borderId="0" xfId="1" applyFont="1" applyFill="1" applyBorder="1" applyProtection="1">
      <protection hidden="1"/>
    </xf>
    <xf numFmtId="0" fontId="25" fillId="0" borderId="0" xfId="0" applyFont="1" applyFill="1" applyBorder="1" applyAlignment="1" applyProtection="1">
      <alignment horizontal="center" vertical="center" wrapText="1"/>
      <protection hidden="1"/>
    </xf>
    <xf numFmtId="0" fontId="45" fillId="0" borderId="0" xfId="0" applyFont="1" applyFill="1" applyBorder="1" applyAlignment="1" applyProtection="1">
      <alignment shrinkToFit="1"/>
      <protection hidden="1"/>
    </xf>
    <xf numFmtId="0" fontId="50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protection hidden="1"/>
    </xf>
    <xf numFmtId="0" fontId="18" fillId="0" borderId="0" xfId="0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horizontal="center"/>
      <protection hidden="1"/>
    </xf>
    <xf numFmtId="0" fontId="51" fillId="0" borderId="0" xfId="0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Protection="1">
      <protection hidden="1"/>
    </xf>
    <xf numFmtId="0" fontId="25" fillId="0" borderId="0" xfId="0" applyFont="1" applyFill="1" applyBorder="1" applyAlignment="1" applyProtection="1">
      <alignment horizontal="right"/>
      <protection hidden="1"/>
    </xf>
    <xf numFmtId="0" fontId="18" fillId="0" borderId="0" xfId="0" applyFont="1" applyProtection="1">
      <protection hidden="1"/>
    </xf>
    <xf numFmtId="0" fontId="52" fillId="0" borderId="0" xfId="1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protection hidden="1"/>
    </xf>
    <xf numFmtId="0" fontId="54" fillId="0" borderId="0" xfId="0" applyFont="1" applyFill="1" applyBorder="1" applyAlignment="1" applyProtection="1">
      <alignment horizontal="center" vertical="center"/>
      <protection hidden="1"/>
    </xf>
    <xf numFmtId="0" fontId="54" fillId="0" borderId="0" xfId="0" applyFont="1" applyFill="1" applyBorder="1" applyAlignment="1" applyProtection="1">
      <protection hidden="1"/>
    </xf>
    <xf numFmtId="0" fontId="54" fillId="0" borderId="0" xfId="0" applyFont="1" applyFill="1" applyBorder="1" applyProtection="1">
      <protection hidden="1"/>
    </xf>
    <xf numFmtId="0" fontId="55" fillId="0" borderId="0" xfId="0" applyFont="1" applyFill="1" applyBorder="1" applyAlignment="1" applyProtection="1"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56" fillId="0" borderId="0" xfId="0" applyFont="1" applyFill="1" applyBorder="1" applyAlignment="1" applyProtection="1">
      <alignment vertical="center"/>
      <protection hidden="1"/>
    </xf>
    <xf numFmtId="0" fontId="56" fillId="0" borderId="0" xfId="0" applyFont="1" applyFill="1" applyBorder="1" applyAlignment="1" applyProtection="1">
      <alignment horizontal="right" vertical="center"/>
      <protection hidden="1"/>
    </xf>
    <xf numFmtId="0" fontId="57" fillId="0" borderId="0" xfId="0" applyFont="1" applyFill="1" applyBorder="1" applyAlignment="1" applyProtection="1">
      <alignment vertical="center"/>
      <protection hidden="1"/>
    </xf>
    <xf numFmtId="0" fontId="58" fillId="0" borderId="0" xfId="0" applyFont="1" applyFill="1" applyBorder="1" applyAlignment="1" applyProtection="1">
      <alignment shrinkToFit="1"/>
      <protection hidden="1"/>
    </xf>
    <xf numFmtId="0" fontId="59" fillId="0" borderId="0" xfId="0" applyFont="1" applyFill="1" applyBorder="1" applyAlignment="1" applyProtection="1">
      <alignment vertical="center"/>
      <protection hidden="1"/>
    </xf>
    <xf numFmtId="0" fontId="60" fillId="0" borderId="0" xfId="0" applyFont="1" applyFill="1" applyBorder="1" applyAlignment="1" applyProtection="1">
      <alignment vertical="center"/>
      <protection hidden="1"/>
    </xf>
    <xf numFmtId="0" fontId="23" fillId="0" borderId="22" xfId="0" applyFont="1" applyFill="1" applyBorder="1" applyAlignment="1" applyProtection="1">
      <alignment horizontal="center" vertical="center"/>
      <protection hidden="1"/>
    </xf>
    <xf numFmtId="0" fontId="23" fillId="0" borderId="22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9" fillId="0" borderId="0" xfId="0" applyFont="1" applyAlignment="1" applyProtection="1">
      <protection hidden="1"/>
    </xf>
    <xf numFmtId="0" fontId="50" fillId="0" borderId="0" xfId="0" applyFont="1" applyAlignment="1" applyProtection="1">
      <protection hidden="1"/>
    </xf>
    <xf numFmtId="0" fontId="50" fillId="0" borderId="0" xfId="0" applyFont="1" applyProtection="1">
      <protection hidden="1"/>
    </xf>
    <xf numFmtId="0" fontId="63" fillId="0" borderId="0" xfId="0" applyFont="1" applyProtection="1">
      <protection hidden="1"/>
    </xf>
    <xf numFmtId="0" fontId="63" fillId="0" borderId="0" xfId="0" applyFont="1" applyFill="1" applyBorder="1" applyProtection="1">
      <protection hidden="1"/>
    </xf>
    <xf numFmtId="0" fontId="5" fillId="4" borderId="44" xfId="0" applyFont="1" applyFill="1" applyBorder="1" applyAlignment="1" applyProtection="1">
      <alignment horizontal="center" vertical="center"/>
      <protection hidden="1"/>
    </xf>
    <xf numFmtId="0" fontId="59" fillId="0" borderId="0" xfId="0" applyFont="1" applyBorder="1" applyAlignment="1" applyProtection="1">
      <protection hidden="1"/>
    </xf>
    <xf numFmtId="0" fontId="50" fillId="0" borderId="0" xfId="0" applyFont="1" applyFill="1" applyBorder="1" applyProtection="1">
      <protection hidden="1"/>
    </xf>
    <xf numFmtId="0" fontId="50" fillId="0" borderId="0" xfId="0" applyFont="1" applyFill="1" applyProtection="1">
      <protection hidden="1"/>
    </xf>
    <xf numFmtId="0" fontId="50" fillId="0" borderId="0" xfId="0" applyFont="1" applyBorder="1" applyAlignment="1" applyProtection="1">
      <protection hidden="1"/>
    </xf>
    <xf numFmtId="0" fontId="50" fillId="0" borderId="0" xfId="0" applyFont="1" applyBorder="1" applyProtection="1">
      <protection hidden="1"/>
    </xf>
    <xf numFmtId="0" fontId="64" fillId="0" borderId="0" xfId="0" applyFont="1" applyBorder="1" applyAlignment="1" applyProtection="1">
      <protection hidden="1"/>
    </xf>
    <xf numFmtId="0" fontId="5" fillId="4" borderId="50" xfId="0" applyFont="1" applyFill="1" applyBorder="1" applyAlignment="1" applyProtection="1">
      <alignment horizontal="center" vertical="center"/>
      <protection hidden="1"/>
    </xf>
    <xf numFmtId="0" fontId="65" fillId="0" borderId="0" xfId="0" applyFont="1" applyFill="1" applyBorder="1" applyAlignment="1" applyProtection="1">
      <protection hidden="1"/>
    </xf>
    <xf numFmtId="0" fontId="63" fillId="4" borderId="44" xfId="0" applyFont="1" applyFill="1" applyBorder="1" applyAlignment="1" applyProtection="1">
      <alignment horizontal="center" vertical="center"/>
      <protection hidden="1"/>
    </xf>
    <xf numFmtId="0" fontId="50" fillId="0" borderId="0" xfId="0" applyFont="1" applyBorder="1" applyProtection="1"/>
    <xf numFmtId="0" fontId="64" fillId="0" borderId="0" xfId="0" applyFont="1" applyProtection="1">
      <protection hidden="1"/>
    </xf>
    <xf numFmtId="0" fontId="63" fillId="4" borderId="50" xfId="0" applyFont="1" applyFill="1" applyBorder="1" applyAlignment="1" applyProtection="1">
      <alignment horizontal="center" vertical="center"/>
      <protection hidden="1"/>
    </xf>
    <xf numFmtId="0" fontId="63" fillId="4" borderId="75" xfId="0" applyFont="1" applyFill="1" applyBorder="1" applyAlignment="1" applyProtection="1">
      <alignment horizontal="center" vertical="center"/>
      <protection hidden="1"/>
    </xf>
    <xf numFmtId="0" fontId="64" fillId="0" borderId="0" xfId="0" applyFont="1" applyAlignment="1" applyProtection="1">
      <alignment shrinkToFit="1"/>
      <protection hidden="1"/>
    </xf>
    <xf numFmtId="0" fontId="50" fillId="0" borderId="0" xfId="0" applyFont="1" applyFill="1" applyAlignment="1" applyProtection="1">
      <protection hidden="1"/>
    </xf>
    <xf numFmtId="0" fontId="63" fillId="0" borderId="0" xfId="0" applyFont="1" applyAlignment="1" applyProtection="1">
      <protection hidden="1"/>
    </xf>
    <xf numFmtId="0" fontId="63" fillId="4" borderId="2" xfId="0" applyFont="1" applyFill="1" applyBorder="1" applyAlignment="1" applyProtection="1">
      <alignment horizontal="center" vertical="center"/>
      <protection hidden="1"/>
    </xf>
    <xf numFmtId="0" fontId="18" fillId="0" borderId="76" xfId="0" applyFont="1" applyFill="1" applyBorder="1" applyAlignment="1" applyProtection="1">
      <alignment horizontal="center" vertical="center"/>
      <protection hidden="1"/>
    </xf>
    <xf numFmtId="0" fontId="18" fillId="16" borderId="76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Alignment="1" applyProtection="1">
      <alignment horizontal="center" vertical="center"/>
      <protection hidden="1"/>
    </xf>
    <xf numFmtId="0" fontId="59" fillId="0" borderId="0" xfId="0" applyFont="1" applyFill="1" applyBorder="1" applyProtection="1">
      <protection hidden="1"/>
    </xf>
    <xf numFmtId="0" fontId="5" fillId="4" borderId="75" xfId="0" applyFont="1" applyFill="1" applyBorder="1" applyAlignment="1" applyProtection="1">
      <alignment horizontal="center" vertical="center"/>
      <protection hidden="1"/>
    </xf>
    <xf numFmtId="0" fontId="59" fillId="0" borderId="0" xfId="0" applyFont="1" applyFill="1" applyBorder="1" applyAlignment="1" applyProtection="1">
      <protection hidden="1"/>
    </xf>
    <xf numFmtId="0" fontId="50" fillId="0" borderId="0" xfId="0" applyFont="1" applyFill="1" applyBorder="1" applyAlignment="1" applyProtection="1">
      <protection hidden="1"/>
    </xf>
    <xf numFmtId="0" fontId="66" fillId="0" borderId="0" xfId="0" applyFont="1" applyFill="1" applyBorder="1" applyAlignment="1" applyProtection="1">
      <protection hidden="1"/>
    </xf>
    <xf numFmtId="0" fontId="48" fillId="19" borderId="0" xfId="0" applyFont="1" applyFill="1" applyAlignment="1" applyProtection="1">
      <alignment horizontal="center" vertical="center" wrapText="1"/>
      <protection hidden="1"/>
    </xf>
    <xf numFmtId="0" fontId="62" fillId="14" borderId="78" xfId="0" applyFont="1" applyFill="1" applyBorder="1" applyAlignment="1" applyProtection="1">
      <alignment horizontal="center" vertical="center"/>
      <protection hidden="1"/>
    </xf>
    <xf numFmtId="0" fontId="62" fillId="14" borderId="76" xfId="0" applyFont="1" applyFill="1" applyBorder="1" applyAlignment="1" applyProtection="1">
      <alignment horizontal="center" vertical="center"/>
      <protection hidden="1"/>
    </xf>
    <xf numFmtId="0" fontId="62" fillId="16" borderId="76" xfId="0" applyFont="1" applyFill="1" applyBorder="1" applyAlignment="1" applyProtection="1">
      <alignment horizontal="center" vertical="center"/>
      <protection hidden="1"/>
    </xf>
    <xf numFmtId="0" fontId="62" fillId="16" borderId="76" xfId="0" applyFont="1" applyFill="1" applyBorder="1" applyAlignment="1" applyProtection="1">
      <alignment horizontal="center" vertical="center"/>
      <protection locked="0" hidden="1"/>
    </xf>
    <xf numFmtId="0" fontId="48" fillId="14" borderId="78" xfId="0" applyFont="1" applyFill="1" applyBorder="1" applyAlignment="1" applyProtection="1">
      <alignment horizontal="center" vertical="center"/>
      <protection hidden="1"/>
    </xf>
    <xf numFmtId="0" fontId="48" fillId="14" borderId="76" xfId="0" applyFont="1" applyFill="1" applyBorder="1" applyAlignment="1" applyProtection="1">
      <alignment horizontal="center" vertical="center"/>
      <protection hidden="1"/>
    </xf>
    <xf numFmtId="0" fontId="44" fillId="0" borderId="0" xfId="0" applyFont="1" applyAlignment="1" applyProtection="1">
      <protection hidden="1"/>
    </xf>
    <xf numFmtId="0" fontId="48" fillId="0" borderId="0" xfId="0" applyFont="1" applyFill="1" applyBorder="1" applyAlignment="1" applyProtection="1">
      <protection hidden="1"/>
    </xf>
    <xf numFmtId="0" fontId="44" fillId="0" borderId="0" xfId="0" applyFont="1" applyFill="1" applyAlignment="1" applyProtection="1">
      <protection hidden="1"/>
    </xf>
    <xf numFmtId="0" fontId="48" fillId="0" borderId="23" xfId="0" applyFont="1" applyFill="1" applyBorder="1" applyAlignment="1" applyProtection="1">
      <alignment vertical="center"/>
      <protection hidden="1"/>
    </xf>
    <xf numFmtId="0" fontId="48" fillId="0" borderId="0" xfId="0" applyFont="1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0" fillId="15" borderId="0" xfId="0" applyFill="1" applyProtection="1">
      <protection hidden="1"/>
    </xf>
    <xf numFmtId="0" fontId="0" fillId="15" borderId="0" xfId="0" applyFill="1" applyBorder="1" applyProtection="1">
      <protection hidden="1"/>
    </xf>
    <xf numFmtId="0" fontId="0" fillId="15" borderId="0" xfId="0" applyFill="1" applyAlignment="1" applyProtection="1">
      <alignment horizontal="center" vertical="center"/>
      <protection hidden="1"/>
    </xf>
    <xf numFmtId="0" fontId="0" fillId="15" borderId="0" xfId="0" applyFill="1" applyAlignment="1" applyProtection="1">
      <alignment horizontal="center" vertical="center" wrapText="1"/>
      <protection hidden="1"/>
    </xf>
    <xf numFmtId="0" fontId="74" fillId="0" borderId="0" xfId="0" applyFont="1" applyBorder="1" applyAlignment="1" applyProtection="1">
      <protection hidden="1"/>
    </xf>
    <xf numFmtId="0" fontId="74" fillId="0" borderId="0" xfId="0" applyFont="1" applyBorder="1" applyProtection="1">
      <protection hidden="1"/>
    </xf>
    <xf numFmtId="0" fontId="75" fillId="0" borderId="0" xfId="0" applyFont="1" applyFill="1" applyBorder="1" applyAlignment="1" applyProtection="1">
      <alignment vertical="center" shrinkToFit="1"/>
      <protection hidden="1"/>
    </xf>
    <xf numFmtId="0" fontId="76" fillId="0" borderId="8" xfId="0" applyNumberFormat="1" applyFont="1" applyBorder="1" applyAlignment="1" applyProtection="1">
      <alignment horizontal="right" vertical="center" shrinkToFit="1"/>
      <protection hidden="1"/>
    </xf>
    <xf numFmtId="0" fontId="79" fillId="0" borderId="0" xfId="0" applyFont="1" applyAlignment="1" applyProtection="1">
      <alignment horizontal="center" vertical="center" shrinkToFit="1"/>
      <protection hidden="1"/>
    </xf>
    <xf numFmtId="0" fontId="77" fillId="0" borderId="84" xfId="0" applyFont="1" applyBorder="1" applyAlignment="1" applyProtection="1">
      <alignment horizontal="center" vertical="center" shrinkToFit="1"/>
      <protection hidden="1"/>
    </xf>
    <xf numFmtId="0" fontId="77" fillId="2" borderId="0" xfId="0" applyFont="1" applyFill="1" applyBorder="1" applyAlignment="1" applyProtection="1">
      <alignment horizontal="center" vertical="center" shrinkToFit="1"/>
      <protection hidden="1"/>
    </xf>
    <xf numFmtId="0" fontId="66" fillId="0" borderId="0" xfId="0" applyFont="1" applyFill="1" applyAlignment="1" applyProtection="1">
      <alignment horizontal="center" vertical="center" shrinkToFit="1"/>
      <protection hidden="1"/>
    </xf>
    <xf numFmtId="0" fontId="77" fillId="0" borderId="81" xfId="0" applyFont="1" applyBorder="1" applyAlignment="1" applyProtection="1">
      <alignment horizontal="center" vertical="center" shrinkToFit="1"/>
      <protection hidden="1"/>
    </xf>
    <xf numFmtId="0" fontId="79" fillId="0" borderId="16" xfId="0" applyFont="1" applyBorder="1" applyAlignment="1" applyProtection="1">
      <alignment horizontal="center" vertical="center" shrinkToFit="1"/>
      <protection hidden="1"/>
    </xf>
    <xf numFmtId="0" fontId="79" fillId="0" borderId="83" xfId="0" applyFont="1" applyBorder="1" applyAlignment="1" applyProtection="1">
      <alignment horizontal="center" vertical="center" shrinkToFit="1"/>
      <protection hidden="1"/>
    </xf>
    <xf numFmtId="0" fontId="79" fillId="0" borderId="82" xfId="0" applyFont="1" applyBorder="1" applyAlignment="1" applyProtection="1">
      <alignment horizontal="center" vertical="center" shrinkToFit="1"/>
      <protection hidden="1"/>
    </xf>
    <xf numFmtId="0" fontId="77" fillId="0" borderId="12" xfId="0" applyFont="1" applyBorder="1" applyAlignment="1" applyProtection="1">
      <alignment horizontal="center" vertical="center" shrinkToFit="1"/>
      <protection hidden="1"/>
    </xf>
    <xf numFmtId="0" fontId="66" fillId="0" borderId="0" xfId="0" applyFont="1" applyAlignment="1" applyProtection="1">
      <alignment horizontal="center" vertical="center" shrinkToFit="1"/>
      <protection hidden="1"/>
    </xf>
    <xf numFmtId="0" fontId="77" fillId="0" borderId="97" xfId="0" applyFont="1" applyBorder="1" applyAlignment="1" applyProtection="1">
      <alignment horizontal="center" vertical="center" shrinkToFit="1"/>
      <protection hidden="1"/>
    </xf>
    <xf numFmtId="0" fontId="79" fillId="0" borderId="98" xfId="0" applyFont="1" applyBorder="1" applyAlignment="1" applyProtection="1">
      <alignment horizontal="center" vertical="center" shrinkToFit="1"/>
      <protection hidden="1"/>
    </xf>
    <xf numFmtId="0" fontId="79" fillId="0" borderId="50" xfId="0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 applyProtection="1">
      <alignment vertical="center" shrinkToFit="1"/>
      <protection hidden="1"/>
    </xf>
    <xf numFmtId="0" fontId="79" fillId="0" borderId="0" xfId="0" applyFont="1" applyAlignment="1" applyProtection="1">
      <alignment shrinkToFit="1"/>
      <protection hidden="1"/>
    </xf>
    <xf numFmtId="0" fontId="79" fillId="3" borderId="7" xfId="0" applyFont="1" applyFill="1" applyBorder="1" applyAlignment="1" applyProtection="1">
      <alignment vertical="center" shrinkToFit="1"/>
      <protection hidden="1"/>
    </xf>
    <xf numFmtId="0" fontId="79" fillId="3" borderId="112" xfId="0" applyFont="1" applyFill="1" applyBorder="1" applyAlignment="1" applyProtection="1">
      <alignment vertical="center" shrinkToFit="1"/>
      <protection hidden="1"/>
    </xf>
    <xf numFmtId="0" fontId="76" fillId="16" borderId="0" xfId="0" applyFont="1" applyFill="1" applyBorder="1" applyAlignment="1" applyProtection="1">
      <alignment horizontal="center" vertical="center" shrinkToFit="1"/>
      <protection hidden="1"/>
    </xf>
    <xf numFmtId="165" fontId="76" fillId="16" borderId="0" xfId="0" applyNumberFormat="1" applyFont="1" applyFill="1" applyBorder="1" applyAlignment="1" applyProtection="1">
      <alignment horizontal="center" vertical="center" shrinkToFit="1"/>
      <protection hidden="1"/>
    </xf>
    <xf numFmtId="165" fontId="76" fillId="16" borderId="115" xfId="0" applyNumberFormat="1" applyFont="1" applyFill="1" applyBorder="1" applyAlignment="1" applyProtection="1">
      <alignment horizontal="center" vertical="center" shrinkToFit="1"/>
      <protection hidden="1"/>
    </xf>
    <xf numFmtId="0" fontId="80" fillId="6" borderId="116" xfId="0" applyFont="1" applyFill="1" applyBorder="1" applyAlignment="1" applyProtection="1">
      <alignment horizontal="center" vertical="center" shrinkToFit="1"/>
      <protection hidden="1"/>
    </xf>
    <xf numFmtId="0" fontId="77" fillId="0" borderId="45" xfId="0" applyFont="1" applyFill="1" applyBorder="1" applyAlignment="1" applyProtection="1">
      <alignment vertical="center" textRotation="90" shrinkToFit="1"/>
      <protection hidden="1"/>
    </xf>
    <xf numFmtId="0" fontId="79" fillId="0" borderId="45" xfId="0" applyFont="1" applyFill="1" applyBorder="1" applyAlignment="1" applyProtection="1">
      <alignment horizontal="center" vertical="center" shrinkToFit="1"/>
      <protection hidden="1"/>
    </xf>
    <xf numFmtId="0" fontId="77" fillId="0" borderId="46" xfId="0" applyFont="1" applyFill="1" applyBorder="1" applyAlignment="1" applyProtection="1">
      <alignment vertical="center" textRotation="90" shrinkToFit="1"/>
      <protection hidden="1"/>
    </xf>
    <xf numFmtId="0" fontId="79" fillId="0" borderId="4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Border="1" applyAlignment="1" applyProtection="1">
      <alignment vertical="center" shrinkToFit="1"/>
      <protection hidden="1"/>
    </xf>
    <xf numFmtId="0" fontId="79" fillId="0" borderId="0" xfId="0" applyFont="1" applyProtection="1">
      <protection hidden="1"/>
    </xf>
    <xf numFmtId="0" fontId="79" fillId="0" borderId="120" xfId="0" applyFont="1" applyFill="1" applyBorder="1" applyProtection="1">
      <protection hidden="1"/>
    </xf>
    <xf numFmtId="0" fontId="0" fillId="0" borderId="0" xfId="0" applyAlignment="1" applyProtection="1"/>
    <xf numFmtId="0" fontId="82" fillId="0" borderId="49" xfId="0" applyFont="1" applyBorder="1" applyAlignment="1" applyProtection="1">
      <alignment horizontal="center" vertical="center"/>
    </xf>
    <xf numFmtId="0" fontId="80" fillId="6" borderId="6" xfId="0" applyFont="1" applyFill="1" applyBorder="1" applyAlignment="1" applyProtection="1">
      <alignment horizontal="center" vertical="center" shrinkToFit="1"/>
      <protection hidden="1"/>
    </xf>
    <xf numFmtId="0" fontId="79" fillId="0" borderId="0" xfId="0" applyFont="1" applyBorder="1" applyAlignment="1" applyProtection="1">
      <alignment horizontal="center" vertical="center" shrinkToFit="1"/>
      <protection hidden="1"/>
    </xf>
    <xf numFmtId="0" fontId="7" fillId="3" borderId="7" xfId="0" applyFont="1" applyFill="1" applyBorder="1" applyAlignment="1" applyProtection="1">
      <alignment horizontal="center" vertical="center" shrinkToFit="1"/>
      <protection hidden="1"/>
    </xf>
    <xf numFmtId="0" fontId="79" fillId="0" borderId="7" xfId="0" applyFont="1" applyBorder="1" applyAlignment="1" applyProtection="1">
      <alignment horizontal="center" vertical="center" shrinkToFit="1"/>
      <protection hidden="1"/>
    </xf>
    <xf numFmtId="0" fontId="77" fillId="0" borderId="0" xfId="0" applyFont="1" applyBorder="1" applyAlignment="1" applyProtection="1">
      <alignment horizontal="center" vertical="center" shrinkToFit="1"/>
      <protection hidden="1"/>
    </xf>
    <xf numFmtId="0" fontId="77" fillId="0" borderId="45" xfId="0" applyFont="1" applyFill="1" applyBorder="1" applyAlignment="1" applyProtection="1">
      <alignment horizontal="center" vertical="top" shrinkToFit="1"/>
      <protection hidden="1"/>
    </xf>
    <xf numFmtId="0" fontId="77" fillId="0" borderId="46" xfId="0" applyFont="1" applyFill="1" applyBorder="1" applyAlignment="1" applyProtection="1">
      <alignment horizontal="center" vertical="top" shrinkToFit="1"/>
      <protection hidden="1"/>
    </xf>
    <xf numFmtId="0" fontId="76" fillId="0" borderId="7" xfId="0" applyNumberFormat="1" applyFont="1" applyFill="1" applyBorder="1" applyAlignment="1" applyProtection="1">
      <alignment horizontal="right" vertical="center" shrinkToFit="1"/>
      <protection hidden="1"/>
    </xf>
    <xf numFmtId="0" fontId="77" fillId="0" borderId="7" xfId="0" applyNumberFormat="1" applyFont="1" applyFill="1" applyBorder="1" applyAlignment="1" applyProtection="1">
      <alignment horizontal="right" vertical="center" shrinkToFit="1"/>
      <protection hidden="1"/>
    </xf>
    <xf numFmtId="0" fontId="77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77" fillId="0" borderId="7" xfId="0" applyNumberFormat="1" applyFont="1" applyFill="1" applyBorder="1" applyAlignment="1" applyProtection="1">
      <alignment horizontal="left" vertical="center" shrinkToFit="1"/>
      <protection hidden="1"/>
    </xf>
    <xf numFmtId="0" fontId="76" fillId="0" borderId="7" xfId="0" applyNumberFormat="1" applyFont="1" applyBorder="1" applyAlignment="1" applyProtection="1">
      <alignment horizontal="right" vertical="center" shrinkToFit="1"/>
      <protection hidden="1"/>
    </xf>
    <xf numFmtId="0" fontId="82" fillId="5" borderId="15" xfId="0" applyFont="1" applyFill="1" applyBorder="1" applyAlignment="1" applyProtection="1">
      <alignment horizontal="center" vertical="center" wrapText="1"/>
      <protection locked="0"/>
    </xf>
    <xf numFmtId="0" fontId="73" fillId="0" borderId="0" xfId="0" applyFont="1" applyAlignment="1" applyProtection="1">
      <alignment shrinkToFit="1"/>
    </xf>
    <xf numFmtId="49" fontId="73" fillId="0" borderId="0" xfId="0" applyNumberFormat="1" applyFont="1" applyAlignment="1" applyProtection="1">
      <alignment shrinkToFit="1"/>
    </xf>
    <xf numFmtId="0" fontId="16" fillId="0" borderId="0" xfId="0" applyFont="1" applyAlignment="1" applyProtection="1">
      <alignment vertical="center"/>
    </xf>
    <xf numFmtId="0" fontId="20" fillId="9" borderId="24" xfId="0" applyFont="1" applyFill="1" applyBorder="1" applyAlignment="1" applyProtection="1">
      <alignment horizontal="center" vertical="center"/>
    </xf>
    <xf numFmtId="0" fontId="20" fillId="9" borderId="25" xfId="0" applyFont="1" applyFill="1" applyBorder="1" applyAlignment="1" applyProtection="1">
      <alignment horizontal="center" vertical="center"/>
    </xf>
    <xf numFmtId="14" fontId="20" fillId="9" borderId="25" xfId="0" applyNumberFormat="1" applyFont="1" applyFill="1" applyBorder="1" applyAlignment="1" applyProtection="1">
      <alignment horizontal="center" vertical="center"/>
    </xf>
    <xf numFmtId="49" fontId="20" fillId="9" borderId="25" xfId="0" applyNumberFormat="1" applyFont="1" applyFill="1" applyBorder="1" applyAlignment="1" applyProtection="1">
      <alignment horizontal="center" vertical="center"/>
    </xf>
    <xf numFmtId="0" fontId="71" fillId="16" borderId="26" xfId="0" applyFont="1" applyFill="1" applyBorder="1" applyAlignment="1" applyProtection="1">
      <alignment horizontal="center"/>
    </xf>
    <xf numFmtId="164" fontId="71" fillId="16" borderId="26" xfId="0" applyNumberFormat="1" applyFont="1" applyFill="1" applyBorder="1" applyAlignment="1" applyProtection="1">
      <alignment horizontal="center"/>
    </xf>
    <xf numFmtId="49" fontId="71" fillId="16" borderId="26" xfId="0" applyNumberFormat="1" applyFont="1" applyFill="1" applyBorder="1" applyAlignment="1" applyProtection="1">
      <alignment horizontal="center"/>
    </xf>
    <xf numFmtId="0" fontId="71" fillId="16" borderId="27" xfId="0" applyFont="1" applyFill="1" applyBorder="1" applyAlignment="1" applyProtection="1">
      <alignment horizontal="center"/>
    </xf>
    <xf numFmtId="0" fontId="71" fillId="16" borderId="33" xfId="0" applyFont="1" applyFill="1" applyBorder="1" applyAlignment="1" applyProtection="1">
      <alignment horizontal="center"/>
    </xf>
    <xf numFmtId="0" fontId="71" fillId="16" borderId="28" xfId="0" applyFont="1" applyFill="1" applyBorder="1" applyAlignment="1" applyProtection="1">
      <alignment horizontal="center"/>
    </xf>
    <xf numFmtId="0" fontId="71" fillId="16" borderId="137" xfId="0" applyFont="1" applyFill="1" applyBorder="1" applyAlignment="1" applyProtection="1">
      <alignment horizontal="center"/>
    </xf>
    <xf numFmtId="0" fontId="29" fillId="21" borderId="138" xfId="0" applyFont="1" applyFill="1" applyBorder="1" applyAlignment="1" applyProtection="1">
      <alignment horizontal="center" vertical="center"/>
    </xf>
    <xf numFmtId="0" fontId="71" fillId="7" borderId="15" xfId="0" applyFont="1" applyFill="1" applyBorder="1" applyAlignment="1" applyProtection="1">
      <alignment horizontal="center" vertical="center"/>
    </xf>
    <xf numFmtId="0" fontId="29" fillId="21" borderId="15" xfId="0" applyFont="1" applyFill="1" applyBorder="1" applyAlignment="1" applyProtection="1">
      <alignment horizontal="center" vertical="center"/>
    </xf>
    <xf numFmtId="0" fontId="71" fillId="7" borderId="131" xfId="0" applyFont="1" applyFill="1" applyBorder="1" applyAlignment="1" applyProtection="1">
      <alignment horizontal="center" vertical="center"/>
    </xf>
    <xf numFmtId="0" fontId="29" fillId="21" borderId="130" xfId="0" applyFont="1" applyFill="1" applyBorder="1" applyAlignment="1" applyProtection="1">
      <alignment horizontal="center" vertical="center"/>
    </xf>
    <xf numFmtId="0" fontId="71" fillId="7" borderId="139" xfId="0" applyFont="1" applyFill="1" applyBorder="1" applyAlignment="1" applyProtection="1">
      <alignment horizontal="center" vertical="center"/>
    </xf>
    <xf numFmtId="0" fontId="53" fillId="0" borderId="0" xfId="0" applyFont="1" applyProtection="1"/>
    <xf numFmtId="0" fontId="71" fillId="3" borderId="130" xfId="0" applyFont="1" applyFill="1" applyBorder="1" applyAlignment="1">
      <alignment horizontal="center" vertical="center"/>
    </xf>
    <xf numFmtId="0" fontId="71" fillId="3" borderId="15" xfId="0" applyFont="1" applyFill="1" applyBorder="1" applyAlignment="1">
      <alignment horizontal="center" vertical="center"/>
    </xf>
    <xf numFmtId="1" fontId="71" fillId="3" borderId="131" xfId="0" applyNumberFormat="1" applyFont="1" applyFill="1" applyBorder="1" applyAlignment="1">
      <alignment horizontal="center"/>
    </xf>
    <xf numFmtId="0" fontId="71" fillId="3" borderId="131" xfId="0" applyFont="1" applyFill="1" applyBorder="1" applyAlignment="1">
      <alignment horizontal="center"/>
    </xf>
    <xf numFmtId="0" fontId="71" fillId="3" borderId="130" xfId="0" applyFont="1" applyFill="1" applyBorder="1" applyAlignment="1">
      <alignment horizontal="center"/>
    </xf>
    <xf numFmtId="0" fontId="71" fillId="3" borderId="15" xfId="0" applyFont="1" applyFill="1" applyBorder="1" applyAlignment="1">
      <alignment horizontal="center"/>
    </xf>
    <xf numFmtId="0" fontId="72" fillId="3" borderId="15" xfId="0" applyFont="1" applyFill="1" applyBorder="1" applyAlignment="1">
      <alignment horizontal="center"/>
    </xf>
    <xf numFmtId="0" fontId="71" fillId="3" borderId="15" xfId="0" applyFont="1" applyFill="1" applyBorder="1"/>
    <xf numFmtId="0" fontId="71" fillId="3" borderId="131" xfId="0" applyFont="1" applyFill="1" applyBorder="1" applyAlignment="1">
      <alignment horizontal="center" vertical="center"/>
    </xf>
    <xf numFmtId="0" fontId="9" fillId="0" borderId="0" xfId="0" applyFont="1"/>
    <xf numFmtId="0" fontId="39" fillId="0" borderId="10" xfId="0" applyFont="1" applyBorder="1" applyAlignment="1">
      <alignment horizontal="center" wrapText="1"/>
    </xf>
    <xf numFmtId="0" fontId="39" fillId="0" borderId="3" xfId="0" applyFont="1" applyBorder="1" applyAlignment="1">
      <alignment horizontal="center" wrapText="1"/>
    </xf>
    <xf numFmtId="0" fontId="39" fillId="0" borderId="21" xfId="0" applyFont="1" applyBorder="1" applyAlignment="1">
      <alignment horizontal="center" wrapText="1"/>
    </xf>
    <xf numFmtId="0" fontId="39" fillId="0" borderId="11" xfId="0" applyFont="1" applyBorder="1" applyAlignment="1">
      <alignment horizontal="center" wrapText="1"/>
    </xf>
    <xf numFmtId="0" fontId="39" fillId="0" borderId="0" xfId="0" applyFont="1" applyBorder="1" applyAlignment="1">
      <alignment horizontal="center" wrapText="1"/>
    </xf>
    <xf numFmtId="0" fontId="39" fillId="0" borderId="17" xfId="0" applyFont="1" applyBorder="1" applyAlignment="1">
      <alignment horizontal="center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39" fillId="0" borderId="18" xfId="0" applyFont="1" applyBorder="1" applyAlignment="1">
      <alignment horizontal="center" wrapText="1"/>
    </xf>
    <xf numFmtId="9" fontId="33" fillId="9" borderId="60" xfId="0" applyNumberFormat="1" applyFont="1" applyFill="1" applyBorder="1" applyAlignment="1">
      <alignment horizontal="right" vertical="center" wrapText="1"/>
    </xf>
    <xf numFmtId="0" fontId="33" fillId="9" borderId="68" xfId="0" applyFont="1" applyFill="1" applyBorder="1" applyAlignment="1">
      <alignment horizontal="right" vertical="center" wrapText="1"/>
    </xf>
    <xf numFmtId="0" fontId="33" fillId="9" borderId="69" xfId="0" applyFont="1" applyFill="1" applyBorder="1" applyAlignment="1">
      <alignment horizontal="right" vertical="center"/>
    </xf>
    <xf numFmtId="0" fontId="33" fillId="9" borderId="70" xfId="0" applyFont="1" applyFill="1" applyBorder="1" applyAlignment="1">
      <alignment horizontal="right" vertical="center"/>
    </xf>
    <xf numFmtId="0" fontId="33" fillId="9" borderId="71" xfId="0" applyFont="1" applyFill="1" applyBorder="1" applyAlignment="1">
      <alignment horizontal="right" vertical="center"/>
    </xf>
    <xf numFmtId="9" fontId="33" fillId="9" borderId="72" xfId="0" applyNumberFormat="1" applyFont="1" applyFill="1" applyBorder="1" applyAlignment="1">
      <alignment horizontal="right" vertical="center"/>
    </xf>
    <xf numFmtId="0" fontId="33" fillId="9" borderId="73" xfId="0" applyFont="1" applyFill="1" applyBorder="1" applyAlignment="1">
      <alignment horizontal="right" vertical="center"/>
    </xf>
    <xf numFmtId="0" fontId="33" fillId="9" borderId="63" xfId="0" applyFont="1" applyFill="1" applyBorder="1" applyAlignment="1">
      <alignment horizontal="right" wrapText="1"/>
    </xf>
    <xf numFmtId="0" fontId="33" fillId="9" borderId="32" xfId="0" applyFont="1" applyFill="1" applyBorder="1" applyAlignment="1">
      <alignment horizontal="right" wrapText="1"/>
    </xf>
    <xf numFmtId="0" fontId="33" fillId="9" borderId="64" xfId="0" applyFont="1" applyFill="1" applyBorder="1" applyAlignment="1">
      <alignment horizontal="right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3" fillId="9" borderId="51" xfId="0" applyFont="1" applyFill="1" applyBorder="1" applyAlignment="1">
      <alignment horizontal="right" wrapText="1"/>
    </xf>
    <xf numFmtId="0" fontId="33" fillId="9" borderId="0" xfId="0" applyFont="1" applyFill="1" applyBorder="1" applyAlignment="1">
      <alignment horizontal="right" wrapText="1"/>
    </xf>
    <xf numFmtId="0" fontId="33" fillId="9" borderId="5" xfId="0" applyFont="1" applyFill="1" applyBorder="1" applyAlignment="1">
      <alignment horizontal="right" wrapText="1"/>
    </xf>
    <xf numFmtId="0" fontId="29" fillId="0" borderId="0" xfId="0" applyFont="1" applyBorder="1" applyAlignment="1">
      <alignment horizontal="right" vertical="center" wrapText="1"/>
    </xf>
    <xf numFmtId="0" fontId="29" fillId="0" borderId="0" xfId="0" applyFont="1" applyFill="1" applyBorder="1" applyAlignment="1">
      <alignment horizontal="right" vertical="center" wrapText="1"/>
    </xf>
    <xf numFmtId="0" fontId="29" fillId="0" borderId="0" xfId="0" applyFont="1" applyFill="1" applyAlignment="1">
      <alignment horizontal="center"/>
    </xf>
    <xf numFmtId="0" fontId="33" fillId="9" borderId="63" xfId="0" applyFont="1" applyFill="1" applyBorder="1" applyAlignment="1">
      <alignment horizontal="center"/>
    </xf>
    <xf numFmtId="0" fontId="33" fillId="9" borderId="32" xfId="0" applyFont="1" applyFill="1" applyBorder="1" applyAlignment="1">
      <alignment horizontal="center"/>
    </xf>
    <xf numFmtId="0" fontId="36" fillId="9" borderId="32" xfId="1" applyFont="1" applyFill="1" applyBorder="1" applyAlignment="1">
      <alignment horizontal="center"/>
    </xf>
    <xf numFmtId="0" fontId="36" fillId="9" borderId="64" xfId="1" applyFont="1" applyFill="1" applyBorder="1" applyAlignment="1">
      <alignment horizontal="center"/>
    </xf>
    <xf numFmtId="0" fontId="33" fillId="9" borderId="65" xfId="0" applyFont="1" applyFill="1" applyBorder="1" applyAlignment="1">
      <alignment horizontal="right"/>
    </xf>
    <xf numFmtId="0" fontId="33" fillId="9" borderId="66" xfId="0" applyFont="1" applyFill="1" applyBorder="1" applyAlignment="1">
      <alignment horizontal="right"/>
    </xf>
    <xf numFmtId="0" fontId="33" fillId="9" borderId="67" xfId="0" applyFont="1" applyFill="1" applyBorder="1" applyAlignment="1">
      <alignment horizontal="right"/>
    </xf>
    <xf numFmtId="9" fontId="33" fillId="9" borderId="60" xfId="0" applyNumberFormat="1" applyFont="1" applyFill="1" applyBorder="1" applyAlignment="1">
      <alignment horizontal="right" vertical="center"/>
    </xf>
    <xf numFmtId="0" fontId="33" fillId="9" borderId="68" xfId="0" applyFont="1" applyFill="1" applyBorder="1" applyAlignment="1">
      <alignment horizontal="right" vertical="center"/>
    </xf>
    <xf numFmtId="0" fontId="33" fillId="9" borderId="51" xfId="0" applyFont="1" applyFill="1" applyBorder="1" applyAlignment="1">
      <alignment horizontal="center" vertical="center" wrapText="1"/>
    </xf>
    <xf numFmtId="0" fontId="33" fillId="9" borderId="0" xfId="0" applyFont="1" applyFill="1" applyBorder="1" applyAlignment="1">
      <alignment horizontal="center" vertical="center" wrapText="1"/>
    </xf>
    <xf numFmtId="0" fontId="33" fillId="9" borderId="47" xfId="0" applyFont="1" applyFill="1" applyBorder="1" applyAlignment="1">
      <alignment horizontal="center" vertical="center" wrapText="1"/>
    </xf>
    <xf numFmtId="0" fontId="33" fillId="9" borderId="59" xfId="0" applyFont="1" applyFill="1" applyBorder="1" applyAlignment="1">
      <alignment horizontal="right" vertical="center" wrapText="1"/>
    </xf>
    <xf numFmtId="0" fontId="33" fillId="9" borderId="60" xfId="0" applyFont="1" applyFill="1" applyBorder="1" applyAlignment="1">
      <alignment horizontal="right" vertical="center" wrapText="1"/>
    </xf>
    <xf numFmtId="9" fontId="33" fillId="9" borderId="60" xfId="0" applyNumberFormat="1" applyFont="1" applyFill="1" applyBorder="1" applyAlignment="1">
      <alignment horizontal="right"/>
    </xf>
    <xf numFmtId="0" fontId="33" fillId="9" borderId="68" xfId="0" applyFont="1" applyFill="1" applyBorder="1" applyAlignment="1">
      <alignment horizontal="right"/>
    </xf>
    <xf numFmtId="0" fontId="33" fillId="9" borderId="60" xfId="0" applyFont="1" applyFill="1" applyBorder="1" applyAlignment="1">
      <alignment horizontal="right"/>
    </xf>
    <xf numFmtId="0" fontId="33" fillId="9" borderId="65" xfId="0" applyFont="1" applyFill="1" applyBorder="1" applyAlignment="1">
      <alignment horizontal="right" vertical="center"/>
    </xf>
    <xf numFmtId="0" fontId="33" fillId="9" borderId="66" xfId="0" applyFont="1" applyFill="1" applyBorder="1" applyAlignment="1">
      <alignment horizontal="right" vertical="center"/>
    </xf>
    <xf numFmtId="0" fontId="33" fillId="9" borderId="67" xfId="0" applyFont="1" applyFill="1" applyBorder="1" applyAlignment="1">
      <alignment horizontal="right" vertical="center"/>
    </xf>
    <xf numFmtId="0" fontId="33" fillId="9" borderId="59" xfId="0" applyFont="1" applyFill="1" applyBorder="1" applyAlignment="1">
      <alignment horizontal="right" vertical="center"/>
    </xf>
    <xf numFmtId="0" fontId="33" fillId="9" borderId="60" xfId="0" applyFont="1" applyFill="1" applyBorder="1" applyAlignment="1">
      <alignment horizontal="right" vertical="center"/>
    </xf>
    <xf numFmtId="9" fontId="33" fillId="9" borderId="60" xfId="1" applyNumberFormat="1" applyFont="1" applyFill="1" applyBorder="1" applyAlignment="1">
      <alignment horizontal="right" vertical="center"/>
    </xf>
    <xf numFmtId="0" fontId="33" fillId="9" borderId="68" xfId="1" applyFont="1" applyFill="1" applyBorder="1" applyAlignment="1">
      <alignment horizontal="right" vertical="center"/>
    </xf>
    <xf numFmtId="0" fontId="33" fillId="9" borderId="63" xfId="0" applyFont="1" applyFill="1" applyBorder="1" applyAlignment="1">
      <alignment horizontal="right"/>
    </xf>
    <xf numFmtId="0" fontId="33" fillId="9" borderId="32" xfId="0" applyFont="1" applyFill="1" applyBorder="1" applyAlignment="1">
      <alignment horizontal="right"/>
    </xf>
    <xf numFmtId="0" fontId="33" fillId="9" borderId="64" xfId="0" applyFont="1" applyFill="1" applyBorder="1" applyAlignment="1">
      <alignment horizontal="right"/>
    </xf>
    <xf numFmtId="0" fontId="34" fillId="9" borderId="60" xfId="0" applyFont="1" applyFill="1" applyBorder="1" applyAlignment="1">
      <alignment horizontal="right" vertical="center"/>
    </xf>
    <xf numFmtId="0" fontId="34" fillId="9" borderId="68" xfId="0" applyFont="1" applyFill="1" applyBorder="1" applyAlignment="1">
      <alignment horizontal="right" vertical="center"/>
    </xf>
    <xf numFmtId="0" fontId="32" fillId="9" borderId="63" xfId="1" applyFont="1" applyFill="1" applyBorder="1" applyAlignment="1">
      <alignment horizontal="right"/>
    </xf>
    <xf numFmtId="0" fontId="32" fillId="9" borderId="32" xfId="1" applyFont="1" applyFill="1" applyBorder="1" applyAlignment="1">
      <alignment horizontal="right"/>
    </xf>
    <xf numFmtId="0" fontId="32" fillId="9" borderId="64" xfId="1" applyFont="1" applyFill="1" applyBorder="1" applyAlignment="1">
      <alignment horizontal="right"/>
    </xf>
    <xf numFmtId="0" fontId="28" fillId="0" borderId="0" xfId="0" applyFont="1" applyAlignment="1">
      <alignment horizontal="center"/>
    </xf>
    <xf numFmtId="0" fontId="29" fillId="0" borderId="5" xfId="0" applyFont="1" applyBorder="1" applyAlignment="1">
      <alignment horizontal="right"/>
    </xf>
    <xf numFmtId="0" fontId="30" fillId="9" borderId="52" xfId="0" applyFont="1" applyFill="1" applyBorder="1" applyAlignment="1">
      <alignment horizontal="center" vertical="center"/>
    </xf>
    <xf numFmtId="0" fontId="31" fillId="9" borderId="53" xfId="0" applyFont="1" applyFill="1" applyBorder="1" applyAlignment="1">
      <alignment horizontal="center" vertical="center"/>
    </xf>
    <xf numFmtId="0" fontId="31" fillId="9" borderId="59" xfId="0" applyFont="1" applyFill="1" applyBorder="1" applyAlignment="1">
      <alignment horizontal="center" vertical="center"/>
    </xf>
    <xf numFmtId="0" fontId="31" fillId="9" borderId="60" xfId="0" applyFont="1" applyFill="1" applyBorder="1" applyAlignment="1">
      <alignment horizontal="center" vertical="center"/>
    </xf>
    <xf numFmtId="0" fontId="31" fillId="9" borderId="54" xfId="0" applyFont="1" applyFill="1" applyBorder="1" applyAlignment="1">
      <alignment horizontal="center" vertical="center"/>
    </xf>
    <xf numFmtId="0" fontId="31" fillId="9" borderId="55" xfId="0" applyFont="1" applyFill="1" applyBorder="1" applyAlignment="1">
      <alignment horizontal="center" vertical="center"/>
    </xf>
    <xf numFmtId="0" fontId="31" fillId="9" borderId="61" xfId="0" applyFont="1" applyFill="1" applyBorder="1" applyAlignment="1">
      <alignment horizontal="center" vertical="center"/>
    </xf>
    <xf numFmtId="0" fontId="31" fillId="9" borderId="62" xfId="0" applyFont="1" applyFill="1" applyBorder="1" applyAlignment="1">
      <alignment horizontal="center" vertical="center"/>
    </xf>
    <xf numFmtId="0" fontId="32" fillId="9" borderId="56" xfId="1" applyFont="1" applyFill="1" applyBorder="1" applyAlignment="1">
      <alignment horizontal="right"/>
    </xf>
    <xf numFmtId="0" fontId="32" fillId="9" borderId="57" xfId="1" applyFont="1" applyFill="1" applyBorder="1" applyAlignment="1">
      <alignment horizontal="right"/>
    </xf>
    <xf numFmtId="0" fontId="32" fillId="9" borderId="58" xfId="1" applyFont="1" applyFill="1" applyBorder="1" applyAlignment="1">
      <alignment horizontal="right"/>
    </xf>
    <xf numFmtId="0" fontId="81" fillId="14" borderId="0" xfId="0" applyFont="1" applyFill="1" applyAlignment="1" applyProtection="1">
      <alignment horizontal="right" vertical="center"/>
    </xf>
    <xf numFmtId="0" fontId="83" fillId="0" borderId="0" xfId="0" applyFont="1" applyAlignment="1" applyProtection="1">
      <alignment horizontal="center" vertical="center"/>
    </xf>
    <xf numFmtId="0" fontId="68" fillId="0" borderId="0" xfId="0" applyFont="1" applyAlignment="1" applyProtection="1">
      <alignment horizontal="center"/>
      <protection hidden="1"/>
    </xf>
    <xf numFmtId="0" fontId="48" fillId="19" borderId="79" xfId="0" applyFont="1" applyFill="1" applyBorder="1" applyAlignment="1" applyProtection="1">
      <alignment horizontal="center"/>
      <protection hidden="1"/>
    </xf>
    <xf numFmtId="0" fontId="44" fillId="8" borderId="76" xfId="0" applyFont="1" applyFill="1" applyBorder="1" applyAlignment="1" applyProtection="1">
      <alignment horizontal="center"/>
      <protection hidden="1"/>
    </xf>
    <xf numFmtId="0" fontId="44" fillId="8" borderId="77" xfId="0" applyFont="1" applyFill="1" applyBorder="1" applyAlignment="1" applyProtection="1">
      <alignment horizontal="center"/>
      <protection hidden="1"/>
    </xf>
    <xf numFmtId="0" fontId="44" fillId="8" borderId="74" xfId="0" applyFont="1" applyFill="1" applyBorder="1" applyAlignment="1" applyProtection="1">
      <alignment horizontal="center"/>
      <protection hidden="1"/>
    </xf>
    <xf numFmtId="0" fontId="44" fillId="8" borderId="78" xfId="0" applyFont="1" applyFill="1" applyBorder="1" applyAlignment="1" applyProtection="1">
      <alignment horizontal="center"/>
      <protection hidden="1"/>
    </xf>
    <xf numFmtId="0" fontId="40" fillId="0" borderId="0" xfId="1" applyFont="1" applyFill="1" applyBorder="1" applyAlignment="1" applyProtection="1">
      <alignment horizontal="center" vertical="center" shrinkToFit="1"/>
      <protection hidden="1"/>
    </xf>
    <xf numFmtId="0" fontId="5" fillId="0" borderId="76" xfId="1" applyFont="1" applyFill="1" applyBorder="1" applyAlignment="1" applyProtection="1">
      <alignment horizontal="center" vertical="center" shrinkToFit="1"/>
      <protection hidden="1"/>
    </xf>
    <xf numFmtId="0" fontId="2" fillId="0" borderId="0" xfId="0" applyFont="1" applyFill="1" applyBorder="1" applyAlignment="1" applyProtection="1">
      <alignment horizontal="center" vertical="center" shrinkToFit="1"/>
      <protection hidden="1"/>
    </xf>
    <xf numFmtId="0" fontId="5" fillId="3" borderId="76" xfId="1" applyFont="1" applyFill="1" applyBorder="1" applyAlignment="1" applyProtection="1">
      <alignment horizontal="center" vertical="center" shrinkToFit="1"/>
      <protection hidden="1"/>
    </xf>
    <xf numFmtId="0" fontId="5" fillId="3" borderId="76" xfId="0" applyFont="1" applyFill="1" applyBorder="1" applyAlignment="1" applyProtection="1">
      <alignment horizontal="center" vertical="center" shrinkToFit="1"/>
      <protection hidden="1"/>
    </xf>
    <xf numFmtId="0" fontId="5" fillId="3" borderId="110" xfId="0" applyFont="1" applyFill="1" applyBorder="1" applyAlignment="1" applyProtection="1">
      <alignment horizontal="center" vertical="center" shrinkToFit="1"/>
      <protection hidden="1"/>
    </xf>
    <xf numFmtId="0" fontId="5" fillId="3" borderId="0" xfId="0" applyFont="1" applyFill="1" applyBorder="1" applyAlignment="1" applyProtection="1">
      <alignment horizontal="center" vertical="center" shrinkToFit="1"/>
      <protection hidden="1"/>
    </xf>
    <xf numFmtId="0" fontId="48" fillId="19" borderId="0" xfId="0" applyFont="1" applyFill="1" applyAlignment="1" applyProtection="1">
      <alignment horizontal="center" vertical="center" shrinkToFit="1"/>
      <protection hidden="1"/>
    </xf>
    <xf numFmtId="0" fontId="23" fillId="15" borderId="99" xfId="0" applyFont="1" applyFill="1" applyBorder="1" applyAlignment="1" applyProtection="1">
      <alignment horizontal="center" vertical="center" shrinkToFit="1"/>
      <protection hidden="1"/>
    </xf>
    <xf numFmtId="0" fontId="23" fillId="15" borderId="76" xfId="0" applyFont="1" applyFill="1" applyBorder="1" applyAlignment="1" applyProtection="1">
      <alignment horizontal="center" vertical="center" shrinkToFit="1"/>
      <protection hidden="1"/>
    </xf>
    <xf numFmtId="164" fontId="5" fillId="3" borderId="76" xfId="1" applyNumberFormat="1" applyFont="1" applyFill="1" applyBorder="1" applyAlignment="1" applyProtection="1">
      <alignment horizontal="center" vertical="center" shrinkToFit="1"/>
      <protection hidden="1"/>
    </xf>
    <xf numFmtId="49" fontId="5" fillId="3" borderId="99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99" xfId="0" applyFont="1" applyFill="1" applyBorder="1" applyAlignment="1" applyProtection="1">
      <alignment horizontal="center" vertical="center" shrinkToFit="1"/>
      <protection hidden="1"/>
    </xf>
    <xf numFmtId="0" fontId="23" fillId="18" borderId="80" xfId="0" applyFont="1" applyFill="1" applyBorder="1" applyAlignment="1" applyProtection="1">
      <alignment horizontal="center" vertical="center" shrinkToFit="1"/>
      <protection hidden="1"/>
    </xf>
    <xf numFmtId="0" fontId="23" fillId="18" borderId="0" xfId="0" applyFont="1" applyFill="1" applyBorder="1" applyAlignment="1" applyProtection="1">
      <alignment horizontal="center" vertical="center" shrinkToFit="1"/>
      <protection hidden="1"/>
    </xf>
    <xf numFmtId="0" fontId="23" fillId="18" borderId="100" xfId="0" applyFont="1" applyFill="1" applyBorder="1" applyAlignment="1" applyProtection="1">
      <alignment horizontal="center" vertical="center" shrinkToFit="1"/>
      <protection hidden="1"/>
    </xf>
    <xf numFmtId="0" fontId="5" fillId="3" borderId="76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77" xfId="1" applyFont="1" applyFill="1" applyBorder="1" applyAlignment="1" applyProtection="1">
      <alignment horizontal="center" vertical="center" shrinkToFit="1"/>
      <protection hidden="1"/>
    </xf>
    <xf numFmtId="0" fontId="5" fillId="3" borderId="74" xfId="1" applyFont="1" applyFill="1" applyBorder="1" applyAlignment="1" applyProtection="1">
      <alignment horizontal="center" vertical="center" shrinkToFit="1"/>
      <protection hidden="1"/>
    </xf>
    <xf numFmtId="0" fontId="5" fillId="3" borderId="78" xfId="1" applyFont="1" applyFill="1" applyBorder="1" applyAlignment="1" applyProtection="1">
      <alignment horizontal="center" vertical="center" shrinkToFit="1"/>
      <protection hidden="1"/>
    </xf>
    <xf numFmtId="0" fontId="6" fillId="3" borderId="76" xfId="1" applyFont="1" applyFill="1" applyBorder="1" applyAlignment="1" applyProtection="1">
      <alignment horizontal="center" vertical="center" shrinkToFit="1"/>
      <protection hidden="1"/>
    </xf>
    <xf numFmtId="0" fontId="5" fillId="3" borderId="99" xfId="1" applyFont="1" applyFill="1" applyBorder="1" applyAlignment="1" applyProtection="1">
      <alignment horizontal="center" vertical="center" shrinkToFit="1"/>
      <protection hidden="1"/>
    </xf>
    <xf numFmtId="0" fontId="40" fillId="3" borderId="76" xfId="1" applyFont="1" applyFill="1" applyBorder="1" applyAlignment="1" applyProtection="1">
      <alignment horizontal="center" vertical="center" wrapText="1" shrinkToFit="1"/>
      <protection hidden="1"/>
    </xf>
    <xf numFmtId="0" fontId="40" fillId="3" borderId="76" xfId="1" applyFont="1" applyFill="1" applyBorder="1" applyAlignment="1" applyProtection="1">
      <alignment horizontal="center" vertical="center" shrinkToFit="1"/>
      <protection hidden="1"/>
    </xf>
    <xf numFmtId="0" fontId="2" fillId="3" borderId="76" xfId="1" applyFont="1" applyFill="1" applyBorder="1" applyAlignment="1" applyProtection="1">
      <alignment horizontal="center" vertical="center" shrinkToFit="1"/>
      <protection hidden="1"/>
    </xf>
    <xf numFmtId="0" fontId="5" fillId="3" borderId="107" xfId="1" applyFont="1" applyFill="1" applyBorder="1" applyAlignment="1" applyProtection="1">
      <alignment horizontal="center" vertical="center" shrinkToFit="1"/>
      <protection locked="0" hidden="1"/>
    </xf>
    <xf numFmtId="0" fontId="5" fillId="3" borderId="108" xfId="1" applyFont="1" applyFill="1" applyBorder="1" applyAlignment="1" applyProtection="1">
      <alignment horizontal="center" vertical="center" shrinkToFit="1"/>
      <protection locked="0" hidden="1"/>
    </xf>
    <xf numFmtId="0" fontId="5" fillId="3" borderId="109" xfId="1" applyFont="1" applyFill="1" applyBorder="1" applyAlignment="1" applyProtection="1">
      <alignment horizontal="center" vertical="center" shrinkToFit="1"/>
      <protection locked="0" hidden="1"/>
    </xf>
    <xf numFmtId="164" fontId="5" fillId="3" borderId="99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99" xfId="0" applyNumberFormat="1" applyFont="1" applyFill="1" applyBorder="1" applyAlignment="1" applyProtection="1">
      <alignment horizontal="center" vertical="center" shrinkToFit="1"/>
      <protection hidden="1"/>
    </xf>
    <xf numFmtId="0" fontId="44" fillId="20" borderId="0" xfId="0" applyFont="1" applyFill="1" applyAlignment="1" applyProtection="1">
      <alignment horizontal="center"/>
      <protection hidden="1"/>
    </xf>
    <xf numFmtId="0" fontId="67" fillId="17" borderId="94" xfId="0" applyFont="1" applyFill="1" applyBorder="1" applyAlignment="1" applyProtection="1">
      <alignment horizontal="center" shrinkToFit="1"/>
      <protection hidden="1"/>
    </xf>
    <xf numFmtId="0" fontId="67" fillId="17" borderId="95" xfId="0" applyFont="1" applyFill="1" applyBorder="1" applyAlignment="1" applyProtection="1">
      <alignment horizontal="center" shrinkToFit="1"/>
      <protection hidden="1"/>
    </xf>
    <xf numFmtId="0" fontId="48" fillId="19" borderId="0" xfId="0" applyFont="1" applyFill="1" applyAlignment="1" applyProtection="1">
      <alignment horizontal="center" vertical="center"/>
      <protection hidden="1"/>
    </xf>
    <xf numFmtId="0" fontId="67" fillId="17" borderId="101" xfId="0" applyFont="1" applyFill="1" applyBorder="1" applyAlignment="1" applyProtection="1">
      <alignment horizontal="center" shrinkToFit="1"/>
      <protection hidden="1"/>
    </xf>
    <xf numFmtId="0" fontId="67" fillId="17" borderId="102" xfId="0" applyFont="1" applyFill="1" applyBorder="1" applyAlignment="1" applyProtection="1">
      <alignment horizontal="center" shrinkToFit="1"/>
      <protection hidden="1"/>
    </xf>
    <xf numFmtId="0" fontId="67" fillId="17" borderId="103" xfId="0" applyFont="1" applyFill="1" applyBorder="1" applyAlignment="1" applyProtection="1">
      <alignment horizontal="center" shrinkToFit="1"/>
      <protection hidden="1"/>
    </xf>
    <xf numFmtId="0" fontId="52" fillId="10" borderId="104" xfId="0" applyFont="1" applyFill="1" applyBorder="1" applyAlignment="1" applyProtection="1">
      <alignment horizontal="center"/>
      <protection hidden="1"/>
    </xf>
    <xf numFmtId="0" fontId="52" fillId="10" borderId="102" xfId="0" applyFont="1" applyFill="1" applyBorder="1" applyAlignment="1" applyProtection="1">
      <alignment horizontal="center"/>
      <protection hidden="1"/>
    </xf>
    <xf numFmtId="0" fontId="52" fillId="10" borderId="105" xfId="0" applyFont="1" applyFill="1" applyBorder="1" applyAlignment="1" applyProtection="1">
      <alignment horizontal="center"/>
      <protection hidden="1"/>
    </xf>
    <xf numFmtId="0" fontId="52" fillId="10" borderId="95" xfId="0" applyFont="1" applyFill="1" applyBorder="1" applyAlignment="1" applyProtection="1">
      <alignment horizontal="center"/>
      <protection hidden="1"/>
    </xf>
    <xf numFmtId="0" fontId="52" fillId="10" borderId="96" xfId="0" applyFont="1" applyFill="1" applyBorder="1" applyAlignment="1" applyProtection="1">
      <alignment horizontal="center"/>
      <protection hidden="1"/>
    </xf>
    <xf numFmtId="0" fontId="61" fillId="8" borderId="0" xfId="0" applyFont="1" applyFill="1" applyAlignment="1" applyProtection="1">
      <alignment horizontal="center" vertical="center"/>
      <protection locked="0" hidden="1"/>
    </xf>
    <xf numFmtId="0" fontId="52" fillId="10" borderId="95" xfId="0" applyFont="1" applyFill="1" applyBorder="1" applyAlignment="1" applyProtection="1">
      <alignment horizontal="center"/>
      <protection locked="0" hidden="1"/>
    </xf>
    <xf numFmtId="0" fontId="52" fillId="10" borderId="96" xfId="0" applyFont="1" applyFill="1" applyBorder="1" applyAlignment="1" applyProtection="1">
      <alignment horizontal="center"/>
      <protection locked="0" hidden="1"/>
    </xf>
    <xf numFmtId="0" fontId="67" fillId="17" borderId="117" xfId="0" applyFont="1" applyFill="1" applyBorder="1" applyAlignment="1" applyProtection="1">
      <alignment horizontal="center" shrinkToFit="1"/>
      <protection hidden="1"/>
    </xf>
    <xf numFmtId="0" fontId="67" fillId="17" borderId="118" xfId="0" applyFont="1" applyFill="1" applyBorder="1" applyAlignment="1" applyProtection="1">
      <alignment horizontal="center" shrinkToFit="1"/>
      <protection hidden="1"/>
    </xf>
    <xf numFmtId="0" fontId="52" fillId="10" borderId="118" xfId="0" applyFont="1" applyFill="1" applyBorder="1" applyAlignment="1" applyProtection="1">
      <alignment horizontal="center"/>
      <protection hidden="1"/>
    </xf>
    <xf numFmtId="0" fontId="52" fillId="10" borderId="119" xfId="0" applyFont="1" applyFill="1" applyBorder="1" applyAlignment="1" applyProtection="1">
      <alignment horizontal="center"/>
      <protection hidden="1"/>
    </xf>
    <xf numFmtId="0" fontId="80" fillId="6" borderId="1" xfId="0" applyFont="1" applyFill="1" applyBorder="1" applyAlignment="1" applyProtection="1">
      <alignment horizontal="center" vertical="center" shrinkToFit="1"/>
      <protection hidden="1"/>
    </xf>
    <xf numFmtId="0" fontId="80" fillId="6" borderId="6" xfId="0" applyFont="1" applyFill="1" applyBorder="1" applyAlignment="1" applyProtection="1">
      <alignment horizontal="center" vertical="center" shrinkToFit="1"/>
      <protection hidden="1"/>
    </xf>
    <xf numFmtId="0" fontId="79" fillId="0" borderId="8" xfId="0" applyFont="1" applyBorder="1" applyAlignment="1" applyProtection="1">
      <alignment horizontal="center" vertical="center" shrinkToFit="1"/>
      <protection hidden="1"/>
    </xf>
    <xf numFmtId="0" fontId="79" fillId="0" borderId="0" xfId="0" applyFont="1" applyBorder="1" applyAlignment="1" applyProtection="1">
      <alignment horizontal="center" vertical="center" shrinkToFit="1"/>
      <protection hidden="1"/>
    </xf>
    <xf numFmtId="0" fontId="79" fillId="0" borderId="6" xfId="0" applyFont="1" applyBorder="1" applyAlignment="1" applyProtection="1">
      <alignment horizontal="center" vertical="center" shrinkToFit="1"/>
      <protection hidden="1"/>
    </xf>
    <xf numFmtId="0" fontId="79" fillId="0" borderId="111" xfId="0" applyFont="1" applyBorder="1" applyAlignment="1" applyProtection="1">
      <alignment horizontal="center" vertical="center" shrinkToFit="1"/>
      <protection hidden="1"/>
    </xf>
    <xf numFmtId="0" fontId="79" fillId="0" borderId="115" xfId="0" applyFont="1" applyBorder="1" applyAlignment="1" applyProtection="1">
      <alignment horizontal="center" vertical="center" shrinkToFit="1"/>
      <protection hidden="1"/>
    </xf>
    <xf numFmtId="0" fontId="79" fillId="0" borderId="116" xfId="0" applyFont="1" applyBorder="1" applyAlignment="1" applyProtection="1">
      <alignment horizontal="center" vertical="center" shrinkToFit="1"/>
      <protection hidden="1"/>
    </xf>
    <xf numFmtId="0" fontId="76" fillId="0" borderId="5" xfId="0" applyFont="1" applyBorder="1" applyAlignment="1" applyProtection="1">
      <alignment horizontal="center" vertical="center" shrinkToFit="1" readingOrder="2"/>
      <protection hidden="1"/>
    </xf>
    <xf numFmtId="0" fontId="79" fillId="0" borderId="114" xfId="0" applyFont="1" applyBorder="1" applyAlignment="1" applyProtection="1">
      <alignment horizontal="center" vertical="center" shrinkToFit="1"/>
      <protection hidden="1"/>
    </xf>
    <xf numFmtId="0" fontId="79" fillId="0" borderId="49" xfId="0" applyFont="1" applyBorder="1" applyAlignment="1" applyProtection="1">
      <alignment horizontal="center" vertical="center" shrinkToFit="1"/>
      <protection hidden="1"/>
    </xf>
    <xf numFmtId="0" fontId="79" fillId="0" borderId="1" xfId="0" applyFont="1" applyBorder="1" applyAlignment="1" applyProtection="1">
      <alignment horizontal="center" vertical="center" shrinkToFit="1"/>
      <protection hidden="1"/>
    </xf>
    <xf numFmtId="165" fontId="7" fillId="3" borderId="8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111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0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115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6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116" xfId="0" applyNumberFormat="1" applyFont="1" applyFill="1" applyBorder="1" applyAlignment="1" applyProtection="1">
      <alignment horizontal="center" vertical="center" shrinkToFit="1"/>
      <protection hidden="1"/>
    </xf>
    <xf numFmtId="0" fontId="0" fillId="15" borderId="141" xfId="0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 shrinkToFit="1"/>
      <protection hidden="1"/>
    </xf>
    <xf numFmtId="0" fontId="7" fillId="3" borderId="112" xfId="0" applyFont="1" applyFill="1" applyBorder="1" applyAlignment="1" applyProtection="1">
      <alignment horizontal="center" vertical="center" shrinkToFit="1"/>
      <protection hidden="1"/>
    </xf>
    <xf numFmtId="0" fontId="77" fillId="0" borderId="16" xfId="0" applyFont="1" applyBorder="1" applyAlignment="1" applyProtection="1">
      <alignment horizontal="center" vertical="center" shrinkToFit="1"/>
      <protection hidden="1"/>
    </xf>
    <xf numFmtId="0" fontId="7" fillId="0" borderId="106" xfId="0" applyFont="1" applyBorder="1" applyAlignment="1" applyProtection="1">
      <alignment horizontal="right" vertical="center" shrinkToFit="1"/>
      <protection hidden="1"/>
    </xf>
    <xf numFmtId="0" fontId="7" fillId="0" borderId="7" xfId="0" applyFont="1" applyBorder="1" applyAlignment="1" applyProtection="1">
      <alignment horizontal="right" vertical="center" shrinkToFit="1"/>
      <protection hidden="1"/>
    </xf>
    <xf numFmtId="0" fontId="76" fillId="3" borderId="7" xfId="0" applyFont="1" applyFill="1" applyBorder="1" applyAlignment="1" applyProtection="1">
      <alignment horizontal="right" vertical="center" shrinkToFit="1"/>
      <protection hidden="1"/>
    </xf>
    <xf numFmtId="0" fontId="76" fillId="3" borderId="112" xfId="0" applyFont="1" applyFill="1" applyBorder="1" applyAlignment="1" applyProtection="1">
      <alignment horizontal="right" vertical="center" shrinkToFit="1"/>
      <protection hidden="1"/>
    </xf>
    <xf numFmtId="0" fontId="79" fillId="3" borderId="7" xfId="0" applyFont="1" applyFill="1" applyBorder="1" applyAlignment="1" applyProtection="1">
      <alignment horizontal="center" vertical="center" shrinkToFit="1"/>
      <protection hidden="1"/>
    </xf>
    <xf numFmtId="164" fontId="79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77" fillId="0" borderId="98" xfId="0" applyFont="1" applyBorder="1" applyAlignment="1" applyProtection="1">
      <alignment horizontal="center" vertical="center" shrinkToFit="1"/>
      <protection hidden="1"/>
    </xf>
    <xf numFmtId="0" fontId="7" fillId="0" borderId="106" xfId="0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 applyProtection="1">
      <alignment horizontal="center" vertical="center" shrinkToFit="1"/>
      <protection hidden="1"/>
    </xf>
    <xf numFmtId="0" fontId="76" fillId="16" borderId="106" xfId="0" applyFont="1" applyFill="1" applyBorder="1" applyAlignment="1" applyProtection="1">
      <alignment horizontal="center" vertical="center" shrinkToFit="1"/>
      <protection hidden="1"/>
    </xf>
    <xf numFmtId="0" fontId="76" fillId="16" borderId="7" xfId="0" applyFont="1" applyFill="1" applyBorder="1" applyAlignment="1" applyProtection="1">
      <alignment horizontal="center" vertical="center" shrinkToFit="1"/>
      <protection hidden="1"/>
    </xf>
    <xf numFmtId="0" fontId="79" fillId="0" borderId="114" xfId="0" applyFont="1" applyBorder="1" applyAlignment="1" applyProtection="1">
      <alignment horizontal="right" vertical="center" shrinkToFit="1"/>
      <protection hidden="1"/>
    </xf>
    <xf numFmtId="0" fontId="79" fillId="0" borderId="8" xfId="0" applyFont="1" applyBorder="1" applyAlignment="1" applyProtection="1">
      <alignment horizontal="right" vertical="center" shrinkToFit="1"/>
      <protection hidden="1"/>
    </xf>
    <xf numFmtId="0" fontId="7" fillId="0" borderId="0" xfId="0" applyFont="1" applyBorder="1" applyAlignment="1" applyProtection="1">
      <alignment horizontal="center" shrinkToFit="1"/>
      <protection hidden="1"/>
    </xf>
    <xf numFmtId="0" fontId="0" fillId="15" borderId="140" xfId="0" applyFill="1" applyBorder="1" applyAlignment="1" applyProtection="1">
      <alignment horizontal="right" vertical="center" wrapText="1"/>
      <protection hidden="1"/>
    </xf>
    <xf numFmtId="0" fontId="0" fillId="15" borderId="141" xfId="0" applyFill="1" applyBorder="1" applyAlignment="1" applyProtection="1">
      <alignment horizontal="right" vertical="center" wrapText="1"/>
      <protection hidden="1"/>
    </xf>
    <xf numFmtId="0" fontId="0" fillId="15" borderId="142" xfId="0" applyFill="1" applyBorder="1" applyAlignment="1" applyProtection="1">
      <alignment horizontal="right" vertical="center" wrapText="1"/>
      <protection hidden="1"/>
    </xf>
    <xf numFmtId="0" fontId="0" fillId="15" borderId="143" xfId="0" applyFill="1" applyBorder="1" applyAlignment="1" applyProtection="1">
      <alignment horizontal="right" vertical="center" wrapText="1"/>
      <protection hidden="1"/>
    </xf>
    <xf numFmtId="0" fontId="0" fillId="15" borderId="144" xfId="0" applyFill="1" applyBorder="1" applyAlignment="1" applyProtection="1">
      <alignment horizontal="right" vertical="center" wrapText="1"/>
      <protection hidden="1"/>
    </xf>
    <xf numFmtId="0" fontId="0" fillId="15" borderId="145" xfId="0" applyFill="1" applyBorder="1" applyAlignment="1" applyProtection="1">
      <alignment horizontal="right" vertical="center" wrapText="1"/>
      <protection hidden="1"/>
    </xf>
    <xf numFmtId="0" fontId="0" fillId="15" borderId="0" xfId="0" applyFill="1" applyBorder="1" applyAlignment="1" applyProtection="1">
      <alignment horizontal="center" vertical="center"/>
      <protection hidden="1"/>
    </xf>
    <xf numFmtId="0" fontId="79" fillId="0" borderId="106" xfId="0" applyFont="1" applyBorder="1" applyAlignment="1" applyProtection="1">
      <alignment horizontal="center" vertical="center" shrinkToFit="1"/>
      <protection hidden="1"/>
    </xf>
    <xf numFmtId="0" fontId="79" fillId="0" borderId="7" xfId="0" applyFont="1" applyBorder="1" applyAlignment="1" applyProtection="1">
      <alignment horizontal="center" vertical="center" shrinkToFit="1"/>
      <protection hidden="1"/>
    </xf>
    <xf numFmtId="0" fontId="77" fillId="0" borderId="0" xfId="0" applyFont="1" applyBorder="1" applyAlignment="1" applyProtection="1">
      <alignment horizontal="center" shrinkToFit="1"/>
      <protection hidden="1"/>
    </xf>
    <xf numFmtId="0" fontId="79" fillId="0" borderId="106" xfId="0" applyFont="1" applyBorder="1" applyAlignment="1" applyProtection="1">
      <alignment horizontal="right" vertical="center" shrinkToFit="1"/>
      <protection hidden="1"/>
    </xf>
    <xf numFmtId="0" fontId="79" fillId="0" borderId="7" xfId="0" applyFont="1" applyBorder="1" applyAlignment="1" applyProtection="1">
      <alignment horizontal="right" vertical="center" shrinkToFit="1"/>
      <protection hidden="1"/>
    </xf>
    <xf numFmtId="0" fontId="77" fillId="0" borderId="8" xfId="0" applyFont="1" applyBorder="1" applyAlignment="1" applyProtection="1">
      <alignment horizontal="center" vertical="center" shrinkToFit="1"/>
      <protection hidden="1"/>
    </xf>
    <xf numFmtId="0" fontId="77" fillId="0" borderId="0" xfId="0" applyFont="1" applyBorder="1" applyAlignment="1" applyProtection="1">
      <alignment horizontal="center" vertical="center" shrinkToFit="1"/>
      <protection hidden="1"/>
    </xf>
    <xf numFmtId="0" fontId="7" fillId="0" borderId="0" xfId="0" applyFont="1" applyBorder="1" applyAlignment="1" applyProtection="1">
      <alignment horizontal="center" vertical="center" shrinkToFit="1"/>
      <protection hidden="1"/>
    </xf>
    <xf numFmtId="0" fontId="79" fillId="0" borderId="6" xfId="0" applyFont="1" applyBorder="1" applyAlignment="1" applyProtection="1">
      <alignment horizontal="center" shrinkToFit="1"/>
      <protection hidden="1"/>
    </xf>
    <xf numFmtId="0" fontId="77" fillId="0" borderId="45" xfId="0" applyFont="1" applyFill="1" applyBorder="1" applyAlignment="1" applyProtection="1">
      <alignment horizontal="center" vertical="top" shrinkToFit="1"/>
      <protection hidden="1"/>
    </xf>
    <xf numFmtId="0" fontId="77" fillId="0" borderId="46" xfId="0" applyFont="1" applyFill="1" applyBorder="1" applyAlignment="1" applyProtection="1">
      <alignment horizontal="center" vertical="top" shrinkToFit="1"/>
      <protection hidden="1"/>
    </xf>
    <xf numFmtId="0" fontId="77" fillId="0" borderId="1" xfId="0" applyFont="1" applyBorder="1" applyAlignment="1" applyProtection="1">
      <alignment horizontal="right" vertical="center" shrinkToFit="1"/>
      <protection hidden="1"/>
    </xf>
    <xf numFmtId="0" fontId="77" fillId="0" borderId="6" xfId="0" applyFont="1" applyBorder="1" applyAlignment="1" applyProtection="1">
      <alignment horizontal="right" vertical="center" shrinkToFit="1"/>
      <protection hidden="1"/>
    </xf>
    <xf numFmtId="0" fontId="77" fillId="0" borderId="116" xfId="0" applyFont="1" applyBorder="1" applyAlignment="1" applyProtection="1">
      <alignment horizontal="right" vertical="center" shrinkToFit="1"/>
      <protection hidden="1"/>
    </xf>
    <xf numFmtId="0" fontId="77" fillId="0" borderId="0" xfId="0" applyFont="1" applyBorder="1" applyAlignment="1" applyProtection="1">
      <alignment horizontal="right" vertical="center" shrinkToFit="1"/>
      <protection hidden="1"/>
    </xf>
    <xf numFmtId="165" fontId="79" fillId="3" borderId="7" xfId="0" applyNumberFormat="1" applyFont="1" applyFill="1" applyBorder="1" applyAlignment="1" applyProtection="1">
      <alignment horizontal="right" shrinkToFit="1"/>
      <protection hidden="1"/>
    </xf>
    <xf numFmtId="165" fontId="79" fillId="3" borderId="112" xfId="0" applyNumberFormat="1" applyFont="1" applyFill="1" applyBorder="1" applyAlignment="1" applyProtection="1">
      <alignment horizontal="right" shrinkToFit="1"/>
      <protection hidden="1"/>
    </xf>
    <xf numFmtId="165" fontId="79" fillId="3" borderId="7" xfId="0" applyNumberFormat="1" applyFont="1" applyFill="1" applyBorder="1" applyAlignment="1" applyProtection="1">
      <alignment horizontal="right" vertical="center" shrinkToFit="1"/>
      <protection hidden="1"/>
    </xf>
    <xf numFmtId="165" fontId="79" fillId="3" borderId="112" xfId="0" applyNumberFormat="1" applyFont="1" applyFill="1" applyBorder="1" applyAlignment="1" applyProtection="1">
      <alignment horizontal="right" vertical="center" shrinkToFit="1"/>
      <protection hidden="1"/>
    </xf>
    <xf numFmtId="165" fontId="79" fillId="3" borderId="8" xfId="0" applyNumberFormat="1" applyFont="1" applyFill="1" applyBorder="1" applyAlignment="1" applyProtection="1">
      <alignment horizontal="right" vertical="center" shrinkToFit="1"/>
      <protection hidden="1"/>
    </xf>
    <xf numFmtId="165" fontId="79" fillId="3" borderId="111" xfId="0" applyNumberFormat="1" applyFont="1" applyFill="1" applyBorder="1" applyAlignment="1" applyProtection="1">
      <alignment horizontal="right" vertical="center" shrinkToFit="1"/>
      <protection hidden="1"/>
    </xf>
    <xf numFmtId="0" fontId="76" fillId="0" borderId="92" xfId="0" applyNumberFormat="1" applyFont="1" applyFill="1" applyBorder="1" applyAlignment="1" applyProtection="1">
      <alignment horizontal="right" vertical="center" shrinkToFit="1"/>
      <protection hidden="1"/>
    </xf>
    <xf numFmtId="0" fontId="76" fillId="0" borderId="8" xfId="0" applyNumberFormat="1" applyFont="1" applyFill="1" applyBorder="1" applyAlignment="1" applyProtection="1">
      <alignment horizontal="right" vertical="center" shrinkToFit="1"/>
      <protection hidden="1"/>
    </xf>
    <xf numFmtId="49" fontId="79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79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7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7" fillId="3" borderId="93" xfId="0" applyNumberFormat="1" applyFont="1" applyFill="1" applyBorder="1" applyAlignment="1" applyProtection="1">
      <alignment horizontal="center" vertical="center" shrinkToFit="1"/>
      <protection hidden="1"/>
    </xf>
    <xf numFmtId="0" fontId="77" fillId="0" borderId="85" xfId="0" applyFont="1" applyBorder="1" applyAlignment="1" applyProtection="1">
      <alignment horizontal="center" vertical="center" shrinkToFit="1"/>
      <protection hidden="1"/>
    </xf>
    <xf numFmtId="0" fontId="77" fillId="0" borderId="86" xfId="0" applyFont="1" applyBorder="1" applyAlignment="1" applyProtection="1">
      <alignment horizontal="center" vertical="center" shrinkToFit="1"/>
      <protection hidden="1"/>
    </xf>
    <xf numFmtId="0" fontId="77" fillId="0" borderId="87" xfId="0" applyFont="1" applyBorder="1" applyAlignment="1" applyProtection="1">
      <alignment horizontal="center" vertical="center" shrinkToFit="1"/>
      <protection hidden="1"/>
    </xf>
    <xf numFmtId="0" fontId="77" fillId="0" borderId="82" xfId="0" applyFont="1" applyBorder="1" applyAlignment="1" applyProtection="1">
      <alignment horizontal="center" vertical="center" shrinkToFit="1"/>
      <protection hidden="1"/>
    </xf>
    <xf numFmtId="0" fontId="76" fillId="0" borderId="7" xfId="0" applyNumberFormat="1" applyFont="1" applyFill="1" applyBorder="1" applyAlignment="1" applyProtection="1">
      <alignment horizontal="right" vertical="center" shrinkToFit="1"/>
      <protection hidden="1"/>
    </xf>
    <xf numFmtId="0" fontId="7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79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79" fillId="3" borderId="91" xfId="0" applyNumberFormat="1" applyFont="1" applyFill="1" applyBorder="1" applyAlignment="1" applyProtection="1">
      <alignment horizontal="center" vertical="center" shrinkToFit="1"/>
      <protection hidden="1"/>
    </xf>
    <xf numFmtId="0" fontId="77" fillId="0" borderId="7" xfId="0" applyNumberFormat="1" applyFont="1" applyFill="1" applyBorder="1" applyAlignment="1" applyProtection="1">
      <alignment horizontal="right" vertical="center" shrinkToFit="1"/>
      <protection hidden="1"/>
    </xf>
    <xf numFmtId="0" fontId="77" fillId="0" borderId="90" xfId="0" applyNumberFormat="1" applyFont="1" applyFill="1" applyBorder="1" applyAlignment="1" applyProtection="1">
      <alignment horizontal="right" vertical="center" shrinkToFit="1"/>
      <protection hidden="1"/>
    </xf>
    <xf numFmtId="49" fontId="7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77" fillId="3" borderId="9" xfId="0" applyNumberFormat="1" applyFont="1" applyFill="1" applyBorder="1" applyAlignment="1" applyProtection="1">
      <alignment horizontal="center" vertical="center" shrinkToFit="1"/>
      <protection hidden="1"/>
    </xf>
    <xf numFmtId="0" fontId="77" fillId="3" borderId="89" xfId="0" applyNumberFormat="1" applyFont="1" applyFill="1" applyBorder="1" applyAlignment="1" applyProtection="1">
      <alignment horizontal="center" vertical="center" shrinkToFit="1"/>
      <protection hidden="1"/>
    </xf>
    <xf numFmtId="0" fontId="77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77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76" fillId="0" borderId="7" xfId="0" applyNumberFormat="1" applyFont="1" applyFill="1" applyBorder="1" applyAlignment="1" applyProtection="1">
      <alignment horizontal="left" vertical="center" shrinkToFit="1"/>
      <protection hidden="1"/>
    </xf>
    <xf numFmtId="0" fontId="76" fillId="0" borderId="91" xfId="0" applyNumberFormat="1" applyFont="1" applyFill="1" applyBorder="1" applyAlignment="1" applyProtection="1">
      <alignment horizontal="left" vertical="center" shrinkToFit="1"/>
      <protection hidden="1"/>
    </xf>
    <xf numFmtId="0" fontId="77" fillId="0" borderId="7" xfId="0" applyNumberFormat="1" applyFont="1" applyFill="1" applyBorder="1" applyAlignment="1" applyProtection="1">
      <alignment horizontal="left" vertical="center" shrinkToFit="1"/>
      <protection hidden="1"/>
    </xf>
    <xf numFmtId="0" fontId="77" fillId="0" borderId="91" xfId="0" applyNumberFormat="1" applyFont="1" applyFill="1" applyBorder="1" applyAlignment="1" applyProtection="1">
      <alignment horizontal="left" vertical="center" shrinkToFit="1"/>
      <protection hidden="1"/>
    </xf>
    <xf numFmtId="0" fontId="76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80" fillId="6" borderId="114" xfId="0" applyFont="1" applyFill="1" applyBorder="1" applyAlignment="1" applyProtection="1">
      <alignment horizontal="center" shrinkToFit="1"/>
      <protection hidden="1"/>
    </xf>
    <xf numFmtId="0" fontId="80" fillId="6" borderId="8" xfId="0" applyFont="1" applyFill="1" applyBorder="1" applyAlignment="1" applyProtection="1">
      <alignment horizontal="center" shrinkToFit="1"/>
      <protection hidden="1"/>
    </xf>
    <xf numFmtId="0" fontId="80" fillId="6" borderId="111" xfId="0" applyFont="1" applyFill="1" applyBorder="1" applyAlignment="1" applyProtection="1">
      <alignment horizontal="center" shrinkToFit="1"/>
      <protection hidden="1"/>
    </xf>
    <xf numFmtId="0" fontId="80" fillId="6" borderId="49" xfId="0" applyFont="1" applyFill="1" applyBorder="1" applyAlignment="1" applyProtection="1">
      <alignment horizontal="center" vertical="center" shrinkToFit="1"/>
      <protection hidden="1"/>
    </xf>
    <xf numFmtId="0" fontId="80" fillId="6" borderId="0" xfId="0" applyFont="1" applyFill="1" applyBorder="1" applyAlignment="1" applyProtection="1">
      <alignment horizontal="center" vertical="center" shrinkToFit="1"/>
      <protection hidden="1"/>
    </xf>
    <xf numFmtId="0" fontId="80" fillId="6" borderId="115" xfId="0" applyFont="1" applyFill="1" applyBorder="1" applyAlignment="1" applyProtection="1">
      <alignment horizontal="center" vertical="center" shrinkToFit="1"/>
      <protection hidden="1"/>
    </xf>
    <xf numFmtId="165" fontId="76" fillId="16" borderId="7" xfId="0" applyNumberFormat="1" applyFont="1" applyFill="1" applyBorder="1" applyAlignment="1" applyProtection="1">
      <alignment horizontal="center" vertical="center" shrinkToFit="1"/>
      <protection hidden="1"/>
    </xf>
    <xf numFmtId="22" fontId="76" fillId="0" borderId="0" xfId="0" applyNumberFormat="1" applyFont="1" applyBorder="1" applyAlignment="1" applyProtection="1">
      <alignment horizontal="center" vertical="center" shrinkToFit="1" readingOrder="2"/>
      <protection hidden="1"/>
    </xf>
    <xf numFmtId="0" fontId="77" fillId="0" borderId="88" xfId="0" applyNumberFormat="1" applyFont="1" applyFill="1" applyBorder="1" applyAlignment="1" applyProtection="1">
      <alignment horizontal="right" vertical="center" shrinkToFit="1"/>
      <protection hidden="1"/>
    </xf>
    <xf numFmtId="0" fontId="77" fillId="0" borderId="9" xfId="0" applyNumberFormat="1" applyFont="1" applyFill="1" applyBorder="1" applyAlignment="1" applyProtection="1">
      <alignment horizontal="right" vertical="center" shrinkToFit="1"/>
      <protection hidden="1"/>
    </xf>
    <xf numFmtId="0" fontId="78" fillId="3" borderId="9" xfId="1" applyNumberFormat="1" applyFont="1" applyFill="1" applyBorder="1" applyAlignment="1" applyProtection="1">
      <alignment horizontal="center" vertical="center" shrinkToFit="1"/>
      <protection hidden="1"/>
    </xf>
    <xf numFmtId="0" fontId="76" fillId="3" borderId="9" xfId="0" applyNumberFormat="1" applyFont="1" applyFill="1" applyBorder="1" applyAlignment="1" applyProtection="1">
      <alignment horizontal="center" vertical="center" shrinkToFit="1"/>
      <protection hidden="1"/>
    </xf>
    <xf numFmtId="0" fontId="76" fillId="0" borderId="90" xfId="0" applyNumberFormat="1" applyFont="1" applyBorder="1" applyAlignment="1" applyProtection="1">
      <alignment horizontal="right" vertical="center" shrinkToFit="1"/>
      <protection hidden="1"/>
    </xf>
    <xf numFmtId="0" fontId="76" fillId="0" borderId="7" xfId="0" applyNumberFormat="1" applyFont="1" applyBorder="1" applyAlignment="1" applyProtection="1">
      <alignment horizontal="right" vertical="center" shrinkToFit="1"/>
      <protection hidden="1"/>
    </xf>
    <xf numFmtId="49" fontId="7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54" fillId="11" borderId="3" xfId="0" applyFont="1" applyFill="1" applyBorder="1" applyAlignment="1" applyProtection="1">
      <alignment horizontal="right" vertical="center" wrapText="1" shrinkToFit="1"/>
      <protection hidden="1"/>
    </xf>
    <xf numFmtId="0" fontId="54" fillId="11" borderId="0" xfId="0" applyFont="1" applyFill="1" applyAlignment="1" applyProtection="1">
      <alignment horizontal="right" vertical="center" wrapText="1" shrinkToFit="1"/>
      <protection hidden="1"/>
    </xf>
    <xf numFmtId="0" fontId="69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6" fillId="14" borderId="127" xfId="0" applyFont="1" applyFill="1" applyBorder="1" applyAlignment="1" applyProtection="1">
      <alignment horizontal="center" vertical="center"/>
    </xf>
    <xf numFmtId="0" fontId="16" fillId="14" borderId="14" xfId="0" applyFont="1" applyFill="1" applyBorder="1" applyAlignment="1" applyProtection="1">
      <alignment horizontal="center" vertical="center"/>
    </xf>
    <xf numFmtId="0" fontId="16" fillId="14" borderId="128" xfId="0" applyFont="1" applyFill="1" applyBorder="1" applyAlignment="1" applyProtection="1">
      <alignment horizontal="center" vertical="center"/>
    </xf>
    <xf numFmtId="0" fontId="16" fillId="0" borderId="122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16" fillId="0" borderId="124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31" xfId="0" applyFont="1" applyBorder="1" applyAlignment="1">
      <alignment horizontal="center" vertical="center"/>
    </xf>
    <xf numFmtId="0" fontId="16" fillId="0" borderId="124" xfId="0" applyFont="1" applyBorder="1" applyAlignment="1" applyProtection="1">
      <alignment horizontal="center" vertical="center"/>
      <protection hidden="1"/>
    </xf>
    <xf numFmtId="0" fontId="16" fillId="0" borderId="131" xfId="0" applyFont="1" applyBorder="1" applyAlignment="1" applyProtection="1">
      <alignment horizontal="center" vertical="center"/>
      <protection hidden="1"/>
    </xf>
    <xf numFmtId="0" fontId="16" fillId="0" borderId="125" xfId="0" applyFont="1" applyBorder="1" applyAlignment="1" applyProtection="1">
      <alignment horizontal="center" vertical="center"/>
      <protection hidden="1"/>
    </xf>
    <xf numFmtId="0" fontId="16" fillId="0" borderId="48" xfId="0" applyFont="1" applyBorder="1" applyAlignment="1" applyProtection="1">
      <alignment horizontal="center" vertical="center"/>
      <protection hidden="1"/>
    </xf>
    <xf numFmtId="0" fontId="16" fillId="0" borderId="130" xfId="0" applyFont="1" applyBorder="1" applyAlignment="1" applyProtection="1">
      <alignment horizontal="center" vertical="center"/>
      <protection hidden="1"/>
    </xf>
    <xf numFmtId="0" fontId="16" fillId="0" borderId="15" xfId="0" applyFont="1" applyBorder="1" applyAlignment="1" applyProtection="1">
      <alignment horizontal="center" vertical="center"/>
      <protection hidden="1"/>
    </xf>
    <xf numFmtId="0" fontId="16" fillId="0" borderId="125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126" xfId="0" applyFont="1" applyBorder="1" applyAlignment="1">
      <alignment horizontal="center" vertical="center"/>
    </xf>
    <xf numFmtId="0" fontId="22" fillId="4" borderId="35" xfId="0" applyFont="1" applyFill="1" applyBorder="1" applyAlignment="1" applyProtection="1">
      <alignment horizontal="center" vertical="center"/>
      <protection hidden="1"/>
    </xf>
    <xf numFmtId="0" fontId="22" fillId="4" borderId="38" xfId="0" applyFont="1" applyFill="1" applyBorder="1" applyAlignment="1" applyProtection="1">
      <alignment horizontal="center" vertical="center"/>
      <protection hidden="1"/>
    </xf>
    <xf numFmtId="0" fontId="16" fillId="13" borderId="25" xfId="0" applyFont="1" applyFill="1" applyBorder="1" applyAlignment="1" applyProtection="1">
      <alignment horizontal="center" vertical="center"/>
      <protection hidden="1"/>
    </xf>
    <xf numFmtId="0" fontId="16" fillId="13" borderId="29" xfId="0" applyFont="1" applyFill="1" applyBorder="1" applyAlignment="1" applyProtection="1">
      <alignment horizontal="center" vertical="center"/>
      <protection hidden="1"/>
    </xf>
    <xf numFmtId="0" fontId="20" fillId="12" borderId="0" xfId="0" applyFont="1" applyFill="1" applyAlignment="1" applyProtection="1">
      <alignment horizontal="center" vertical="center"/>
      <protection hidden="1"/>
    </xf>
    <xf numFmtId="0" fontId="20" fillId="12" borderId="22" xfId="0" applyFont="1" applyFill="1" applyBorder="1" applyAlignment="1" applyProtection="1">
      <alignment horizontal="center" vertical="center"/>
      <protection hidden="1"/>
    </xf>
    <xf numFmtId="0" fontId="22" fillId="4" borderId="41" xfId="0" applyFont="1" applyFill="1" applyBorder="1" applyAlignment="1" applyProtection="1">
      <alignment horizontal="center" vertical="center"/>
      <protection hidden="1"/>
    </xf>
    <xf numFmtId="0" fontId="22" fillId="4" borderId="42" xfId="0" applyFont="1" applyFill="1" applyBorder="1" applyAlignment="1" applyProtection="1">
      <alignment horizontal="center" vertical="center"/>
      <protection hidden="1"/>
    </xf>
    <xf numFmtId="0" fontId="22" fillId="4" borderId="43" xfId="0" applyFont="1" applyFill="1" applyBorder="1" applyAlignment="1" applyProtection="1">
      <alignment horizontal="center" vertical="center"/>
      <protection hidden="1"/>
    </xf>
    <xf numFmtId="0" fontId="22" fillId="4" borderId="36" xfId="0" applyFont="1" applyFill="1" applyBorder="1" applyAlignment="1" applyProtection="1">
      <alignment horizontal="center" vertical="center"/>
      <protection hidden="1"/>
    </xf>
    <xf numFmtId="0" fontId="22" fillId="4" borderId="39" xfId="0" applyFont="1" applyFill="1" applyBorder="1" applyAlignment="1" applyProtection="1">
      <alignment horizontal="center" vertical="center"/>
      <protection hidden="1"/>
    </xf>
    <xf numFmtId="0" fontId="2" fillId="6" borderId="113" xfId="0" applyFont="1" applyFill="1" applyBorder="1" applyAlignment="1" applyProtection="1">
      <alignment horizontal="center" vertical="center"/>
      <protection hidden="1"/>
    </xf>
    <xf numFmtId="0" fontId="2" fillId="6" borderId="40" xfId="0" applyFont="1" applyFill="1" applyBorder="1" applyAlignment="1" applyProtection="1">
      <alignment horizontal="center" vertical="center"/>
      <protection hidden="1"/>
    </xf>
    <xf numFmtId="0" fontId="16" fillId="13" borderId="30" xfId="0" applyFont="1" applyFill="1" applyBorder="1" applyAlignment="1" applyProtection="1">
      <alignment horizontal="center" vertical="center"/>
      <protection hidden="1"/>
    </xf>
    <xf numFmtId="0" fontId="16" fillId="13" borderId="31" xfId="0" applyFont="1" applyFill="1" applyBorder="1" applyAlignment="1" applyProtection="1">
      <alignment horizontal="center" vertical="center"/>
      <protection hidden="1"/>
    </xf>
    <xf numFmtId="0" fontId="3" fillId="3" borderId="133" xfId="0" applyFont="1" applyFill="1" applyBorder="1" applyAlignment="1" applyProtection="1">
      <alignment horizontal="center" vertical="center" textRotation="90" wrapText="1"/>
    </xf>
    <xf numFmtId="0" fontId="16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3" fillId="20" borderId="15" xfId="0" applyFont="1" applyFill="1" applyBorder="1" applyAlignment="1">
      <alignment horizontal="center" vertical="center"/>
    </xf>
    <xf numFmtId="0" fontId="3" fillId="3" borderId="48" xfId="0" applyFont="1" applyFill="1" applyBorder="1" applyAlignment="1" applyProtection="1">
      <alignment horizontal="center" vertical="center" textRotation="90" wrapText="1"/>
    </xf>
    <xf numFmtId="0" fontId="16" fillId="14" borderId="129" xfId="0" applyFont="1" applyFill="1" applyBorder="1" applyAlignment="1" applyProtection="1">
      <alignment horizontal="center" vertical="center"/>
    </xf>
    <xf numFmtId="0" fontId="20" fillId="8" borderId="121" xfId="0" applyFont="1" applyFill="1" applyBorder="1" applyAlignment="1" applyProtection="1">
      <alignment horizontal="center" vertical="center"/>
    </xf>
    <xf numFmtId="0" fontId="20" fillId="8" borderId="0" xfId="0" applyFont="1" applyFill="1" applyAlignment="1" applyProtection="1">
      <alignment horizontal="center" vertical="center"/>
    </xf>
    <xf numFmtId="0" fontId="3" fillId="3" borderId="134" xfId="0" applyFont="1" applyFill="1" applyBorder="1" applyAlignment="1" applyProtection="1">
      <alignment horizontal="center" vertical="center" textRotation="90" wrapText="1"/>
    </xf>
    <xf numFmtId="0" fontId="3" fillId="3" borderId="125" xfId="0" applyFont="1" applyFill="1" applyBorder="1" applyAlignment="1" applyProtection="1">
      <alignment horizontal="center" vertical="center" textRotation="90" wrapText="1"/>
    </xf>
    <xf numFmtId="0" fontId="3" fillId="3" borderId="132" xfId="0" applyFont="1" applyFill="1" applyBorder="1" applyAlignment="1" applyProtection="1">
      <alignment horizontal="center" vertical="center" textRotation="90" wrapText="1"/>
    </xf>
    <xf numFmtId="0" fontId="23" fillId="20" borderId="130" xfId="0" applyFont="1" applyFill="1" applyBorder="1" applyAlignment="1" applyProtection="1">
      <alignment horizontal="center" vertical="center" wrapText="1"/>
      <protection hidden="1"/>
    </xf>
    <xf numFmtId="0" fontId="46" fillId="20" borderId="13" xfId="0" applyFont="1" applyFill="1" applyBorder="1" applyAlignment="1">
      <alignment horizontal="center" vertical="center" textRotation="90" wrapText="1"/>
    </xf>
    <xf numFmtId="0" fontId="46" fillId="20" borderId="48" xfId="0" applyFont="1" applyFill="1" applyBorder="1" applyAlignment="1">
      <alignment horizontal="center" vertical="center" textRotation="90" wrapText="1"/>
    </xf>
    <xf numFmtId="0" fontId="23" fillId="20" borderId="136" xfId="0" applyFont="1" applyFill="1" applyBorder="1" applyAlignment="1">
      <alignment horizontal="center" vertical="center" wrapText="1"/>
    </xf>
    <xf numFmtId="0" fontId="23" fillId="20" borderId="126" xfId="0" applyFont="1" applyFill="1" applyBorder="1" applyAlignment="1">
      <alignment horizontal="center" vertical="center" wrapText="1"/>
    </xf>
    <xf numFmtId="0" fontId="46" fillId="20" borderId="15" xfId="0" applyFont="1" applyFill="1" applyBorder="1" applyAlignment="1">
      <alignment horizontal="center" vertical="center" wrapText="1"/>
    </xf>
    <xf numFmtId="0" fontId="46" fillId="20" borderId="135" xfId="0" applyFont="1" applyFill="1" applyBorder="1" applyAlignment="1">
      <alignment horizontal="center" vertical="center" textRotation="90"/>
    </xf>
    <xf numFmtId="0" fontId="46" fillId="20" borderId="125" xfId="0" applyFont="1" applyFill="1" applyBorder="1" applyAlignment="1">
      <alignment horizontal="center" vertical="center" textRotation="90"/>
    </xf>
    <xf numFmtId="0" fontId="70" fillId="20" borderId="136" xfId="0" applyFont="1" applyFill="1" applyBorder="1" applyAlignment="1">
      <alignment horizontal="center" vertical="center"/>
    </xf>
    <xf numFmtId="0" fontId="70" fillId="20" borderId="126" xfId="0" applyFont="1" applyFill="1" applyBorder="1" applyAlignment="1">
      <alignment horizontal="center" vertical="center"/>
    </xf>
    <xf numFmtId="0" fontId="23" fillId="20" borderId="136" xfId="0" applyFont="1" applyFill="1" applyBorder="1" applyAlignment="1" applyProtection="1">
      <alignment horizontal="center" vertical="center" wrapText="1"/>
      <protection hidden="1"/>
    </xf>
    <xf numFmtId="0" fontId="23" fillId="20" borderId="126" xfId="0" applyFont="1" applyFill="1" applyBorder="1" applyAlignment="1" applyProtection="1">
      <alignment horizontal="center" vertical="center" wrapText="1"/>
      <protection hidden="1"/>
    </xf>
    <xf numFmtId="0" fontId="46" fillId="20" borderId="15" xfId="0" applyFont="1" applyFill="1" applyBorder="1" applyAlignment="1">
      <alignment horizontal="center" vertical="center"/>
    </xf>
    <xf numFmtId="0" fontId="70" fillId="20" borderId="135" xfId="0" applyFont="1" applyFill="1" applyBorder="1" applyAlignment="1">
      <alignment horizontal="center" vertical="center"/>
    </xf>
    <xf numFmtId="0" fontId="70" fillId="20" borderId="125" xfId="0" applyFont="1" applyFill="1" applyBorder="1" applyAlignment="1">
      <alignment horizontal="center" vertical="center"/>
    </xf>
    <xf numFmtId="0" fontId="15" fillId="0" borderId="13" xfId="0" applyFont="1" applyBorder="1" applyAlignment="1" applyProtection="1">
      <alignment horizontal="center" vertical="center" textRotation="90"/>
      <protection hidden="1"/>
    </xf>
    <xf numFmtId="0" fontId="15" fillId="0" borderId="48" xfId="0" applyFont="1" applyBorder="1" applyAlignment="1" applyProtection="1">
      <alignment horizontal="center" vertical="center" textRotation="90"/>
      <protection hidden="1"/>
    </xf>
    <xf numFmtId="0" fontId="70" fillId="20" borderId="13" xfId="0" applyFont="1" applyFill="1" applyBorder="1" applyAlignment="1">
      <alignment horizontal="center" vertical="center"/>
    </xf>
    <xf numFmtId="0" fontId="70" fillId="20" borderId="48" xfId="0" applyFont="1" applyFill="1" applyBorder="1" applyAlignment="1">
      <alignment horizontal="center" vertical="center"/>
    </xf>
    <xf numFmtId="0" fontId="22" fillId="4" borderId="34" xfId="0" applyFont="1" applyFill="1" applyBorder="1" applyAlignment="1" applyProtection="1">
      <alignment horizontal="center" vertical="center"/>
      <protection hidden="1"/>
    </xf>
    <xf numFmtId="0" fontId="22" fillId="4" borderId="37" xfId="0" applyFont="1" applyFill="1" applyBorder="1" applyAlignment="1" applyProtection="1">
      <alignment horizontal="center" vertical="center"/>
      <protection hidden="1"/>
    </xf>
    <xf numFmtId="0" fontId="46" fillId="20" borderId="136" xfId="0" applyFont="1" applyFill="1" applyBorder="1" applyAlignment="1">
      <alignment horizontal="center" vertical="center" textRotation="90" wrapText="1"/>
    </xf>
    <xf numFmtId="0" fontId="46" fillId="20" borderId="126" xfId="0" applyFont="1" applyFill="1" applyBorder="1" applyAlignment="1">
      <alignment horizontal="center" vertical="center" textRotation="90" wrapText="1"/>
    </xf>
    <xf numFmtId="0" fontId="23" fillId="20" borderId="13" xfId="0" applyFont="1" applyFill="1" applyBorder="1" applyAlignment="1">
      <alignment horizontal="center" vertical="center" wrapText="1"/>
    </xf>
    <xf numFmtId="0" fontId="23" fillId="20" borderId="48" xfId="0" applyFont="1" applyFill="1" applyBorder="1" applyAlignment="1">
      <alignment horizontal="center" vertical="center" wrapText="1"/>
    </xf>
    <xf numFmtId="0" fontId="23" fillId="20" borderId="135" xfId="0" applyFont="1" applyFill="1" applyBorder="1" applyAlignment="1">
      <alignment horizontal="center" vertical="center" wrapText="1"/>
    </xf>
    <xf numFmtId="0" fontId="23" fillId="20" borderId="125" xfId="0" applyFont="1" applyFill="1" applyBorder="1" applyAlignment="1">
      <alignment horizontal="center" vertical="center" wrapText="1"/>
    </xf>
  </cellXfs>
  <cellStyles count="7">
    <cellStyle name="Normal 2" xfId="2" xr:uid="{00000000-0005-0000-0000-000002000000}"/>
    <cellStyle name="Normal 2 2" xfId="3" xr:uid="{00000000-0005-0000-0000-000003000000}"/>
    <cellStyle name="Normal 4" xfId="4" xr:uid="{00000000-0005-0000-0000-000004000000}"/>
    <cellStyle name="ارتباط تشعبي" xfId="1" builtinId="8"/>
    <cellStyle name="عادي" xfId="0" builtinId="0"/>
    <cellStyle name="عادي 2" xfId="5" xr:uid="{00000000-0005-0000-0000-000005000000}"/>
    <cellStyle name="عادي 2 2" xfId="6" xr:uid="{00000000-0005-0000-0000-000006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4" tint="-0.49998474074526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4" tint="-0.49998474074526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4" tint="-0.49998474074526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8" tint="-0.499984740745262"/>
        </patternFill>
      </fill>
    </dxf>
  </dxfs>
  <tableStyles count="0" defaultTableStyle="TableStyleMedium2" defaultPivotStyle="PivotStyleLight16"/>
  <colors>
    <mruColors>
      <color rgb="FF385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693420</xdr:colOff>
      <xdr:row>0</xdr:row>
      <xdr:rowOff>60960</xdr:rowOff>
    </xdr:from>
    <xdr:to>
      <xdr:col>1</xdr:col>
      <xdr:colOff>1264920</xdr:colOff>
      <xdr:row>0</xdr:row>
      <xdr:rowOff>320040</xdr:rowOff>
    </xdr:to>
    <xdr:sp macro="" textlink="">
      <xdr:nvSpPr>
        <xdr:cNvPr id="2" name="سهم: لليسار 1">
          <a:extLst>
            <a:ext uri="{FF2B5EF4-FFF2-40B4-BE49-F238E27FC236}">
              <a16:creationId xmlns:a16="http://schemas.microsoft.com/office/drawing/2014/main" id="{8BB206E7-BF58-478C-B8B6-3EC9FD23543F}"/>
            </a:ext>
          </a:extLst>
        </xdr:cNvPr>
        <xdr:cNvSpPr/>
      </xdr:nvSpPr>
      <xdr:spPr>
        <a:xfrm>
          <a:off x="10121150700" y="60960"/>
          <a:ext cx="571500" cy="25908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43</xdr:row>
      <xdr:rowOff>211454</xdr:rowOff>
    </xdr:from>
    <xdr:to>
      <xdr:col>16</xdr:col>
      <xdr:colOff>38100</xdr:colOff>
      <xdr:row>45</xdr:row>
      <xdr:rowOff>66674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8C37488C-6F18-4ADC-AF49-2D9C2E9CD5FF}"/>
            </a:ext>
          </a:extLst>
        </xdr:cNvPr>
        <xdr:cNvSpPr txBox="1"/>
      </xdr:nvSpPr>
      <xdr:spPr>
        <a:xfrm>
          <a:off x="9972118740" y="10102214"/>
          <a:ext cx="6113145" cy="358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Y" sz="1600" b="0">
              <a:latin typeface="Sakkal Majalla" pitchFamily="2" charset="-78"/>
              <a:cs typeface="Sakkal Majalla" pitchFamily="2" charset="-78"/>
            </a:rPr>
            <a:t>عنوان </a:t>
          </a:r>
          <a:r>
            <a:rPr lang="ar-SA" sz="1600" b="0">
              <a:latin typeface="Sakkal Majalla" pitchFamily="2" charset="-78"/>
              <a:cs typeface="Sakkal Majalla" pitchFamily="2" charset="-78"/>
            </a:rPr>
            <a:t>مركز</a:t>
          </a:r>
          <a:r>
            <a:rPr lang="ar-SA" sz="1600" b="0" baseline="0">
              <a:latin typeface="Sakkal Majalla" pitchFamily="2" charset="-78"/>
              <a:cs typeface="Sakkal Majalla" pitchFamily="2" charset="-78"/>
            </a:rPr>
            <a:t> التعليم المفتوح : دمشق - المزة - جانب المدينة الجامعية  | ص.ب /</a:t>
          </a:r>
          <a:r>
            <a:rPr lang="en-US" sz="1600" b="0" baseline="0">
              <a:latin typeface="Sakkal Majalla" pitchFamily="2" charset="-78"/>
              <a:cs typeface="Sakkal Majalla" pitchFamily="2" charset="-78"/>
            </a:rPr>
            <a:t>35063</a:t>
          </a:r>
          <a:r>
            <a:rPr lang="ar-SA" sz="1600" b="0" baseline="0">
              <a:latin typeface="Sakkal Majalla" pitchFamily="2" charset="-78"/>
              <a:cs typeface="Sakkal Majalla" pitchFamily="2" charset="-78"/>
            </a:rPr>
            <a:t>/</a:t>
          </a:r>
          <a:endParaRPr lang="ar-SY" sz="1600" b="0">
            <a:latin typeface="Sakkal Majalla" pitchFamily="2" charset="-78"/>
            <a:cs typeface="Sakkal Majalla" pitchFamily="2" charset="-78"/>
          </a:endParaRPr>
        </a:p>
      </xdr:txBody>
    </xdr:sp>
    <xdr:clientData/>
  </xdr:twoCellAnchor>
  <xdr:twoCellAnchor>
    <xdr:from>
      <xdr:col>1</xdr:col>
      <xdr:colOff>19050</xdr:colOff>
      <xdr:row>44</xdr:row>
      <xdr:rowOff>180976</xdr:rowOff>
    </xdr:from>
    <xdr:to>
      <xdr:col>15</xdr:col>
      <xdr:colOff>300990</xdr:colOff>
      <xdr:row>47</xdr:row>
      <xdr:rowOff>1906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471CDA3A-6E09-401E-8568-1A006B43F4E8}"/>
            </a:ext>
          </a:extLst>
        </xdr:cNvPr>
        <xdr:cNvSpPr txBox="1"/>
      </xdr:nvSpPr>
      <xdr:spPr>
        <a:xfrm>
          <a:off x="9972160650" y="10285096"/>
          <a:ext cx="6118860" cy="544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600" b="0" u="none">
              <a:latin typeface="Sakkal Majalla" panose="02000000000000000000" pitchFamily="2" charset="-78"/>
              <a:cs typeface="Sakkal Majalla" panose="02000000000000000000" pitchFamily="2" charset="-78"/>
            </a:rPr>
            <a:t>www.damascusuniversity.edu.sy/ol     |          damascusuniversity.ol</a:t>
          </a:r>
          <a:r>
            <a:rPr lang="en-US" sz="1600" b="0" u="none" baseline="0">
              <a:latin typeface="Sakkal Majalla" panose="02000000000000000000" pitchFamily="2" charset="-78"/>
              <a:cs typeface="Sakkal Majalla" panose="02000000000000000000" pitchFamily="2" charset="-78"/>
            </a:rPr>
            <a:t>     </a:t>
          </a:r>
          <a:r>
            <a:rPr lang="en-US" sz="1600" b="0" u="none">
              <a:latin typeface="Sakkal Majalla" panose="02000000000000000000" pitchFamily="2" charset="-78"/>
              <a:cs typeface="Sakkal Majalla" panose="02000000000000000000" pitchFamily="2" charset="-78"/>
            </a:rPr>
            <a:t>|          </a:t>
          </a:r>
          <a:r>
            <a:rPr lang="en-US" sz="1600" b="0" u="none">
              <a:solidFill>
                <a:schemeClr val="dk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damascusuniversity_ol   </a:t>
          </a:r>
        </a:p>
      </xdr:txBody>
    </xdr:sp>
    <xdr:clientData/>
  </xdr:twoCellAnchor>
  <xdr:twoCellAnchor editAs="oneCell">
    <xdr:from>
      <xdr:col>5</xdr:col>
      <xdr:colOff>190500</xdr:colOff>
      <xdr:row>44</xdr:row>
      <xdr:rowOff>247650</xdr:rowOff>
    </xdr:from>
    <xdr:to>
      <xdr:col>5</xdr:col>
      <xdr:colOff>466725</xdr:colOff>
      <xdr:row>46</xdr:row>
      <xdr:rowOff>88138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58204598-18B8-4051-A55A-C27B5DF6E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6300215" y="10351770"/>
          <a:ext cx="276225" cy="274828"/>
        </a:xfrm>
        <a:prstGeom prst="rect">
          <a:avLst/>
        </a:prstGeom>
      </xdr:spPr>
    </xdr:pic>
    <xdr:clientData/>
  </xdr:twoCellAnchor>
  <xdr:twoCellAnchor editAs="oneCell">
    <xdr:from>
      <xdr:col>9</xdr:col>
      <xdr:colOff>383400</xdr:colOff>
      <xdr:row>45</xdr:row>
      <xdr:rowOff>7126</xdr:rowOff>
    </xdr:from>
    <xdr:to>
      <xdr:col>9</xdr:col>
      <xdr:colOff>609599</xdr:colOff>
      <xdr:row>46</xdr:row>
      <xdr:rowOff>48399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5B68B9F7-3DCF-4ECF-9BF9-744557013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4618101" y="10400806"/>
          <a:ext cx="226199" cy="224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C:\Users\Lenovo\user\&#1571;&#1587;&#1578;&#1582;&#1604;&#1575;&#1589;%20&#1575;&#1604;&#1602;&#1608;&#1575;&#1574;&#1605;\&#1575;&#1587;&#1578;&#1605;&#1575;&#1585;&#1607;%20&#1576;&#1585;&#1606;&#1575;&#1605;&#1580;%20&#1575;&#1604;&#1605;&#1581;&#1575;&#1587;&#1576;&#1607;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Users\Lenovo\user\TOSHIBA\AppData\Roaming\Microsoft\My%20Documents\waccache\Local%20Settings\My%20Documents\&#1575;&#1604;&#1578;&#1617;&#1606;&#1586;&#1610;&#1604;&#1575;&#1578;\&#1587;&#1580;&#1604;%20&#1575;&#1604;&#1605;&#1587;&#1580;&#1604;&#1610;&#1606;%20&#1583;&#1585;&#1575;&#1587;&#1575;&#1578;%20&#1583;&#1608;&#1604;&#1610;&#1607;%20&#1608;&#1583;&#1576;&#1604;&#1608;&#1605;&#1575;&#1587;&#1610;&#1607;.xls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showGridLines="0" showRowColHeaders="0" rightToLeft="1" workbookViewId="0">
      <selection activeCell="J4" sqref="J4"/>
    </sheetView>
  </sheetViews>
  <sheetFormatPr defaultColWidth="9" defaultRowHeight="16.8" x14ac:dyDescent="0.5"/>
  <cols>
    <col min="1" max="1" width="2.21875" style="33" customWidth="1"/>
    <col min="2" max="2" width="4.44140625" style="33" customWidth="1"/>
    <col min="3" max="6" width="9" style="33"/>
    <col min="7" max="7" width="1.44140625" style="33" customWidth="1"/>
    <col min="8" max="8" width="12.6640625" style="33" customWidth="1"/>
    <col min="9" max="9" width="16.88671875" style="33" customWidth="1"/>
    <col min="10" max="10" width="5" style="33" customWidth="1"/>
    <col min="11" max="11" width="9" style="33"/>
    <col min="12" max="12" width="2.6640625" style="33" customWidth="1"/>
    <col min="13" max="14" width="9" style="33"/>
    <col min="15" max="15" width="3.44140625" style="33" customWidth="1"/>
    <col min="16" max="17" width="9" style="33"/>
    <col min="18" max="18" width="4.6640625" style="33" customWidth="1"/>
    <col min="19" max="19" width="2" style="33" customWidth="1"/>
    <col min="20" max="20" width="8.88671875" style="33" customWidth="1"/>
    <col min="21" max="21" width="15.44140625" style="33" customWidth="1"/>
    <col min="22" max="16384" width="9" style="33"/>
  </cols>
  <sheetData>
    <row r="1" spans="1:22" ht="27" thickBot="1" x14ac:dyDescent="0.75">
      <c r="B1" s="290" t="s">
        <v>304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</row>
    <row r="2" spans="1:22" ht="19.5" customHeight="1" thickBot="1" x14ac:dyDescent="0.7">
      <c r="B2" s="291" t="s">
        <v>141</v>
      </c>
      <c r="C2" s="291"/>
      <c r="D2" s="291"/>
      <c r="E2" s="291"/>
      <c r="F2" s="291"/>
      <c r="G2" s="291"/>
      <c r="H2" s="291"/>
      <c r="I2" s="291"/>
      <c r="J2" s="34"/>
      <c r="K2" s="292" t="s">
        <v>305</v>
      </c>
      <c r="L2" s="293"/>
      <c r="M2" s="293"/>
      <c r="N2" s="293"/>
      <c r="O2" s="293"/>
      <c r="P2" s="293"/>
      <c r="Q2" s="293"/>
      <c r="R2" s="293"/>
      <c r="S2" s="293"/>
      <c r="T2" s="296" t="s">
        <v>306</v>
      </c>
      <c r="U2" s="297"/>
    </row>
    <row r="3" spans="1:22" ht="22.5" customHeight="1" thickBot="1" x14ac:dyDescent="0.7">
      <c r="A3" s="35">
        <v>1</v>
      </c>
      <c r="B3" s="300" t="s">
        <v>842</v>
      </c>
      <c r="C3" s="301"/>
      <c r="D3" s="301"/>
      <c r="E3" s="301"/>
      <c r="F3" s="301"/>
      <c r="G3" s="301"/>
      <c r="H3" s="301"/>
      <c r="I3" s="302"/>
      <c r="K3" s="294"/>
      <c r="L3" s="295"/>
      <c r="M3" s="295"/>
      <c r="N3" s="295"/>
      <c r="O3" s="295"/>
      <c r="P3" s="295"/>
      <c r="Q3" s="295"/>
      <c r="R3" s="295"/>
      <c r="S3" s="295"/>
      <c r="T3" s="298"/>
      <c r="U3" s="299"/>
    </row>
    <row r="4" spans="1:22" ht="22.5" customHeight="1" thickBot="1" x14ac:dyDescent="0.7">
      <c r="A4" s="35">
        <v>2</v>
      </c>
      <c r="B4" s="287" t="s">
        <v>307</v>
      </c>
      <c r="C4" s="288"/>
      <c r="D4" s="288"/>
      <c r="E4" s="288"/>
      <c r="F4" s="288"/>
      <c r="G4" s="288"/>
      <c r="H4" s="288"/>
      <c r="I4" s="289"/>
      <c r="K4" s="275" t="s">
        <v>15</v>
      </c>
      <c r="L4" s="276"/>
      <c r="M4" s="276"/>
      <c r="N4" s="276"/>
      <c r="O4" s="276"/>
      <c r="P4" s="276"/>
      <c r="Q4" s="276"/>
      <c r="R4" s="276"/>
      <c r="S4" s="277"/>
      <c r="T4" s="280">
        <v>1</v>
      </c>
      <c r="U4" s="281"/>
    </row>
    <row r="5" spans="1:22" ht="22.5" customHeight="1" thickBot="1" x14ac:dyDescent="0.7">
      <c r="A5" s="35"/>
      <c r="B5" s="258" t="s">
        <v>308</v>
      </c>
      <c r="C5" s="259"/>
      <c r="D5" s="259"/>
      <c r="E5" s="259"/>
      <c r="F5" s="259"/>
      <c r="G5" s="259"/>
      <c r="H5" s="259"/>
      <c r="I5" s="36"/>
      <c r="K5" s="278" t="s">
        <v>309</v>
      </c>
      <c r="L5" s="279"/>
      <c r="M5" s="279"/>
      <c r="N5" s="279"/>
      <c r="O5" s="279"/>
      <c r="P5" s="279"/>
      <c r="Q5" s="279"/>
      <c r="R5" s="279"/>
      <c r="S5" s="279"/>
      <c r="T5" s="280">
        <v>1</v>
      </c>
      <c r="U5" s="281"/>
    </row>
    <row r="6" spans="1:22" ht="22.5" customHeight="1" thickBot="1" x14ac:dyDescent="0.7">
      <c r="A6" s="35"/>
      <c r="B6" s="282" t="s">
        <v>843</v>
      </c>
      <c r="C6" s="283"/>
      <c r="D6" s="283"/>
      <c r="E6" s="283"/>
      <c r="F6" s="283"/>
      <c r="G6" s="283"/>
      <c r="H6" s="283"/>
      <c r="I6" s="284"/>
      <c r="K6" s="278" t="s">
        <v>845</v>
      </c>
      <c r="L6" s="279"/>
      <c r="M6" s="279"/>
      <c r="N6" s="279"/>
      <c r="O6" s="279"/>
      <c r="P6" s="279"/>
      <c r="Q6" s="279"/>
      <c r="R6" s="279"/>
      <c r="S6" s="279"/>
      <c r="T6" s="285" t="s">
        <v>310</v>
      </c>
      <c r="U6" s="286"/>
    </row>
    <row r="7" spans="1:22" ht="22.5" customHeight="1" thickBot="1" x14ac:dyDescent="0.75">
      <c r="A7" s="35">
        <v>3</v>
      </c>
      <c r="B7" s="258" t="s">
        <v>844</v>
      </c>
      <c r="C7" s="259"/>
      <c r="D7" s="259"/>
      <c r="E7" s="259"/>
      <c r="F7" s="259"/>
      <c r="G7" s="259"/>
      <c r="H7" s="260" t="s">
        <v>848</v>
      </c>
      <c r="I7" s="261"/>
      <c r="K7" s="262" t="s">
        <v>847</v>
      </c>
      <c r="L7" s="263"/>
      <c r="M7" s="263"/>
      <c r="N7" s="263"/>
      <c r="O7" s="263"/>
      <c r="P7" s="263"/>
      <c r="Q7" s="263"/>
      <c r="R7" s="263"/>
      <c r="S7" s="264"/>
      <c r="T7" s="265">
        <v>0.5</v>
      </c>
      <c r="U7" s="266"/>
      <c r="V7" s="37"/>
    </row>
    <row r="8" spans="1:22" ht="22.5" customHeight="1" x14ac:dyDescent="0.65">
      <c r="A8" s="35">
        <v>4</v>
      </c>
      <c r="B8" s="267" t="s">
        <v>975</v>
      </c>
      <c r="C8" s="267"/>
      <c r="D8" s="267"/>
      <c r="E8" s="267"/>
      <c r="F8" s="267"/>
      <c r="G8" s="267"/>
      <c r="H8" s="267"/>
      <c r="I8" s="267"/>
      <c r="J8" s="37"/>
      <c r="K8" s="270" t="s">
        <v>846</v>
      </c>
      <c r="L8" s="271"/>
      <c r="M8" s="271"/>
      <c r="N8" s="271"/>
      <c r="O8" s="271"/>
      <c r="P8" s="271"/>
      <c r="Q8" s="271"/>
      <c r="R8" s="271"/>
      <c r="S8" s="271"/>
      <c r="T8" s="272">
        <v>0.2</v>
      </c>
      <c r="U8" s="273"/>
    </row>
    <row r="9" spans="1:22" ht="22.5" customHeight="1" x14ac:dyDescent="0.65">
      <c r="A9" s="35"/>
      <c r="B9" s="268"/>
      <c r="C9" s="268"/>
      <c r="D9" s="268"/>
      <c r="E9" s="268"/>
      <c r="F9" s="268"/>
      <c r="G9" s="268"/>
      <c r="H9" s="268"/>
      <c r="I9" s="268"/>
      <c r="J9" s="38"/>
      <c r="K9" s="270"/>
      <c r="L9" s="271"/>
      <c r="M9" s="271"/>
      <c r="N9" s="271"/>
      <c r="O9" s="271"/>
      <c r="P9" s="271"/>
      <c r="Q9" s="271"/>
      <c r="R9" s="271"/>
      <c r="S9" s="271"/>
      <c r="T9" s="274"/>
      <c r="U9" s="273"/>
    </row>
    <row r="10" spans="1:22" ht="22.5" customHeight="1" x14ac:dyDescent="0.65">
      <c r="A10" s="35"/>
      <c r="B10" s="268"/>
      <c r="C10" s="268"/>
      <c r="D10" s="268"/>
      <c r="E10" s="268"/>
      <c r="F10" s="268"/>
      <c r="G10" s="268"/>
      <c r="H10" s="268"/>
      <c r="I10" s="268"/>
      <c r="K10" s="275" t="s">
        <v>284</v>
      </c>
      <c r="L10" s="276"/>
      <c r="M10" s="276"/>
      <c r="N10" s="276"/>
      <c r="O10" s="276"/>
      <c r="P10" s="276"/>
      <c r="Q10" s="276"/>
      <c r="R10" s="276"/>
      <c r="S10" s="277"/>
      <c r="T10" s="240">
        <v>0.2</v>
      </c>
      <c r="U10" s="241"/>
    </row>
    <row r="11" spans="1:22" ht="22.5" customHeight="1" x14ac:dyDescent="0.65">
      <c r="A11" s="35"/>
      <c r="B11" s="268"/>
      <c r="C11" s="268"/>
      <c r="D11" s="268"/>
      <c r="E11" s="268"/>
      <c r="F11" s="268"/>
      <c r="G11" s="268"/>
      <c r="H11" s="268"/>
      <c r="I11" s="268"/>
      <c r="K11" s="262" t="s">
        <v>315</v>
      </c>
      <c r="L11" s="263"/>
      <c r="M11" s="263"/>
      <c r="N11" s="263"/>
      <c r="O11" s="263"/>
      <c r="P11" s="263"/>
      <c r="Q11" s="263"/>
      <c r="R11" s="263"/>
      <c r="S11" s="264"/>
      <c r="T11" s="240">
        <v>0.2</v>
      </c>
      <c r="U11" s="241"/>
    </row>
    <row r="12" spans="1:22" ht="22.5" customHeight="1" thickBot="1" x14ac:dyDescent="0.7">
      <c r="A12" s="35"/>
      <c r="B12" s="269"/>
      <c r="C12" s="269"/>
      <c r="D12" s="269"/>
      <c r="E12" s="269"/>
      <c r="F12" s="269"/>
      <c r="G12" s="269"/>
      <c r="H12" s="269"/>
      <c r="I12" s="269"/>
      <c r="K12" s="242" t="s">
        <v>311</v>
      </c>
      <c r="L12" s="243"/>
      <c r="M12" s="243"/>
      <c r="N12" s="243"/>
      <c r="O12" s="243"/>
      <c r="P12" s="243"/>
      <c r="Q12" s="243"/>
      <c r="R12" s="243"/>
      <c r="S12" s="244"/>
      <c r="T12" s="245">
        <v>0.5</v>
      </c>
      <c r="U12" s="246"/>
    </row>
    <row r="13" spans="1:22" ht="22.5" customHeight="1" thickBot="1" x14ac:dyDescent="0.7">
      <c r="A13" s="35">
        <v>5</v>
      </c>
      <c r="B13" s="247" t="s">
        <v>312</v>
      </c>
      <c r="C13" s="248"/>
      <c r="D13" s="248"/>
      <c r="E13" s="248"/>
      <c r="F13" s="248"/>
      <c r="G13" s="248"/>
      <c r="H13" s="248"/>
      <c r="I13" s="249"/>
      <c r="K13" s="250" t="s">
        <v>313</v>
      </c>
      <c r="L13" s="251"/>
      <c r="M13" s="251"/>
      <c r="N13" s="251"/>
      <c r="O13" s="251"/>
      <c r="P13" s="251"/>
      <c r="Q13" s="251"/>
      <c r="R13" s="251"/>
      <c r="S13" s="251"/>
      <c r="T13" s="251"/>
      <c r="U13" s="251"/>
    </row>
    <row r="14" spans="1:22" ht="22.5" customHeight="1" x14ac:dyDescent="0.65">
      <c r="A14" s="35"/>
      <c r="B14" s="252" t="s">
        <v>314</v>
      </c>
      <c r="C14" s="252"/>
      <c r="D14" s="252"/>
      <c r="E14" s="252"/>
      <c r="F14" s="252"/>
      <c r="G14" s="252"/>
      <c r="H14" s="252"/>
      <c r="I14" s="252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</row>
    <row r="15" spans="1:22" ht="3.75" customHeight="1" x14ac:dyDescent="0.65">
      <c r="A15" s="35"/>
      <c r="B15" s="253"/>
      <c r="C15" s="253"/>
      <c r="D15" s="253"/>
      <c r="E15" s="253"/>
      <c r="F15" s="253"/>
      <c r="G15" s="253"/>
      <c r="H15" s="253"/>
      <c r="I15" s="253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</row>
    <row r="16" spans="1:22" ht="26.25" customHeight="1" x14ac:dyDescent="0.65">
      <c r="A16" s="35">
        <v>6</v>
      </c>
      <c r="B16" s="253"/>
      <c r="C16" s="253"/>
      <c r="D16" s="253"/>
      <c r="E16" s="253"/>
      <c r="F16" s="253"/>
      <c r="G16" s="253"/>
      <c r="H16" s="253"/>
      <c r="I16" s="253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</row>
    <row r="17" spans="2:22" ht="19.5" customHeight="1" x14ac:dyDescent="0.5">
      <c r="B17" s="253"/>
      <c r="C17" s="253"/>
      <c r="D17" s="253"/>
      <c r="E17" s="253"/>
      <c r="F17" s="253"/>
      <c r="G17" s="253"/>
      <c r="H17" s="253"/>
      <c r="I17" s="253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</row>
    <row r="18" spans="2:22" ht="19.5" customHeight="1" x14ac:dyDescent="0.65">
      <c r="B18" s="253"/>
      <c r="C18" s="253"/>
      <c r="D18" s="253"/>
      <c r="E18" s="253"/>
      <c r="F18" s="253"/>
      <c r="G18" s="253"/>
      <c r="H18" s="253"/>
      <c r="I18" s="253"/>
      <c r="K18" s="39"/>
      <c r="L18" s="40"/>
      <c r="M18" s="256"/>
      <c r="N18" s="256"/>
      <c r="O18" s="256"/>
      <c r="P18" s="41"/>
      <c r="Q18" s="257"/>
      <c r="R18" s="257"/>
      <c r="S18" s="39"/>
      <c r="T18" s="39"/>
      <c r="U18" s="39"/>
      <c r="V18" s="40"/>
    </row>
    <row r="19" spans="2:22" ht="21.75" customHeight="1" thickBot="1" x14ac:dyDescent="0.55000000000000004">
      <c r="B19" s="254"/>
      <c r="C19" s="254"/>
      <c r="D19" s="254"/>
      <c r="E19" s="254"/>
      <c r="F19" s="254"/>
      <c r="G19" s="254"/>
      <c r="H19" s="254"/>
      <c r="I19" s="254"/>
      <c r="Q19" s="42"/>
      <c r="R19" s="42"/>
      <c r="S19" s="42"/>
      <c r="T19" s="42"/>
      <c r="U19" s="42"/>
    </row>
    <row r="20" spans="2:22" ht="3.75" customHeight="1" thickBot="1" x14ac:dyDescent="0.55000000000000004"/>
    <row r="21" spans="2:22" ht="35.25" customHeight="1" x14ac:dyDescent="0.5">
      <c r="B21" s="231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3"/>
    </row>
    <row r="22" spans="2:22" ht="14.25" customHeight="1" x14ac:dyDescent="0.5">
      <c r="B22" s="234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6"/>
    </row>
    <row r="23" spans="2:22" ht="15" customHeight="1" thickBot="1" x14ac:dyDescent="0.55000000000000004">
      <c r="B23" s="237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9"/>
    </row>
  </sheetData>
  <mergeCells count="34">
    <mergeCell ref="B4:I4"/>
    <mergeCell ref="K4:S4"/>
    <mergeCell ref="T4:U4"/>
    <mergeCell ref="B1:U1"/>
    <mergeCell ref="B2:I2"/>
    <mergeCell ref="K2:S3"/>
    <mergeCell ref="T2:U3"/>
    <mergeCell ref="B3:I3"/>
    <mergeCell ref="B5:H5"/>
    <mergeCell ref="K5:S5"/>
    <mergeCell ref="T5:U5"/>
    <mergeCell ref="B6:I6"/>
    <mergeCell ref="K6:S6"/>
    <mergeCell ref="T6:U6"/>
    <mergeCell ref="B7:G7"/>
    <mergeCell ref="H7:I7"/>
    <mergeCell ref="K7:S7"/>
    <mergeCell ref="T7:U7"/>
    <mergeCell ref="B8:I12"/>
    <mergeCell ref="K8:S9"/>
    <mergeCell ref="T8:U9"/>
    <mergeCell ref="K10:S10"/>
    <mergeCell ref="T10:U10"/>
    <mergeCell ref="K11:S11"/>
    <mergeCell ref="B21:U23"/>
    <mergeCell ref="T11:U11"/>
    <mergeCell ref="K12:S12"/>
    <mergeCell ref="T12:U12"/>
    <mergeCell ref="B13:I13"/>
    <mergeCell ref="K13:U14"/>
    <mergeCell ref="B14:I19"/>
    <mergeCell ref="K15:U17"/>
    <mergeCell ref="M18:O18"/>
    <mergeCell ref="Q18:R18"/>
  </mergeCells>
  <hyperlinks>
    <hyperlink ref="B3" r:id="rId1" location="'إدخال البيانات'!D2" display="المخصص" xr:uid="{00000000-0004-0000-0000-000000000000}"/>
    <hyperlink ref="H7" location="الإستمارة!Q1" display="الإستمارة وإطبع منها أربعة نسخ" xr:uid="{00000000-0004-0000-0000-000001000000}"/>
    <hyperlink ref="B3:C3" location="'إدخال البيانات'!D2" display="اضغط هنا" xr:uid="{00000000-0004-0000-0000-000002000000}"/>
    <hyperlink ref="B3:I3" location="'إدخال البيانات'!B2" display="تملئ صفحة إدخال البيانات بالمعلومات المطلوبة وبشكل دقيق وصحيح" xr:uid="{00000000-0004-0000-0000-000003000000}"/>
    <hyperlink ref="B4:I4" location="'اختيار المقررات'!E1" display="الانتقال إلى صفحة اختيار المقررات" xr:uid="{00000000-0004-0000-0000-000004000000}"/>
    <hyperlink ref="H7:I7" location="الإستمارة!Q1" display="الإستمارة وإطبع منها أربعة نسخ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6"/>
  <dimension ref="A1:R22"/>
  <sheetViews>
    <sheetView showGridLines="0" rightToLeft="1" workbookViewId="0">
      <selection activeCell="C1" sqref="C1"/>
    </sheetView>
  </sheetViews>
  <sheetFormatPr defaultColWidth="9" defaultRowHeight="14.4" x14ac:dyDescent="0.3"/>
  <cols>
    <col min="1" max="1" width="13.88671875" style="3" bestFit="1" customWidth="1"/>
    <col min="2" max="2" width="22.21875" style="3" customWidth="1"/>
    <col min="3" max="3" width="18.88671875" style="3" customWidth="1"/>
    <col min="4" max="4" width="26" style="3" customWidth="1"/>
    <col min="5" max="5" width="20.44140625" style="3" customWidth="1"/>
    <col min="6" max="6" width="20" style="3" customWidth="1"/>
    <col min="7" max="7" width="3.44140625" style="3" bestFit="1" customWidth="1"/>
    <col min="8" max="8" width="4.44140625" style="3" hidden="1" customWidth="1"/>
    <col min="9" max="9" width="3.21875" style="3" hidden="1" customWidth="1"/>
    <col min="10" max="10" width="8.33203125" style="3" hidden="1" customWidth="1"/>
    <col min="11" max="11" width="18.88671875" style="3" hidden="1" customWidth="1"/>
    <col min="12" max="12" width="13.6640625" style="3" hidden="1" customWidth="1"/>
    <col min="13" max="14" width="11" style="3" customWidth="1"/>
    <col min="15" max="15" width="15.44140625" style="3" customWidth="1"/>
    <col min="16" max="16" width="37.109375" style="3" customWidth="1"/>
    <col min="17" max="17" width="20" style="14" customWidth="1"/>
    <col min="18" max="18" width="18.44140625" style="14" customWidth="1"/>
    <col min="19" max="19" width="16.21875" style="3" customWidth="1"/>
    <col min="20" max="16384" width="9" style="3"/>
  </cols>
  <sheetData>
    <row r="1" spans="1:12" ht="25.8" customHeight="1" x14ac:dyDescent="0.3">
      <c r="A1" s="303" t="s">
        <v>1520</v>
      </c>
      <c r="B1" s="303"/>
      <c r="C1" s="199"/>
      <c r="D1" s="186" t="str">
        <f>IFERROR(VLOOKUP(C1,ورقة2!$A$2:$U$2516,2,0),"")</f>
        <v/>
      </c>
      <c r="E1" s="185"/>
    </row>
    <row r="2" spans="1:12" ht="23.4" customHeight="1" x14ac:dyDescent="0.3">
      <c r="A2" s="304" t="e">
        <f>IF('إختيار المقررات'!D2="مستنفذ",'إختيار المقررات'!J7,"يجب أن تقوم يا"&amp;" "&amp;D1&amp;" بملئ الحقول التالية بالمعلومات الصحيحة وإلا لا تعتبر طالب مسجل")</f>
        <v>#N/A</v>
      </c>
      <c r="B2" s="304"/>
      <c r="C2" s="304"/>
      <c r="D2" s="304"/>
      <c r="E2" s="304"/>
      <c r="F2" s="304"/>
    </row>
    <row r="4" spans="1:12" ht="23.25" customHeight="1" x14ac:dyDescent="0.3">
      <c r="A4" s="7" t="s">
        <v>851</v>
      </c>
      <c r="B4" s="5" t="s">
        <v>852</v>
      </c>
      <c r="C4" s="5" t="s">
        <v>853</v>
      </c>
      <c r="D4" s="5" t="s">
        <v>854</v>
      </c>
      <c r="E4" s="5" t="s">
        <v>855</v>
      </c>
      <c r="F4" s="5" t="s">
        <v>856</v>
      </c>
      <c r="H4" s="3" t="s">
        <v>303</v>
      </c>
      <c r="I4" s="200"/>
      <c r="J4" s="3" t="s">
        <v>1467</v>
      </c>
      <c r="L4" s="3" t="s">
        <v>1482</v>
      </c>
    </row>
    <row r="5" spans="1:12" s="32" customFormat="1" ht="33.75" customHeight="1" x14ac:dyDescent="0.3">
      <c r="A5" s="9"/>
      <c r="B5" s="9"/>
      <c r="C5" s="8" t="str">
        <f>A5&amp;" "&amp;B5</f>
        <v xml:space="preserve"> </v>
      </c>
      <c r="D5" s="9"/>
      <c r="E5" s="9"/>
      <c r="F5" s="9"/>
      <c r="H5" s="32" t="s">
        <v>302</v>
      </c>
      <c r="I5" s="201" t="s">
        <v>1468</v>
      </c>
      <c r="J5" s="3" t="s">
        <v>288</v>
      </c>
      <c r="L5" s="3" t="s">
        <v>1483</v>
      </c>
    </row>
    <row r="6" spans="1:12" ht="23.25" customHeight="1" x14ac:dyDescent="0.3">
      <c r="A6" s="5" t="s">
        <v>49</v>
      </c>
      <c r="B6" s="7" t="s">
        <v>1517</v>
      </c>
      <c r="C6" s="5" t="s">
        <v>283</v>
      </c>
      <c r="D6" s="13" t="s">
        <v>54</v>
      </c>
      <c r="E6" s="13" t="s">
        <v>55</v>
      </c>
      <c r="F6" s="7" t="s">
        <v>53</v>
      </c>
      <c r="I6" s="201" t="s">
        <v>1469</v>
      </c>
      <c r="J6" s="3" t="s">
        <v>295</v>
      </c>
      <c r="L6" s="3" t="s">
        <v>1495</v>
      </c>
    </row>
    <row r="7" spans="1:12" ht="33.75" customHeight="1" x14ac:dyDescent="0.3">
      <c r="A7" s="11"/>
      <c r="B7" s="9"/>
      <c r="C7" s="9"/>
      <c r="D7" s="11"/>
      <c r="E7" s="11"/>
      <c r="F7" s="9"/>
      <c r="I7" s="201" t="s">
        <v>1470</v>
      </c>
      <c r="J7" s="3" t="s">
        <v>293</v>
      </c>
      <c r="L7" s="3" t="s">
        <v>1488</v>
      </c>
    </row>
    <row r="8" spans="1:12" ht="23.25" customHeight="1" x14ac:dyDescent="0.3">
      <c r="A8" s="5" t="s">
        <v>50</v>
      </c>
      <c r="B8" s="5" t="s">
        <v>51</v>
      </c>
      <c r="C8" s="5" t="s">
        <v>52</v>
      </c>
      <c r="D8" s="7" t="s">
        <v>144</v>
      </c>
      <c r="I8" s="201" t="s">
        <v>1471</v>
      </c>
      <c r="J8" s="3" t="s">
        <v>294</v>
      </c>
      <c r="L8" s="3" t="s">
        <v>1486</v>
      </c>
    </row>
    <row r="9" spans="1:12" ht="33.75" customHeight="1" x14ac:dyDescent="0.3">
      <c r="A9" s="9"/>
      <c r="B9" s="9"/>
      <c r="C9" s="9"/>
      <c r="D9" s="9"/>
      <c r="I9" s="201" t="s">
        <v>1472</v>
      </c>
      <c r="J9" s="3" t="s">
        <v>291</v>
      </c>
      <c r="L9" s="3" t="s">
        <v>1490</v>
      </c>
    </row>
    <row r="10" spans="1:12" ht="23.25" customHeight="1" x14ac:dyDescent="0.3">
      <c r="A10" s="5" t="s">
        <v>48</v>
      </c>
      <c r="B10" s="5" t="s">
        <v>6</v>
      </c>
      <c r="C10" s="5" t="s">
        <v>10</v>
      </c>
      <c r="D10" s="6" t="s">
        <v>11</v>
      </c>
      <c r="I10" s="201" t="s">
        <v>1473</v>
      </c>
      <c r="J10" s="3" t="s">
        <v>296</v>
      </c>
      <c r="L10" s="3" t="s">
        <v>1498</v>
      </c>
    </row>
    <row r="11" spans="1:12" ht="33.75" customHeight="1" x14ac:dyDescent="0.3">
      <c r="A11" s="10"/>
      <c r="B11" s="9"/>
      <c r="C11" s="9"/>
      <c r="D11" s="9"/>
      <c r="I11" s="201" t="s">
        <v>1474</v>
      </c>
      <c r="J11" s="3" t="s">
        <v>301</v>
      </c>
      <c r="L11" s="3" t="s">
        <v>1502</v>
      </c>
    </row>
    <row r="12" spans="1:12" ht="23.25" customHeight="1" x14ac:dyDescent="0.3">
      <c r="A12" s="52" t="s">
        <v>46</v>
      </c>
      <c r="B12" s="5" t="s">
        <v>47</v>
      </c>
      <c r="I12" s="201" t="s">
        <v>1475</v>
      </c>
      <c r="J12" s="3" t="s">
        <v>300</v>
      </c>
      <c r="L12" s="3" t="s">
        <v>1496</v>
      </c>
    </row>
    <row r="13" spans="1:12" ht="33.75" customHeight="1" x14ac:dyDescent="0.3">
      <c r="A13" s="53"/>
      <c r="B13" s="9"/>
      <c r="I13" s="201" t="s">
        <v>1476</v>
      </c>
      <c r="J13" s="3" t="s">
        <v>289</v>
      </c>
      <c r="L13" s="3" t="s">
        <v>1493</v>
      </c>
    </row>
    <row r="14" spans="1:12" x14ac:dyDescent="0.3">
      <c r="I14" s="201" t="s">
        <v>1477</v>
      </c>
      <c r="J14" s="3" t="s">
        <v>297</v>
      </c>
      <c r="L14" s="3" t="s">
        <v>1505</v>
      </c>
    </row>
    <row r="15" spans="1:12" x14ac:dyDescent="0.3">
      <c r="I15" s="201" t="s">
        <v>1478</v>
      </c>
      <c r="J15" s="3" t="s">
        <v>292</v>
      </c>
      <c r="L15" s="3" t="s">
        <v>1497</v>
      </c>
    </row>
    <row r="16" spans="1:12" x14ac:dyDescent="0.3">
      <c r="I16" s="201" t="s">
        <v>1479</v>
      </c>
      <c r="J16" s="3" t="s">
        <v>290</v>
      </c>
      <c r="L16" s="3" t="s">
        <v>1503</v>
      </c>
    </row>
    <row r="17" spans="7:12" x14ac:dyDescent="0.3">
      <c r="I17" s="201" t="s">
        <v>1480</v>
      </c>
      <c r="J17" s="3" t="s">
        <v>298</v>
      </c>
      <c r="L17" s="3" t="s">
        <v>1492</v>
      </c>
    </row>
    <row r="18" spans="7:12" x14ac:dyDescent="0.3">
      <c r="I18" s="201" t="s">
        <v>1481</v>
      </c>
      <c r="J18" s="3" t="s">
        <v>299</v>
      </c>
      <c r="L18" s="3" t="s">
        <v>1494</v>
      </c>
    </row>
    <row r="19" spans="7:12" x14ac:dyDescent="0.3">
      <c r="L19" s="3" t="s">
        <v>1500</v>
      </c>
    </row>
    <row r="21" spans="7:12" x14ac:dyDescent="0.3">
      <c r="G21" s="12" t="s">
        <v>145</v>
      </c>
    </row>
    <row r="22" spans="7:12" x14ac:dyDescent="0.3">
      <c r="G22" s="12" t="s">
        <v>146</v>
      </c>
    </row>
  </sheetData>
  <sheetProtection algorithmName="SHA-512" hashValue="jql9d7X27SYapr3VcVCo6buHDbjGb9gCphJjQhbg77G0vMRxaKcG/SyP6sx+6HoJCd7E8DzQLKGn3qmuX0qqgA==" saltValue="C71Ao4ZSH5RIsl5T/QNoVQ==" spinCount="100000" sheet="1" objects="1" scenarios="1"/>
  <autoFilter ref="L4:L19" xr:uid="{00000000-0001-0000-0100-000000000000}">
    <sortState xmlns:xlrd2="http://schemas.microsoft.com/office/spreadsheetml/2017/richdata2" ref="L5:L19">
      <sortCondition ref="L4:L19"/>
    </sortState>
  </autoFilter>
  <mergeCells count="2">
    <mergeCell ref="A1:B1"/>
    <mergeCell ref="A2:F2"/>
  </mergeCells>
  <dataValidations count="14">
    <dataValidation type="custom" allowBlank="1" showInputMessage="1" showErrorMessage="1" errorTitle="خطأ" error="الرقم الوطني خطأ في حال لم تكن تحمل الجنسية السورية أو الفلسطينية السورية عليك إدخال رقم جواز السفر أو رقمك القومي في الحقل المخصص" promptTitle="الرقم الوطني" prompt="يجب أن تدخل الرقم الوطني من اليسار إلى اليمين_x000a_في حال لم تكن تحمل الجنسية السورية عليك إدخال رقم جواز سفرك أو رقمك القومي" sqref="A7" xr:uid="{00000000-0002-0000-0100-000000000000}">
      <formula1>AND(OR(LEFT(A7,1)="0",LEFT(A7,1)="1",LEFT(A7,1)="9"),LEFT(A7,2)&lt;&gt;"00",LEN(A7)=11)</formula1>
    </dataValidation>
    <dataValidation type="list" allowBlank="1" showInputMessage="1" showErrorMessage="1" sqref="D11" xr:uid="{00000000-0002-0000-0100-000001000000}">
      <formula1>$G$21:$G$22</formula1>
    </dataValidation>
    <dataValidation type="list" allowBlank="1" showInputMessage="1" showErrorMessage="1" sqref="A9" xr:uid="{00000000-0002-0000-0100-000002000000}">
      <formula1>$H$4:$H$5</formula1>
    </dataValidation>
    <dataValidation type="custom" allowBlank="1" showInputMessage="1" showErrorMessage="1" errorTitle="خطأ" error="رقم الموبايل غير صحيح" sqref="E7" xr:uid="{35386650-5D63-4C96-A66D-81F3629BF563}">
      <formula1>AND(LEFT(E7,2)="09",LEN(E7)=10)</formula1>
    </dataValidation>
    <dataValidation type="custom" allowBlank="1" showInputMessage="1" showErrorMessage="1" errorTitle="خطأ" error="رقم الهاتف غير صحيح" sqref="D7" xr:uid="{FA5A8F67-AED1-4069-977B-6ACE50D12941}">
      <formula1>AND(LEFT(D7,1)="0",AND(LEN(D7)&gt;8,LEN(D7)&lt;12))</formula1>
    </dataValidation>
    <dataValidation type="list" allowBlank="1" showInputMessage="1" showErrorMessage="1" sqref="C9" xr:uid="{00000000-0002-0000-0100-000003000000}">
      <formula1>$J$4:$J$18</formula1>
    </dataValidation>
    <dataValidation type="list" allowBlank="1" showInputMessage="1" showErrorMessage="1" sqref="C11" xr:uid="{2E94E5A1-3FDC-48C6-8B2D-F7C1A2DC8693}">
      <formula1>$L$4:$L$19</formula1>
    </dataValidation>
    <dataValidation type="date" allowBlank="1" showInputMessage="1" showErrorMessage="1" promptTitle="يجب أن يكون التاريخ " prompt="يوم / شهر / سنة" sqref="A11" xr:uid="{727F7E2C-6EFE-45F9-BE9D-149CF438E3DD}">
      <formula1>18264</formula1>
      <formula2>37986</formula2>
    </dataValidation>
    <dataValidation allowBlank="1" showInputMessage="1" showErrorMessage="1" promptTitle="الاسم باللغة الإنكليزية" prompt="يجب أن يكون صحيح لأن سيتم إعتماده في جميع الوثائق الجامعية" sqref="A5" xr:uid="{9DC3F97F-98E0-4D5E-85C1-6DE0BEFB94A4}"/>
    <dataValidation allowBlank="1" showInputMessage="1" showErrorMessage="1" promptTitle="النسبة باللغة الانكليزية" prompt="يجب أن تكون صحيح لأن سيتم إعتمادها في جميع الوثائق الجامعية" sqref="B5" xr:uid="{04DD470D-2735-45FF-8D1F-F694494ADEC4}"/>
    <dataValidation allowBlank="1" showInputMessage="1" showErrorMessage="1" promptTitle="اسم الأب باللغة الانكليزية" prompt="يجب أن يكون صحيح لأن سيتم إعتماده في جميع الوثائق الجامعية" sqref="D5" xr:uid="{4045D15C-E2E8-4710-8FD4-060879C02527}"/>
    <dataValidation allowBlank="1" showInputMessage="1" showErrorMessage="1" promptTitle="اسم الأم باللغة الانكليزية" prompt="يجب أن يكون صحيح لأن سيتم إعتماده في جميع الوثائق الجامعية" sqref="E5" xr:uid="{623E8E84-426A-4B6B-A8F1-9BB06F6F2608}"/>
    <dataValidation allowBlank="1" showInputMessage="1" showErrorMessage="1" promptTitle="مكان الميلاد باللغة الانكليزية" prompt="يجب أن يكون صحيح لأن سيتم إعتماده في جميع الوثائق الجامعية" sqref="F5" xr:uid="{BE0F255A-7B2E-4B5A-8912-900BFDCC1293}"/>
    <dataValidation type="whole" allowBlank="1" showInputMessage="1" showErrorMessage="1" sqref="B9" xr:uid="{A733A882-49AF-4794-9785-CBBD79ADFED5}">
      <formula1>1950</formula1>
      <formula2>2021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4"/>
  <dimension ref="A1:CB60"/>
  <sheetViews>
    <sheetView showGridLines="0" rightToLeft="1" tabSelected="1" workbookViewId="0">
      <selection activeCell="T10" sqref="T10"/>
    </sheetView>
  </sheetViews>
  <sheetFormatPr defaultColWidth="9" defaultRowHeight="14.25" customHeight="1" x14ac:dyDescent="0.25"/>
  <cols>
    <col min="1" max="8" width="4.44140625" style="107" customWidth="1"/>
    <col min="9" max="9" width="5.44140625" style="107" bestFit="1" customWidth="1"/>
    <col min="10" max="10" width="5.88671875" style="107" customWidth="1"/>
    <col min="11" max="16" width="4.44140625" style="107" customWidth="1"/>
    <col min="17" max="17" width="6.44140625" style="107" bestFit="1" customWidth="1"/>
    <col min="18" max="33" width="4.44140625" style="107" customWidth="1"/>
    <col min="34" max="40" width="4" style="107" customWidth="1"/>
    <col min="41" max="41" width="48.21875" style="108" bestFit="1" customWidth="1"/>
    <col min="42" max="47" width="4" style="108" customWidth="1"/>
    <col min="48" max="54" width="4" style="109" customWidth="1"/>
    <col min="55" max="55" width="3.44140625" style="109" customWidth="1"/>
    <col min="56" max="56" width="3.44140625" style="108" customWidth="1"/>
    <col min="57" max="57" width="34.33203125" style="108" customWidth="1"/>
    <col min="58" max="58" width="20.44140625" style="108" customWidth="1"/>
    <col min="59" max="59" width="9.44140625" style="108" customWidth="1"/>
    <col min="60" max="62" width="9" style="108" customWidth="1"/>
    <col min="63" max="63" width="5.88671875" style="108" customWidth="1"/>
    <col min="64" max="64" width="3.44140625" style="108" customWidth="1"/>
    <col min="65" max="65" width="4.44140625" style="108" bestFit="1" customWidth="1"/>
    <col min="66" max="66" width="26.44140625" style="108" bestFit="1" customWidth="1"/>
    <col min="67" max="67" width="5.109375" style="108" bestFit="1" customWidth="1"/>
    <col min="68" max="68" width="4.77734375" style="108" bestFit="1" customWidth="1"/>
    <col min="69" max="69" width="2.21875" style="108" customWidth="1"/>
    <col min="70" max="71" width="5.88671875" style="108" bestFit="1" customWidth="1"/>
    <col min="72" max="72" width="7.77734375" style="108" bestFit="1" customWidth="1"/>
    <col min="73" max="73" width="9" style="108" customWidth="1"/>
    <col min="74" max="74" width="35.44140625" style="108" customWidth="1"/>
    <col min="75" max="76" width="9" style="108" customWidth="1"/>
    <col min="77" max="77" width="23" style="108" customWidth="1"/>
    <col min="78" max="78" width="9" style="107" customWidth="1"/>
    <col min="79" max="79" width="23" style="107" customWidth="1"/>
    <col min="80" max="80" width="9" style="107" customWidth="1"/>
    <col min="81" max="16384" width="9" style="107"/>
  </cols>
  <sheetData>
    <row r="1" spans="1:80" s="98" customFormat="1" ht="21" customHeight="1" thickBot="1" x14ac:dyDescent="0.35">
      <c r="A1" s="320" t="s">
        <v>2</v>
      </c>
      <c r="B1" s="320"/>
      <c r="C1" s="320"/>
      <c r="D1" s="333">
        <f>'إدخال البيانات'!C1</f>
        <v>0</v>
      </c>
      <c r="E1" s="334"/>
      <c r="F1" s="334"/>
      <c r="G1" s="320" t="s">
        <v>3</v>
      </c>
      <c r="H1" s="320"/>
      <c r="I1" s="320"/>
      <c r="J1" s="331" t="str">
        <f>IFERROR(VLOOKUP($D$1,ورقة2!$A$2:$U$2516,2,0),"")</f>
        <v/>
      </c>
      <c r="K1" s="331"/>
      <c r="L1" s="331"/>
      <c r="M1" s="320" t="s">
        <v>4</v>
      </c>
      <c r="N1" s="320"/>
      <c r="O1" s="320"/>
      <c r="P1" s="314" t="str">
        <f>IFERROR(IF(VLOOKUP($D$1,ورقة2!$A$2:$U$2516,3,0)=0,'إدخال البيانات'!A13,VLOOKUP($D$1,ورقة2!$A$2:$U$2516,3,0)),"")</f>
        <v/>
      </c>
      <c r="Q1" s="314"/>
      <c r="R1" s="314"/>
      <c r="S1" s="320" t="s">
        <v>5</v>
      </c>
      <c r="T1" s="320"/>
      <c r="U1" s="320"/>
      <c r="V1" s="314" t="str">
        <f>IFERROR(IF(VLOOKUP($D$1,ورقة2!A2:U2516,4,0)=0,'إدخال البيانات'!B13,VLOOKUP($D$1,ورقة2!A2:U2516,4,0)),"")</f>
        <v/>
      </c>
      <c r="W1" s="314"/>
      <c r="X1" s="314"/>
      <c r="Y1" s="320" t="s">
        <v>48</v>
      </c>
      <c r="Z1" s="320"/>
      <c r="AA1" s="320"/>
      <c r="AB1" s="321" t="str">
        <f>IFERROR(IF('إدخال البيانات'!A11&lt;&gt;"",'إدخال البيانات'!A11,VLOOKUP($D$1,ورقة2!A2:U2516,6,0)),"")</f>
        <v/>
      </c>
      <c r="AC1" s="321"/>
      <c r="AD1" s="321"/>
      <c r="AE1" s="320" t="s">
        <v>6</v>
      </c>
      <c r="AF1" s="320"/>
      <c r="AG1" s="320"/>
      <c r="AH1" s="314" t="str">
        <f>IFERROR(IF('إدخال البيانات'!B11&lt;&gt;"",'إدخال البيانات'!B11,VLOOKUP($D$1,ورقة2!A2:U2516,7,0)),"")</f>
        <v/>
      </c>
      <c r="AI1" s="314"/>
      <c r="AJ1" s="314"/>
      <c r="AK1" s="311"/>
      <c r="AL1" s="311"/>
      <c r="AM1" s="97"/>
      <c r="AN1" s="98">
        <f>الإستمارة!AJ1</f>
        <v>17</v>
      </c>
      <c r="AO1" s="99" t="s">
        <v>152</v>
      </c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 t="s">
        <v>152</v>
      </c>
      <c r="BF1" s="99"/>
      <c r="BG1" s="99"/>
      <c r="BH1" s="99"/>
      <c r="BI1" s="99"/>
      <c r="BJ1" s="99"/>
      <c r="BK1" s="99"/>
      <c r="BL1" s="100"/>
      <c r="BM1" s="100"/>
      <c r="BN1" s="100"/>
      <c r="BO1" s="100"/>
      <c r="BP1" s="100"/>
      <c r="BQ1" s="100"/>
      <c r="BR1" s="100"/>
      <c r="BS1" s="100" t="s">
        <v>285</v>
      </c>
      <c r="BT1" s="99" t="s">
        <v>841</v>
      </c>
      <c r="BU1" s="99"/>
      <c r="BV1" s="99"/>
      <c r="BW1" s="99"/>
      <c r="BX1" s="99"/>
      <c r="BY1" s="99"/>
    </row>
    <row r="2" spans="1:80" s="101" customFormat="1" ht="21" customHeight="1" thickTop="1" x14ac:dyDescent="0.3">
      <c r="A2" s="320" t="s">
        <v>9</v>
      </c>
      <c r="B2" s="320"/>
      <c r="C2" s="320"/>
      <c r="D2" s="335" t="e">
        <f>VLOOKUP($D$1,ورقة2!A2:U2516,9,0)</f>
        <v>#N/A</v>
      </c>
      <c r="E2" s="335"/>
      <c r="F2" s="335"/>
      <c r="G2" s="328">
        <f>'إدخال البيانات'!F5</f>
        <v>0</v>
      </c>
      <c r="H2" s="329"/>
      <c r="I2" s="329"/>
      <c r="J2" s="329"/>
      <c r="K2" s="329"/>
      <c r="L2" s="330"/>
      <c r="M2" s="320" t="s">
        <v>282</v>
      </c>
      <c r="N2" s="320"/>
      <c r="O2" s="320"/>
      <c r="P2" s="314">
        <f>'إدخال البيانات'!E5</f>
        <v>0</v>
      </c>
      <c r="Q2" s="314"/>
      <c r="R2" s="314"/>
      <c r="S2" s="320" t="s">
        <v>280</v>
      </c>
      <c r="T2" s="320"/>
      <c r="U2" s="320"/>
      <c r="V2" s="314">
        <f>'إدخال البيانات'!D5</f>
        <v>0</v>
      </c>
      <c r="W2" s="314"/>
      <c r="X2" s="314"/>
      <c r="Y2" s="320" t="s">
        <v>279</v>
      </c>
      <c r="Z2" s="320"/>
      <c r="AA2" s="320"/>
      <c r="AB2" s="314" t="str">
        <f>'إدخال البيانات'!C5</f>
        <v xml:space="preserve"> </v>
      </c>
      <c r="AC2" s="314"/>
      <c r="AD2" s="314"/>
      <c r="AE2" s="320" t="s">
        <v>281</v>
      </c>
      <c r="AF2" s="320"/>
      <c r="AG2" s="320"/>
      <c r="AH2" s="312"/>
      <c r="AI2" s="312"/>
      <c r="AJ2" s="312"/>
      <c r="AK2" s="311"/>
      <c r="AL2" s="311"/>
      <c r="AO2" s="102" t="s">
        <v>153</v>
      </c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 t="s">
        <v>153</v>
      </c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 t="s">
        <v>286</v>
      </c>
      <c r="BT2" s="100" t="s">
        <v>840</v>
      </c>
      <c r="BU2" s="100"/>
      <c r="BV2" s="100"/>
      <c r="BW2" s="100"/>
      <c r="BX2" s="100"/>
      <c r="BY2" s="100"/>
    </row>
    <row r="3" spans="1:80" s="101" customFormat="1" ht="21" customHeight="1" x14ac:dyDescent="0.3">
      <c r="A3" s="320" t="s">
        <v>11</v>
      </c>
      <c r="B3" s="320"/>
      <c r="C3" s="320"/>
      <c r="D3" s="315" t="str">
        <f>IFERROR(IF('إدخال البيانات'!D11&lt;&gt;"",'إدخال البيانات'!D11,VLOOKUP($D$1,ورقة2!A2:U2516,5,0)),"")</f>
        <v/>
      </c>
      <c r="E3" s="315"/>
      <c r="F3" s="315"/>
      <c r="G3" s="320" t="s">
        <v>10</v>
      </c>
      <c r="H3" s="320"/>
      <c r="I3" s="320"/>
      <c r="J3" s="314" t="str">
        <f>IFERROR(IF('إدخال البيانات'!C11&lt;&gt;"",'إدخال البيانات'!C11,VLOOKUP(D1,ورقة2!A2:H2516,8,0)),"")</f>
        <v/>
      </c>
      <c r="K3" s="314"/>
      <c r="L3" s="314"/>
      <c r="M3" s="320" t="s">
        <v>49</v>
      </c>
      <c r="N3" s="320"/>
      <c r="O3" s="320"/>
      <c r="P3" s="327">
        <f>IF(OR(J3='إدخال البيانات'!L4,'إختيار المقررات'!J3='إدخال البيانات'!L5),'إدخال البيانات'!A7,'إدخال البيانات'!B7)</f>
        <v>0</v>
      </c>
      <c r="Q3" s="327"/>
      <c r="R3" s="327"/>
      <c r="S3" s="320" t="s">
        <v>16</v>
      </c>
      <c r="T3" s="320"/>
      <c r="U3" s="320"/>
      <c r="V3" s="315" t="str">
        <f>IFERROR(IF('إختيار المقررات'!J3&lt;&gt;'إدخال البيانات'!L4,'إدخال البيانات'!J4,VLOOKUP(LEFT('إدخال البيانات'!A7,2),'إدخال البيانات'!I5:J18,2,0)),"")</f>
        <v>غير سوري</v>
      </c>
      <c r="W3" s="315"/>
      <c r="X3" s="315"/>
      <c r="Y3" s="320" t="s">
        <v>283</v>
      </c>
      <c r="Z3" s="320"/>
      <c r="AA3" s="320"/>
      <c r="AB3" s="315" t="str">
        <f>IF(J3&lt;&gt;'إدخال البيانات'!L4,"غير سوري",'إدخال البيانات'!C7)</f>
        <v>غير سوري</v>
      </c>
      <c r="AC3" s="315">
        <f>'إدخال البيانات'!C7</f>
        <v>0</v>
      </c>
      <c r="AD3" s="315"/>
      <c r="AE3" s="320" t="s">
        <v>144</v>
      </c>
      <c r="AF3" s="320"/>
      <c r="AG3" s="320"/>
      <c r="AH3" s="315" t="str">
        <f>IF(AND(OR(J3="العربية السورية",J3="الفلسطينية السورية"),D3="ذكر"),'إدخال البيانات'!D9,"لايوجد")</f>
        <v>لايوجد</v>
      </c>
      <c r="AI3" s="315"/>
      <c r="AJ3" s="315"/>
      <c r="AK3" s="313"/>
      <c r="AL3" s="313"/>
      <c r="AO3" s="102" t="s">
        <v>42</v>
      </c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 t="s">
        <v>42</v>
      </c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</row>
    <row r="4" spans="1:80" s="101" customFormat="1" ht="21" customHeight="1" thickBot="1" x14ac:dyDescent="0.35">
      <c r="A4" s="320" t="s">
        <v>12</v>
      </c>
      <c r="B4" s="320"/>
      <c r="C4" s="320"/>
      <c r="D4" s="323" t="str">
        <f>IFERROR(IF('إدخال البيانات'!A9&lt;&gt;"",'إدخال البيانات'!A9,VLOOKUP($D$1,ورقة2!A2:U2516,10,0)),"")</f>
        <v/>
      </c>
      <c r="E4" s="323"/>
      <c r="F4" s="323"/>
      <c r="G4" s="319" t="s">
        <v>13</v>
      </c>
      <c r="H4" s="319"/>
      <c r="I4" s="319"/>
      <c r="J4" s="332" t="str">
        <f>IFERROR(IF('إدخال البيانات'!B9&lt;&gt;"",'إدخال البيانات'!B9,VLOOKUP($D$1,ورقة2!A2:U2516,11,0)),"")</f>
        <v/>
      </c>
      <c r="K4" s="332"/>
      <c r="L4" s="332"/>
      <c r="M4" s="319" t="s">
        <v>14</v>
      </c>
      <c r="N4" s="319"/>
      <c r="O4" s="319"/>
      <c r="P4" s="323" t="str">
        <f>IFERROR(IF('إدخال البيانات'!C9&lt;&gt;"",'إدخال البيانات'!C9,VLOOKUP($D$1,ورقة2!A2:U2516,12,0)),"")</f>
        <v/>
      </c>
      <c r="Q4" s="323"/>
      <c r="R4" s="323"/>
      <c r="S4" s="319" t="s">
        <v>142</v>
      </c>
      <c r="T4" s="319"/>
      <c r="U4" s="319"/>
      <c r="V4" s="322">
        <f>'إدخال البيانات'!E7</f>
        <v>0</v>
      </c>
      <c r="W4" s="323"/>
      <c r="X4" s="323"/>
      <c r="Y4" s="319" t="s">
        <v>143</v>
      </c>
      <c r="Z4" s="319"/>
      <c r="AA4" s="319"/>
      <c r="AB4" s="322">
        <f>'إدخال البيانات'!D7</f>
        <v>0</v>
      </c>
      <c r="AC4" s="323">
        <f>'إدخال البيانات'!D7</f>
        <v>0</v>
      </c>
      <c r="AD4" s="323"/>
      <c r="AE4" s="319" t="s">
        <v>53</v>
      </c>
      <c r="AF4" s="319"/>
      <c r="AG4" s="319"/>
      <c r="AH4" s="316">
        <f>'إدخال البيانات'!F7</f>
        <v>0</v>
      </c>
      <c r="AI4" s="317"/>
      <c r="AJ4" s="317"/>
      <c r="AK4" s="317"/>
      <c r="AL4" s="317"/>
      <c r="AO4" s="81" t="s">
        <v>56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99"/>
      <c r="BD4" s="100"/>
      <c r="BE4" s="82" t="s">
        <v>56</v>
      </c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83"/>
      <c r="BR4" s="100"/>
      <c r="BS4" s="100"/>
      <c r="BT4" s="100"/>
      <c r="BU4" s="100"/>
      <c r="BV4" s="100"/>
      <c r="BW4" s="100"/>
      <c r="BX4" s="100"/>
      <c r="BY4" s="100"/>
    </row>
    <row r="5" spans="1:80" s="101" customFormat="1" ht="21" customHeight="1" thickTop="1" thickBot="1" x14ac:dyDescent="0.35">
      <c r="A5" s="324" t="s">
        <v>151</v>
      </c>
      <c r="B5" s="325"/>
      <c r="C5" s="326"/>
      <c r="D5" s="336"/>
      <c r="E5" s="337"/>
      <c r="F5" s="337"/>
      <c r="G5" s="337"/>
      <c r="H5" s="337"/>
      <c r="I5" s="337"/>
      <c r="J5" s="337"/>
      <c r="K5" s="337"/>
      <c r="L5" s="338"/>
      <c r="M5" s="319" t="s">
        <v>849</v>
      </c>
      <c r="N5" s="319"/>
      <c r="O5" s="319"/>
      <c r="P5" s="323" t="e">
        <f>VLOOKUP($D$1,ورقة2!$A$2:$U$2516,14,0)</f>
        <v>#N/A</v>
      </c>
      <c r="Q5" s="323"/>
      <c r="R5" s="323"/>
      <c r="S5" s="319" t="s">
        <v>0</v>
      </c>
      <c r="T5" s="319"/>
      <c r="U5" s="319"/>
      <c r="V5" s="339" t="e">
        <f>VLOOKUP($D$1,ورقة2!$A$2:$U$2516,15,0)</f>
        <v>#N/A</v>
      </c>
      <c r="W5" s="339"/>
      <c r="X5" s="339"/>
      <c r="Y5" s="319" t="s">
        <v>850</v>
      </c>
      <c r="Z5" s="319"/>
      <c r="AA5" s="319"/>
      <c r="AB5" s="340" t="e">
        <f>VLOOKUP($D$1,ورقة2!$A$2:$U$2516,16,0)</f>
        <v>#N/A</v>
      </c>
      <c r="AC5" s="340"/>
      <c r="AD5" s="340"/>
      <c r="AE5" s="50"/>
      <c r="AF5" s="50"/>
      <c r="AG5" s="50"/>
      <c r="AH5" s="55"/>
      <c r="AI5" s="55"/>
      <c r="AJ5" s="55"/>
      <c r="AK5" s="56"/>
      <c r="AL5" s="56"/>
      <c r="AO5" s="102" t="s">
        <v>154</v>
      </c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3"/>
      <c r="BD5" s="100"/>
      <c r="BE5" s="100" t="s">
        <v>154</v>
      </c>
      <c r="BF5" s="100"/>
      <c r="BG5" s="100"/>
      <c r="BH5" s="100"/>
      <c r="BI5" s="100"/>
      <c r="BJ5" s="100"/>
      <c r="BK5" s="100"/>
      <c r="BL5" s="100">
        <v>1</v>
      </c>
      <c r="BM5" s="100"/>
      <c r="BN5" s="100" t="s">
        <v>329</v>
      </c>
      <c r="BO5" s="100"/>
      <c r="BP5" s="100"/>
      <c r="BQ5" s="100"/>
      <c r="BR5" s="100"/>
      <c r="BS5" s="100" t="e">
        <f>IF(AND(BS6="",BS7="",BS8="",BS9="",BS10="",BS11=""),"",BL5)</f>
        <v>#N/A</v>
      </c>
      <c r="BT5" s="100" t="e">
        <f>IF(AND(BT6="",BT7="",BT8="",BT9="",BT10="",BT11=""),"",BL5)</f>
        <v>#N/A</v>
      </c>
      <c r="BU5" s="100"/>
      <c r="BV5" s="83"/>
      <c r="BW5" s="100"/>
      <c r="BX5" s="100"/>
      <c r="BY5" s="100"/>
    </row>
    <row r="6" spans="1:80" s="101" customFormat="1" ht="5.25" customHeight="1" thickBot="1" x14ac:dyDescent="0.35">
      <c r="A6" s="50"/>
      <c r="B6" s="50"/>
      <c r="C6" s="50"/>
      <c r="AK6" s="50"/>
      <c r="AL6" s="50"/>
      <c r="AM6" s="50"/>
      <c r="AN6" s="50"/>
      <c r="AO6" s="102" t="s">
        <v>155</v>
      </c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 t="s">
        <v>155</v>
      </c>
      <c r="BF6" s="100"/>
      <c r="BG6" s="100"/>
      <c r="BH6" s="100"/>
      <c r="BI6" s="100"/>
      <c r="BJ6" s="100"/>
      <c r="BK6" s="100" t="e">
        <f>IF(BR6="م",BL6,"")</f>
        <v>#N/A</v>
      </c>
      <c r="BL6" s="84">
        <v>2</v>
      </c>
      <c r="BM6" s="84">
        <v>1</v>
      </c>
      <c r="BN6" s="84" t="s">
        <v>160</v>
      </c>
      <c r="BO6" s="100" t="s">
        <v>58</v>
      </c>
      <c r="BP6" s="100" t="s">
        <v>325</v>
      </c>
      <c r="BQ6" s="100" t="str">
        <f t="shared" ref="BQ6:BQ11" si="0">IFERROR(VLOOKUP(BL6,$G$9:$T$21,13,0),"")</f>
        <v/>
      </c>
      <c r="BR6" s="104" t="e">
        <f>IF(VLOOKUP($D$1,ورقة4!$A$2:$AW$8736,3,0)=0,"",(VLOOKUP($D$1,ورقة4!$A$2:$AW$8736,3,0)))</f>
        <v>#N/A</v>
      </c>
      <c r="BS6" s="83" t="e">
        <f>IF(BR6="م",BL6,"")</f>
        <v>#N/A</v>
      </c>
      <c r="BT6" s="100" t="e">
        <f>IF(BR6="","",BL6)</f>
        <v>#N/A</v>
      </c>
      <c r="BU6" s="100"/>
      <c r="BV6" s="100"/>
      <c r="BW6" s="100"/>
      <c r="BX6" s="84"/>
      <c r="BY6" s="100"/>
    </row>
    <row r="7" spans="1:80" ht="26.25" customHeight="1" thickTop="1" thickBot="1" x14ac:dyDescent="0.45">
      <c r="A7" s="105"/>
      <c r="B7" s="105"/>
      <c r="C7" s="105"/>
      <c r="D7" s="105"/>
      <c r="E7" s="105"/>
      <c r="F7" s="105"/>
      <c r="G7" s="105"/>
      <c r="H7" s="105"/>
      <c r="I7" s="105"/>
      <c r="J7" s="305" t="e">
        <f>IF(D2="مستنفذ","استنفذت فرص التسجيل بسبب رسوبك لمدة ثلاث سنوات متتالية","")</f>
        <v>#N/A</v>
      </c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C7" s="345" t="s">
        <v>23</v>
      </c>
      <c r="AD7" s="346"/>
      <c r="AE7" s="346"/>
      <c r="AF7" s="346"/>
      <c r="AG7" s="347"/>
      <c r="AH7" s="348" t="e">
        <f>IF(D2="الرابعة حديث",7000,0)</f>
        <v>#N/A</v>
      </c>
      <c r="AI7" s="349"/>
      <c r="AJ7" s="350"/>
      <c r="AL7" s="50"/>
      <c r="AM7" s="50"/>
      <c r="AN7" s="50"/>
      <c r="AO7" s="102" t="s">
        <v>8</v>
      </c>
      <c r="BC7" s="99"/>
      <c r="BE7" s="100" t="s">
        <v>8</v>
      </c>
      <c r="BK7" s="100" t="e">
        <f t="shared" ref="BK7:BK42" si="1">IF(BR7="م",BL7,"")</f>
        <v>#N/A</v>
      </c>
      <c r="BL7" s="100">
        <v>3</v>
      </c>
      <c r="BM7" s="84">
        <v>2</v>
      </c>
      <c r="BN7" s="84" t="s">
        <v>161</v>
      </c>
      <c r="BO7" s="100" t="s">
        <v>58</v>
      </c>
      <c r="BP7" s="100" t="s">
        <v>325</v>
      </c>
      <c r="BQ7" s="100" t="str">
        <f t="shared" si="0"/>
        <v/>
      </c>
      <c r="BR7" s="110" t="e">
        <f>IF(VLOOKUP($D$1,ورقة4!$A$2:$AW$8736,4,0)=0,"",(VLOOKUP($D$1,ورقة4!$A$2:$AW$8736,4,0)))</f>
        <v>#N/A</v>
      </c>
      <c r="BS7" s="83" t="e">
        <f t="shared" ref="BS7:BS11" si="2">IF(BR7="م",BL7,"")</f>
        <v>#N/A</v>
      </c>
      <c r="BT7" s="100" t="e">
        <f t="shared" ref="BT7:BT11" si="3">IF(BR7="","",BL7)</f>
        <v>#N/A</v>
      </c>
      <c r="BU7" s="100"/>
      <c r="BX7" s="100"/>
      <c r="BY7" s="100"/>
      <c r="BZ7" s="101"/>
      <c r="CA7" s="101"/>
    </row>
    <row r="8" spans="1:80" ht="30.75" customHeight="1" thickTop="1" x14ac:dyDescent="0.3">
      <c r="A8" s="111"/>
      <c r="B8" s="111"/>
      <c r="C8" s="111"/>
      <c r="D8" s="153"/>
      <c r="E8" s="153"/>
      <c r="F8" s="153"/>
      <c r="G8" s="154"/>
      <c r="H8" s="155"/>
      <c r="I8" s="154"/>
      <c r="J8" s="136" t="s">
        <v>26</v>
      </c>
      <c r="K8" s="306" t="s">
        <v>839</v>
      </c>
      <c r="L8" s="306"/>
      <c r="M8" s="306"/>
      <c r="N8" s="306"/>
      <c r="O8" s="306"/>
      <c r="P8" s="306"/>
      <c r="Q8" s="306"/>
      <c r="R8" s="306"/>
      <c r="S8" s="306"/>
      <c r="T8" s="306"/>
      <c r="V8" s="318" t="s">
        <v>1451</v>
      </c>
      <c r="W8" s="318"/>
      <c r="X8" s="318"/>
      <c r="Y8" s="318"/>
      <c r="Z8" s="318"/>
      <c r="AA8" s="318"/>
      <c r="AC8" s="342" t="s">
        <v>350</v>
      </c>
      <c r="AD8" s="343"/>
      <c r="AE8" s="343"/>
      <c r="AF8" s="343"/>
      <c r="AG8" s="343"/>
      <c r="AH8" s="351">
        <f>SUM(I10:I27)</f>
        <v>0</v>
      </c>
      <c r="AI8" s="351"/>
      <c r="AJ8" s="352"/>
      <c r="AK8" s="112"/>
      <c r="AL8" s="112"/>
      <c r="AM8" s="113"/>
      <c r="AO8" s="108" t="s">
        <v>858</v>
      </c>
      <c r="BC8" s="100"/>
      <c r="BK8" s="100" t="e">
        <f t="shared" si="1"/>
        <v>#N/A</v>
      </c>
      <c r="BL8" s="84">
        <v>4</v>
      </c>
      <c r="BM8" s="84">
        <v>3</v>
      </c>
      <c r="BN8" s="84" t="s">
        <v>162</v>
      </c>
      <c r="BO8" s="100" t="s">
        <v>58</v>
      </c>
      <c r="BP8" s="100" t="s">
        <v>325</v>
      </c>
      <c r="BQ8" s="100" t="str">
        <f t="shared" si="0"/>
        <v/>
      </c>
      <c r="BR8" s="110" t="e">
        <f>IF(VLOOKUP($D$1,ورقة4!$A$2:$AW$8736,5,0)=0,"",(VLOOKUP($D$1,ورقة4!$A$2:$AW$8736,5,0)))</f>
        <v>#N/A</v>
      </c>
      <c r="BS8" s="83" t="e">
        <f t="shared" si="2"/>
        <v>#N/A</v>
      </c>
      <c r="BT8" s="100" t="e">
        <f t="shared" si="3"/>
        <v>#N/A</v>
      </c>
      <c r="BU8" s="100"/>
      <c r="BX8" s="84"/>
      <c r="BY8" s="100"/>
      <c r="BZ8" s="101"/>
      <c r="CA8" s="101"/>
    </row>
    <row r="9" spans="1:80" ht="23.25" customHeight="1" thickBot="1" x14ac:dyDescent="0.35">
      <c r="A9" s="114"/>
      <c r="B9" s="114"/>
      <c r="C9" s="114"/>
      <c r="D9" s="114"/>
      <c r="E9" s="114"/>
      <c r="F9" s="115" t="str">
        <f>IF(AND(T9=1,S9="ج"),H9,"")</f>
        <v/>
      </c>
      <c r="G9" s="115" t="str">
        <f t="shared" ref="G9:G27" si="4">IFERROR(SMALL($BT$5:$BT$54,BL5),"")</f>
        <v/>
      </c>
      <c r="H9" s="115" t="str">
        <f>G9</f>
        <v/>
      </c>
      <c r="I9" s="115"/>
      <c r="J9" s="137"/>
      <c r="K9" s="307" t="str">
        <f>IFERROR(VLOOKUP(G9,$BL$4:$BN$54,3,0),"")</f>
        <v/>
      </c>
      <c r="L9" s="307"/>
      <c r="M9" s="307"/>
      <c r="N9" s="307"/>
      <c r="O9" s="307"/>
      <c r="P9" s="307"/>
      <c r="Q9" s="307"/>
      <c r="R9" s="307"/>
      <c r="S9" s="138" t="str">
        <f t="shared" ref="S9:S27" si="5">IFERROR(IF(AND($D$2="الأولى حديث",G9&gt;7,$BZ$25&gt;6),"",IF(VLOOKUP(K9,$BN$5:$BR$54,5,0)=0,"",VLOOKUP(K9,$BN$5:$BR$54,5,0))),"")</f>
        <v/>
      </c>
      <c r="T9" s="139"/>
      <c r="V9" s="318"/>
      <c r="W9" s="318"/>
      <c r="X9" s="318"/>
      <c r="Y9" s="318"/>
      <c r="Z9" s="318"/>
      <c r="AA9" s="318"/>
      <c r="AC9" s="342" t="s">
        <v>156</v>
      </c>
      <c r="AD9" s="343"/>
      <c r="AE9" s="343"/>
      <c r="AF9" s="343"/>
      <c r="AG9" s="343"/>
      <c r="AH9" s="351">
        <f>IF(AH10&gt;0,3000,1000)</f>
        <v>1000</v>
      </c>
      <c r="AI9" s="351"/>
      <c r="AJ9" s="352"/>
      <c r="AK9" s="51"/>
      <c r="AL9" s="112"/>
      <c r="AM9" s="113"/>
      <c r="BC9" s="99"/>
      <c r="BK9" s="100" t="e">
        <f t="shared" si="1"/>
        <v>#N/A</v>
      </c>
      <c r="BL9" s="100">
        <v>5</v>
      </c>
      <c r="BM9" s="84">
        <v>4</v>
      </c>
      <c r="BN9" s="84" t="s">
        <v>163</v>
      </c>
      <c r="BO9" s="100" t="s">
        <v>58</v>
      </c>
      <c r="BP9" s="100" t="s">
        <v>325</v>
      </c>
      <c r="BQ9" s="100" t="str">
        <f t="shared" si="0"/>
        <v/>
      </c>
      <c r="BR9" s="110" t="e">
        <f>IF(VLOOKUP($D$1,ورقة4!$A$2:$AW$8736,6,0)=0,"",(VLOOKUP($D$1,ورقة4!$A$2:$AW$8736,6,0)))</f>
        <v>#N/A</v>
      </c>
      <c r="BS9" s="83" t="e">
        <f t="shared" si="2"/>
        <v>#N/A</v>
      </c>
      <c r="BT9" s="100" t="e">
        <f t="shared" si="3"/>
        <v>#N/A</v>
      </c>
      <c r="BU9" s="100"/>
      <c r="BX9" s="100"/>
      <c r="BY9" s="100"/>
      <c r="BZ9" s="101"/>
      <c r="CA9" s="101"/>
    </row>
    <row r="10" spans="1:80" ht="23.25" customHeight="1" thickTop="1" x14ac:dyDescent="0.3">
      <c r="A10" s="114"/>
      <c r="B10" s="114"/>
      <c r="C10" s="114">
        <f>IF(D10&gt;0,1,0)</f>
        <v>0</v>
      </c>
      <c r="D10" s="107">
        <f>IF(E10&gt;0,1,0)</f>
        <v>0</v>
      </c>
      <c r="E10" s="116">
        <f>IF(I10&lt;&gt;$B$11,I10,0)</f>
        <v>0</v>
      </c>
      <c r="F10" s="115" t="str">
        <f>IF(OR(H10=1,H10=8,H10=14,H10=21,H10=27,H10=33,H10=310,H10=45),H10,IF(AND(T10=1,OR(S10="ج",S10="ر1",S10="ر2")),H10,""))</f>
        <v/>
      </c>
      <c r="G10" s="115" t="str">
        <f t="shared" si="4"/>
        <v/>
      </c>
      <c r="H10" s="115" t="str">
        <f t="shared" ref="H10:H27" si="6">G10</f>
        <v/>
      </c>
      <c r="I10" s="116" t="b">
        <f>IF(OR(S10="ج",S10="ر1",S10="ر2"),IF(T10=1,IF($D$5=$AO$7,0,IF(OR($D$5=$AO$1,$D$5=$AO$2,$D$5=$AO$5,$D$5=$AO$8),IF(S10="ج",5600,IF(S10="ر1",7200,IF(S10="ر2",8800,""))),IF(OR($D$5=$AO$3,$D$5=$AO$6),IF(S10="ج",3500,IF(S10="ر1",4500,IF(S10="ر2",5500,""))),IF($D$5=$AO$4,500,IF(S10="ج",7000,IF(S10="ر1",9000,IF(S10="ر2",11000,"")))))))))</f>
        <v>0</v>
      </c>
      <c r="J10" s="137" t="str">
        <f>IF(IFERROR(VLOOKUP(H10,$BL$4:$BN$54,2,0),"")=0,"",IFERROR(VLOOKUP(H10,$BL$4:$BN$54,2,0),""))</f>
        <v/>
      </c>
      <c r="K10" s="308" t="str">
        <f t="shared" ref="K10:K27" si="7">IFERROR(VLOOKUP(H10,$BL$4:$BN$54,3,0),"")</f>
        <v/>
      </c>
      <c r="L10" s="309"/>
      <c r="M10" s="309"/>
      <c r="N10" s="309"/>
      <c r="O10" s="309"/>
      <c r="P10" s="309"/>
      <c r="Q10" s="309"/>
      <c r="R10" s="310"/>
      <c r="S10" s="138" t="str">
        <f t="shared" si="5"/>
        <v/>
      </c>
      <c r="T10" s="140"/>
      <c r="V10" s="353" t="s">
        <v>841</v>
      </c>
      <c r="W10" s="353"/>
      <c r="X10" s="353"/>
      <c r="Y10" s="353"/>
      <c r="Z10" s="353"/>
      <c r="AA10" s="353"/>
      <c r="AC10" s="342" t="s">
        <v>983</v>
      </c>
      <c r="AD10" s="343"/>
      <c r="AE10" s="343"/>
      <c r="AF10" s="343"/>
      <c r="AG10" s="343"/>
      <c r="AH10" s="351">
        <f>IF(D5=AO4,COUNT(U13:U17)*1500,IF(OR(D5=AO3,D5=AO6),COUNT(U13:U17)*7500,IF(OR(D5=AO1,D5=AO2,D5=AO8,D5=AO5),COUNT(U13:U17)*12000,COUNT(U13:U17)*15000)))</f>
        <v>0</v>
      </c>
      <c r="AI10" s="351"/>
      <c r="AJ10" s="352"/>
      <c r="AK10" s="57"/>
      <c r="AL10" s="112"/>
      <c r="AM10" s="113"/>
      <c r="BK10" s="100" t="e">
        <f t="shared" si="1"/>
        <v>#N/A</v>
      </c>
      <c r="BL10" s="84">
        <v>6</v>
      </c>
      <c r="BM10" s="84">
        <v>5</v>
      </c>
      <c r="BN10" s="84" t="s">
        <v>164</v>
      </c>
      <c r="BO10" s="100" t="s">
        <v>58</v>
      </c>
      <c r="BP10" s="100" t="s">
        <v>325</v>
      </c>
      <c r="BQ10" s="100" t="str">
        <f t="shared" si="0"/>
        <v/>
      </c>
      <c r="BR10" s="110" t="e">
        <f>IF(VLOOKUP($D$1,ورقة4!$A$2:$AW$8736,7,0)=0,"",(VLOOKUP($D$1,ورقة4!$A$2:$AW$8736,7,0)))</f>
        <v>#N/A</v>
      </c>
      <c r="BS10" s="83" t="e">
        <f t="shared" si="2"/>
        <v>#N/A</v>
      </c>
      <c r="BT10" s="100" t="e">
        <f t="shared" si="3"/>
        <v>#N/A</v>
      </c>
      <c r="BU10" s="100"/>
      <c r="BX10" s="84"/>
      <c r="BY10" s="100"/>
      <c r="BZ10" s="101"/>
      <c r="CA10" s="101"/>
    </row>
    <row r="11" spans="1:80" ht="23.25" customHeight="1" thickBot="1" x14ac:dyDescent="0.35">
      <c r="A11" s="114"/>
      <c r="B11" s="114" t="b">
        <v>0</v>
      </c>
      <c r="C11" s="114">
        <f>D10+D11</f>
        <v>0</v>
      </c>
      <c r="D11" s="107">
        <f t="shared" ref="D11:D27" si="8">IF(E11&gt;0,1,0)</f>
        <v>0</v>
      </c>
      <c r="E11" s="116">
        <f t="shared" ref="E11:E27" si="9">IF(I11&lt;&gt;$B$11,I11,0)</f>
        <v>0</v>
      </c>
      <c r="F11" s="115" t="str">
        <f t="shared" ref="F11:F27" si="10">IF(AND(T11=1,OR(S11="ج",S11="ر1",S11="ر2")),H11,"")</f>
        <v/>
      </c>
      <c r="G11" s="115" t="str">
        <f t="shared" si="4"/>
        <v/>
      </c>
      <c r="H11" s="115" t="str">
        <f t="shared" si="6"/>
        <v/>
      </c>
      <c r="I11" s="116" t="b">
        <f>IF(OR(S11="ج",S11="ر1",S11="ر2"),IF(T11=1,IF($D$5=$AO$7,0,IF(OR($D$5=$AO$1,$D$5=$AO$2,$D$5=$AO$5,$D$5=$AO$8),IF(S11="ج",5600,IF(S11="ر1",7200,IF(S11="ر2",8800,""))),IF(OR($D$5=$AO$3,$D$5=$AO$6),IF(S11="ج",3500,IF(S11="ر1",4500,IF(S11="ر2",5500,""))),IF($D$5=$AO$4,500,IF(S11="ج",7000,IF(S11="ر1",9000,IF(S11="ر2",11000,"")))))))))</f>
        <v>0</v>
      </c>
      <c r="J11" s="137" t="str">
        <f>IF(IFERROR(VLOOKUP(H11,$BL$4:$BN$54,2,0),"")=0,"",IFERROR(VLOOKUP(H11,$BL$4:$BN$54,2,0),""))</f>
        <v/>
      </c>
      <c r="K11" s="308" t="str">
        <f t="shared" si="7"/>
        <v/>
      </c>
      <c r="L11" s="309"/>
      <c r="M11" s="309"/>
      <c r="N11" s="309"/>
      <c r="O11" s="309"/>
      <c r="P11" s="309"/>
      <c r="Q11" s="309"/>
      <c r="R11" s="310"/>
      <c r="S11" s="138" t="str">
        <f t="shared" si="5"/>
        <v/>
      </c>
      <c r="T11" s="140"/>
      <c r="V11" s="353"/>
      <c r="W11" s="353"/>
      <c r="X11" s="353"/>
      <c r="Y11" s="353"/>
      <c r="Z11" s="353"/>
      <c r="AA11" s="353"/>
      <c r="AC11" s="342" t="s">
        <v>1519</v>
      </c>
      <c r="AD11" s="343"/>
      <c r="AE11" s="343"/>
      <c r="AF11" s="343"/>
      <c r="AG11" s="343"/>
      <c r="AH11" s="351" t="e">
        <f>VLOOKUP($D$1,ورقة2!$A$2:$U$2516,16,0)</f>
        <v>#N/A</v>
      </c>
      <c r="AI11" s="351"/>
      <c r="AJ11" s="352"/>
      <c r="AK11" s="58"/>
      <c r="AL11" s="112"/>
      <c r="AM11" s="113"/>
      <c r="BK11" s="100" t="e">
        <f t="shared" si="1"/>
        <v>#N/A</v>
      </c>
      <c r="BL11" s="100">
        <v>7</v>
      </c>
      <c r="BM11" s="84">
        <v>102</v>
      </c>
      <c r="BN11" s="84" t="str">
        <f>IF(V10=BT1,"اللغة الإنكليزية (1)","اللغة الفرنسية (1)")</f>
        <v>اللغة الإنكليزية (1)</v>
      </c>
      <c r="BO11" s="100" t="s">
        <v>58</v>
      </c>
      <c r="BP11" s="100" t="s">
        <v>325</v>
      </c>
      <c r="BQ11" s="100" t="str">
        <f t="shared" si="0"/>
        <v/>
      </c>
      <c r="BR11" s="117" t="e">
        <f>IF(VLOOKUP($D$1,ورقة4!$A$2:$AW$8736,8,0)=0,"",(VLOOKUP($D$1,ورقة4!$A$2:$AW$8736,8,0)))</f>
        <v>#N/A</v>
      </c>
      <c r="BS11" s="83" t="e">
        <f t="shared" si="2"/>
        <v>#N/A</v>
      </c>
      <c r="BT11" s="100" t="e">
        <f t="shared" si="3"/>
        <v>#N/A</v>
      </c>
      <c r="BU11" s="100"/>
      <c r="BX11" s="100"/>
      <c r="BY11" s="100"/>
      <c r="BZ11" s="101"/>
      <c r="CA11" s="101"/>
    </row>
    <row r="12" spans="1:80" ht="23.25" customHeight="1" thickBot="1" x14ac:dyDescent="0.35">
      <c r="A12" s="114"/>
      <c r="B12" s="114"/>
      <c r="C12" s="114">
        <f>C11+D12</f>
        <v>0</v>
      </c>
      <c r="D12" s="107">
        <f t="shared" si="8"/>
        <v>0</v>
      </c>
      <c r="E12" s="116">
        <f t="shared" si="9"/>
        <v>0</v>
      </c>
      <c r="F12" s="115" t="str">
        <f t="shared" si="10"/>
        <v/>
      </c>
      <c r="G12" s="115" t="str">
        <f t="shared" si="4"/>
        <v/>
      </c>
      <c r="H12" s="115" t="str">
        <f t="shared" si="6"/>
        <v/>
      </c>
      <c r="I12" s="116" t="b">
        <f t="shared" ref="I12:I27" si="11">IF(OR(S12="ج",S12="ر1",S12="ر2"),IF(T12=1,IF($D$5=$AO$7,0,IF(OR($D$5=$AO$1,$D$5=$AO$2,$D$5=$AO$5,$D$5=$AO$8),IF(S12="ج",5600,IF(S12="ر1",7200,IF(S12="ر2",8800,""))),IF(OR($D$5=$AO$3,$D$5=$AO$6),IF(S12="ج",3500,IF(S12="ر1",4500,IF(S12="ر2",5500,""))),IF($D$5=$AO$4,500,IF(S12="ج",7000,IF(S12="ر1",9000,IF(S12="ر2",11000,"")))))))))</f>
        <v>0</v>
      </c>
      <c r="J12" s="137" t="str">
        <f t="shared" ref="J12:J27" si="12">IF(IFERROR(VLOOKUP(H12,$BL$4:$BN$54,2,0),"")=0,"",IFERROR(VLOOKUP(H12,$BL$4:$BN$54,2,0),""))</f>
        <v/>
      </c>
      <c r="K12" s="308" t="str">
        <f t="shared" si="7"/>
        <v/>
      </c>
      <c r="L12" s="309"/>
      <c r="M12" s="309"/>
      <c r="N12" s="309"/>
      <c r="O12" s="309"/>
      <c r="P12" s="309"/>
      <c r="Q12" s="309"/>
      <c r="R12" s="310"/>
      <c r="S12" s="138" t="str">
        <f t="shared" si="5"/>
        <v/>
      </c>
      <c r="T12" s="140"/>
      <c r="V12" s="344" t="str">
        <f>IF(D3="أنثى","منقطعة عن التسجيل في","منقطع عن التسجيل في")</f>
        <v>منقطع عن التسجيل في</v>
      </c>
      <c r="W12" s="344"/>
      <c r="X12" s="344"/>
      <c r="Y12" s="344"/>
      <c r="Z12" s="344"/>
      <c r="AA12" s="344"/>
      <c r="AC12" s="342" t="s">
        <v>989</v>
      </c>
      <c r="AD12" s="343"/>
      <c r="AE12" s="343"/>
      <c r="AF12" s="343"/>
      <c r="AG12" s="343"/>
      <c r="AH12" s="351" t="e">
        <f>SUM(AH7:AJ10)-SUM(AH11:AJ11)</f>
        <v>#N/A</v>
      </c>
      <c r="AI12" s="351"/>
      <c r="AJ12" s="352"/>
      <c r="AK12" s="58"/>
      <c r="AL12" s="112"/>
      <c r="AM12" s="113"/>
      <c r="BK12" s="100" t="str">
        <f t="shared" si="1"/>
        <v/>
      </c>
      <c r="BL12" s="84">
        <v>8</v>
      </c>
      <c r="BN12" s="100" t="s">
        <v>330</v>
      </c>
      <c r="BQ12" s="100" t="str">
        <f t="shared" ref="BQ12:BQ24" si="13">IFERROR(VLOOKUP(BN12,$K$9:$T$21,10,0),"")</f>
        <v/>
      </c>
      <c r="BS12" s="83" t="e">
        <f>IF(AND(BS13="",BS14="",BS15="",BS16="",BS17=""),"",BL12)</f>
        <v>#N/A</v>
      </c>
      <c r="BT12" s="100" t="e">
        <f>IF(AND(BT13="",BT14="",BT15="",BT16="",BT17=""),"",BL12)</f>
        <v>#N/A</v>
      </c>
      <c r="BX12" s="84"/>
      <c r="BY12" s="100"/>
      <c r="BZ12" s="101"/>
      <c r="CA12" s="101"/>
    </row>
    <row r="13" spans="1:80" ht="23.25" customHeight="1" x14ac:dyDescent="0.3">
      <c r="A13" s="114"/>
      <c r="B13" s="114"/>
      <c r="C13" s="114">
        <f t="shared" ref="C13:C27" si="14">C12+D13</f>
        <v>0</v>
      </c>
      <c r="D13" s="107">
        <f t="shared" si="8"/>
        <v>0</v>
      </c>
      <c r="E13" s="116">
        <f t="shared" si="9"/>
        <v>0</v>
      </c>
      <c r="F13" s="115" t="str">
        <f t="shared" si="10"/>
        <v/>
      </c>
      <c r="G13" s="115" t="str">
        <f t="shared" si="4"/>
        <v/>
      </c>
      <c r="H13" s="115" t="str">
        <f t="shared" si="6"/>
        <v/>
      </c>
      <c r="I13" s="116" t="b">
        <f t="shared" si="11"/>
        <v>0</v>
      </c>
      <c r="J13" s="137" t="str">
        <f t="shared" si="12"/>
        <v/>
      </c>
      <c r="K13" s="308" t="str">
        <f t="shared" si="7"/>
        <v/>
      </c>
      <c r="L13" s="309"/>
      <c r="M13" s="309"/>
      <c r="N13" s="309"/>
      <c r="O13" s="309"/>
      <c r="P13" s="309"/>
      <c r="Q13" s="309"/>
      <c r="R13" s="310"/>
      <c r="S13" s="138" t="str">
        <f t="shared" si="5"/>
        <v/>
      </c>
      <c r="T13" s="140"/>
      <c r="U13" s="107" t="str">
        <f>IFERROR(SMALL($A$27:$A$31,BL5),"")</f>
        <v/>
      </c>
      <c r="V13" s="341" t="str">
        <f>IFERROR(VLOOKUP(U13,$A$49:$B$53,2,0),"")</f>
        <v/>
      </c>
      <c r="W13" s="341"/>
      <c r="X13" s="341"/>
      <c r="Y13" s="341"/>
      <c r="Z13" s="341"/>
      <c r="AA13" s="341"/>
      <c r="AC13" s="342" t="s">
        <v>19</v>
      </c>
      <c r="AD13" s="343"/>
      <c r="AE13" s="343"/>
      <c r="AF13" s="343"/>
      <c r="AG13" s="343"/>
      <c r="AH13" s="354" t="s">
        <v>285</v>
      </c>
      <c r="AI13" s="354"/>
      <c r="AJ13" s="355"/>
      <c r="AK13" s="59"/>
      <c r="AL13" s="112"/>
      <c r="AM13" s="113"/>
      <c r="BK13" s="100" t="e">
        <f t="shared" si="1"/>
        <v>#N/A</v>
      </c>
      <c r="BL13" s="100">
        <v>9</v>
      </c>
      <c r="BM13" s="84">
        <v>6</v>
      </c>
      <c r="BN13" s="84" t="s">
        <v>165</v>
      </c>
      <c r="BO13" s="109" t="s">
        <v>58</v>
      </c>
      <c r="BP13" s="109" t="s">
        <v>327</v>
      </c>
      <c r="BQ13" s="100" t="str">
        <f t="shared" si="13"/>
        <v/>
      </c>
      <c r="BR13" s="104" t="e">
        <f>IF(VLOOKUP($D$1,ورقة4!$A$2:$AW$8736,9,0)=0,"",(VLOOKUP($D$1,ورقة4!$A$2:$AW$8736,9,0)))</f>
        <v>#N/A</v>
      </c>
      <c r="BS13" s="83" t="e">
        <f>IF(BR13="م",BL13,"")</f>
        <v>#N/A</v>
      </c>
      <c r="BT13" s="100" t="e">
        <f>IF(BR13="","",BL13)</f>
        <v>#N/A</v>
      </c>
      <c r="BX13" s="100"/>
      <c r="BY13" s="100"/>
      <c r="BZ13" s="101"/>
      <c r="CA13" s="101"/>
    </row>
    <row r="14" spans="1:80" ht="23.25" customHeight="1" x14ac:dyDescent="0.3">
      <c r="A14" s="114"/>
      <c r="B14" s="114"/>
      <c r="C14" s="114">
        <f t="shared" si="14"/>
        <v>0</v>
      </c>
      <c r="D14" s="107">
        <f t="shared" si="8"/>
        <v>0</v>
      </c>
      <c r="E14" s="116">
        <f t="shared" si="9"/>
        <v>0</v>
      </c>
      <c r="F14" s="115" t="str">
        <f t="shared" si="10"/>
        <v/>
      </c>
      <c r="G14" s="115" t="str">
        <f t="shared" si="4"/>
        <v/>
      </c>
      <c r="H14" s="115" t="str">
        <f t="shared" si="6"/>
        <v/>
      </c>
      <c r="I14" s="116" t="b">
        <f t="shared" si="11"/>
        <v>0</v>
      </c>
      <c r="J14" s="137" t="str">
        <f t="shared" si="12"/>
        <v/>
      </c>
      <c r="K14" s="308" t="str">
        <f t="shared" si="7"/>
        <v/>
      </c>
      <c r="L14" s="309"/>
      <c r="M14" s="309"/>
      <c r="N14" s="309"/>
      <c r="O14" s="309"/>
      <c r="P14" s="309"/>
      <c r="Q14" s="309"/>
      <c r="R14" s="310"/>
      <c r="S14" s="138" t="str">
        <f t="shared" si="5"/>
        <v/>
      </c>
      <c r="T14" s="140"/>
      <c r="U14" s="107" t="str">
        <f t="shared" ref="U14:U17" si="15">IFERROR(SMALL($A$27:$A$31,BL6),"")</f>
        <v/>
      </c>
      <c r="V14" s="341" t="str">
        <f t="shared" ref="V14:V17" si="16">IFERROR(VLOOKUP(U14,$A$49:$B$53,2,0),"")</f>
        <v/>
      </c>
      <c r="W14" s="341"/>
      <c r="X14" s="341"/>
      <c r="Y14" s="341"/>
      <c r="Z14" s="341"/>
      <c r="AA14" s="341"/>
      <c r="AC14" s="342" t="s">
        <v>22</v>
      </c>
      <c r="AD14" s="343"/>
      <c r="AE14" s="343"/>
      <c r="AF14" s="343"/>
      <c r="AG14" s="343"/>
      <c r="AH14" s="351" t="e">
        <f>IF(OR(AH12&lt;10000,D5=AO4,AH19=2,AH19=1),AH12,IF(AH13="نعم",AE25+AE26/2,AH12))</f>
        <v>#N/A</v>
      </c>
      <c r="AI14" s="351"/>
      <c r="AJ14" s="352"/>
      <c r="AK14" s="59"/>
      <c r="AL14" s="112"/>
      <c r="AM14" s="113"/>
      <c r="BK14" s="100" t="e">
        <f t="shared" si="1"/>
        <v>#N/A</v>
      </c>
      <c r="BL14" s="84">
        <v>10</v>
      </c>
      <c r="BM14" s="84">
        <v>7</v>
      </c>
      <c r="BN14" s="84" t="s">
        <v>166</v>
      </c>
      <c r="BO14" s="109" t="s">
        <v>58</v>
      </c>
      <c r="BP14" s="109" t="s">
        <v>327</v>
      </c>
      <c r="BQ14" s="100" t="str">
        <f t="shared" si="13"/>
        <v/>
      </c>
      <c r="BR14" s="110" t="e">
        <f>IF(VLOOKUP($D$1,ورقة4!$A$2:$AW$8736,10,0)=0,"",(VLOOKUP($D$1,ورقة4!$A$2:$AW$8736,10,0)))</f>
        <v>#N/A</v>
      </c>
      <c r="BS14" s="83" t="e">
        <f>IF(BR14="م",BL14,"")</f>
        <v>#N/A</v>
      </c>
      <c r="BT14" s="100" t="e">
        <f t="shared" ref="BT14:BT17" si="17">IF(BR14="","",BL14)</f>
        <v>#N/A</v>
      </c>
      <c r="BX14" s="84"/>
      <c r="BY14" s="100"/>
      <c r="BZ14" s="101"/>
      <c r="CA14" s="101"/>
    </row>
    <row r="15" spans="1:80" ht="23.25" customHeight="1" x14ac:dyDescent="0.3">
      <c r="A15" s="114"/>
      <c r="B15" s="114"/>
      <c r="C15" s="114">
        <f t="shared" si="14"/>
        <v>0</v>
      </c>
      <c r="D15" s="107">
        <f t="shared" si="8"/>
        <v>0</v>
      </c>
      <c r="E15" s="116">
        <f t="shared" si="9"/>
        <v>0</v>
      </c>
      <c r="F15" s="115" t="str">
        <f t="shared" si="10"/>
        <v/>
      </c>
      <c r="G15" s="115" t="str">
        <f t="shared" si="4"/>
        <v/>
      </c>
      <c r="H15" s="115" t="str">
        <f t="shared" si="6"/>
        <v/>
      </c>
      <c r="I15" s="116" t="b">
        <f t="shared" si="11"/>
        <v>0</v>
      </c>
      <c r="J15" s="137" t="str">
        <f t="shared" si="12"/>
        <v/>
      </c>
      <c r="K15" s="308" t="str">
        <f t="shared" si="7"/>
        <v/>
      </c>
      <c r="L15" s="309"/>
      <c r="M15" s="309"/>
      <c r="N15" s="309"/>
      <c r="O15" s="309"/>
      <c r="P15" s="309"/>
      <c r="Q15" s="309"/>
      <c r="R15" s="310"/>
      <c r="S15" s="138" t="str">
        <f t="shared" si="5"/>
        <v/>
      </c>
      <c r="T15" s="140"/>
      <c r="U15" s="107" t="str">
        <f t="shared" si="15"/>
        <v/>
      </c>
      <c r="V15" s="341" t="str">
        <f t="shared" si="16"/>
        <v/>
      </c>
      <c r="W15" s="341"/>
      <c r="X15" s="341"/>
      <c r="Y15" s="341"/>
      <c r="Z15" s="341"/>
      <c r="AA15" s="341"/>
      <c r="AC15" s="342" t="s">
        <v>24</v>
      </c>
      <c r="AD15" s="343"/>
      <c r="AE15" s="343"/>
      <c r="AF15" s="343"/>
      <c r="AG15" s="343"/>
      <c r="AH15" s="351" t="e">
        <f>IF(OR(D5=BE4,D5=BE7),0,AH12-AH14)</f>
        <v>#N/A</v>
      </c>
      <c r="AI15" s="351"/>
      <c r="AJ15" s="352"/>
      <c r="AK15" s="59"/>
      <c r="AL15" s="113"/>
      <c r="AM15" s="113"/>
      <c r="BK15" s="100" t="e">
        <f t="shared" si="1"/>
        <v>#N/A</v>
      </c>
      <c r="BL15" s="100">
        <v>11</v>
      </c>
      <c r="BM15" s="84">
        <v>8</v>
      </c>
      <c r="BN15" s="84" t="s">
        <v>167</v>
      </c>
      <c r="BO15" s="109" t="s">
        <v>58</v>
      </c>
      <c r="BP15" s="109" t="s">
        <v>327</v>
      </c>
      <c r="BQ15" s="100" t="str">
        <f t="shared" si="13"/>
        <v/>
      </c>
      <c r="BR15" s="110" t="e">
        <f>IF(VLOOKUP($D$1,ورقة4!$A$2:$AW$8736,11,0)=0,"",(VLOOKUP($D$1,ورقة4!$A$2:$AW$8736,11,0)))</f>
        <v>#N/A</v>
      </c>
      <c r="BS15" s="83" t="e">
        <f>IF(BR15="م",BL15,"")</f>
        <v>#N/A</v>
      </c>
      <c r="BT15" s="100" t="e">
        <f t="shared" si="17"/>
        <v>#N/A</v>
      </c>
      <c r="BX15" s="100"/>
      <c r="BY15" s="100"/>
      <c r="BZ15" s="101"/>
      <c r="CA15" s="101"/>
      <c r="CB15" s="106"/>
    </row>
    <row r="16" spans="1:80" ht="23.25" customHeight="1" x14ac:dyDescent="0.3">
      <c r="A16" s="114"/>
      <c r="B16" s="114"/>
      <c r="C16" s="114">
        <f t="shared" si="14"/>
        <v>0</v>
      </c>
      <c r="D16" s="107">
        <f t="shared" si="8"/>
        <v>0</v>
      </c>
      <c r="E16" s="116">
        <f t="shared" si="9"/>
        <v>0</v>
      </c>
      <c r="F16" s="115" t="str">
        <f t="shared" si="10"/>
        <v/>
      </c>
      <c r="G16" s="115" t="str">
        <f t="shared" si="4"/>
        <v/>
      </c>
      <c r="H16" s="115" t="str">
        <f t="shared" si="6"/>
        <v/>
      </c>
      <c r="I16" s="116" t="b">
        <f t="shared" si="11"/>
        <v>0</v>
      </c>
      <c r="J16" s="137" t="str">
        <f>IF(IFERROR(VLOOKUP(H16,$BL$4:$BN$54,2,0),"")=0,"",IFERROR(VLOOKUP(H16,$BL$4:$BN$54,2,0),""))</f>
        <v/>
      </c>
      <c r="K16" s="308" t="str">
        <f t="shared" si="7"/>
        <v/>
      </c>
      <c r="L16" s="309"/>
      <c r="M16" s="309"/>
      <c r="N16" s="309"/>
      <c r="O16" s="309"/>
      <c r="P16" s="309"/>
      <c r="Q16" s="309"/>
      <c r="R16" s="310"/>
      <c r="S16" s="138" t="str">
        <f t="shared" si="5"/>
        <v/>
      </c>
      <c r="T16" s="140"/>
      <c r="U16" s="107" t="str">
        <f t="shared" si="15"/>
        <v/>
      </c>
      <c r="V16" s="341" t="str">
        <f t="shared" si="16"/>
        <v/>
      </c>
      <c r="W16" s="341"/>
      <c r="X16" s="341"/>
      <c r="Y16" s="341"/>
      <c r="Z16" s="341"/>
      <c r="AA16" s="341"/>
      <c r="AC16" s="342" t="s">
        <v>157</v>
      </c>
      <c r="AD16" s="343"/>
      <c r="AE16" s="343"/>
      <c r="AF16" s="343"/>
      <c r="AG16" s="343"/>
      <c r="AH16" s="351">
        <f>COUNTIFS(S9:S27,"ج",T9:T27,1)</f>
        <v>0</v>
      </c>
      <c r="AI16" s="351"/>
      <c r="AJ16" s="352"/>
      <c r="AK16" s="59"/>
      <c r="AL16" s="113"/>
      <c r="AM16" s="113"/>
      <c r="BK16" s="100" t="e">
        <f t="shared" si="1"/>
        <v>#N/A</v>
      </c>
      <c r="BL16" s="84">
        <v>12</v>
      </c>
      <c r="BM16" s="84">
        <v>9</v>
      </c>
      <c r="BN16" s="84" t="str">
        <f>IF(V10=BT1,"دراسات تجارية باللغة الإنكليزية","دراسات تجارية باللغة الفرنسية")</f>
        <v>دراسات تجارية باللغة الإنكليزية</v>
      </c>
      <c r="BO16" s="109" t="s">
        <v>58</v>
      </c>
      <c r="BP16" s="109" t="s">
        <v>327</v>
      </c>
      <c r="BQ16" s="100" t="str">
        <f t="shared" si="13"/>
        <v/>
      </c>
      <c r="BR16" s="110" t="e">
        <f>IF(VLOOKUP($D$1,ورقة4!$A$2:$AW$8736,12,0)=0,"",(VLOOKUP($D$1,ورقة4!$A$2:$AW$8736,12,0)))</f>
        <v>#N/A</v>
      </c>
      <c r="BS16" s="83" t="e">
        <f>IF(BR16="م",BL16,"")</f>
        <v>#N/A</v>
      </c>
      <c r="BT16" s="100" t="e">
        <f t="shared" si="17"/>
        <v>#N/A</v>
      </c>
      <c r="BU16" s="84"/>
      <c r="BV16" s="84"/>
      <c r="BX16" s="84"/>
      <c r="BY16" s="100"/>
      <c r="BZ16" s="101"/>
      <c r="CA16" s="101"/>
      <c r="CB16" s="106"/>
    </row>
    <row r="17" spans="1:80" ht="23.25" customHeight="1" thickBot="1" x14ac:dyDescent="0.35">
      <c r="A17" s="114"/>
      <c r="B17" s="114"/>
      <c r="C17" s="114">
        <f t="shared" si="14"/>
        <v>0</v>
      </c>
      <c r="D17" s="107">
        <f t="shared" si="8"/>
        <v>0</v>
      </c>
      <c r="E17" s="116">
        <f t="shared" si="9"/>
        <v>0</v>
      </c>
      <c r="F17" s="115" t="str">
        <f t="shared" si="10"/>
        <v/>
      </c>
      <c r="G17" s="115" t="str">
        <f t="shared" si="4"/>
        <v/>
      </c>
      <c r="H17" s="115" t="str">
        <f t="shared" si="6"/>
        <v/>
      </c>
      <c r="I17" s="116" t="b">
        <f t="shared" si="11"/>
        <v>0</v>
      </c>
      <c r="J17" s="137" t="str">
        <f t="shared" si="12"/>
        <v/>
      </c>
      <c r="K17" s="308" t="str">
        <f t="shared" si="7"/>
        <v/>
      </c>
      <c r="L17" s="309"/>
      <c r="M17" s="309"/>
      <c r="N17" s="309"/>
      <c r="O17" s="309"/>
      <c r="P17" s="309"/>
      <c r="Q17" s="309"/>
      <c r="R17" s="310"/>
      <c r="S17" s="138" t="str">
        <f t="shared" si="5"/>
        <v/>
      </c>
      <c r="T17" s="140"/>
      <c r="U17" s="107" t="str">
        <f t="shared" si="15"/>
        <v/>
      </c>
      <c r="V17" s="341" t="str">
        <f t="shared" si="16"/>
        <v/>
      </c>
      <c r="W17" s="341"/>
      <c r="X17" s="341"/>
      <c r="Y17" s="341"/>
      <c r="Z17" s="341"/>
      <c r="AA17" s="341"/>
      <c r="AC17" s="342" t="s">
        <v>837</v>
      </c>
      <c r="AD17" s="343"/>
      <c r="AE17" s="343"/>
      <c r="AF17" s="343"/>
      <c r="AG17" s="343"/>
      <c r="AH17" s="351">
        <f>COUNTIFS(S9:S27,"ر1",T9:T27,1)</f>
        <v>0</v>
      </c>
      <c r="AI17" s="351"/>
      <c r="AJ17" s="352"/>
      <c r="AK17" s="59"/>
      <c r="AL17" s="113"/>
      <c r="AM17" s="113"/>
      <c r="BK17" s="100" t="e">
        <f t="shared" si="1"/>
        <v>#N/A</v>
      </c>
      <c r="BL17" s="100">
        <v>13</v>
      </c>
      <c r="BM17" s="84">
        <v>10</v>
      </c>
      <c r="BN17" s="84" t="s">
        <v>168</v>
      </c>
      <c r="BO17" s="109" t="s">
        <v>58</v>
      </c>
      <c r="BP17" s="109" t="s">
        <v>327</v>
      </c>
      <c r="BQ17" s="100" t="str">
        <f t="shared" si="13"/>
        <v/>
      </c>
      <c r="BR17" s="117" t="e">
        <f>IF(VLOOKUP($D$1,ورقة4!$A$2:$AW$8736,13,0)=0,"",(VLOOKUP($D$1,ورقة4!$A$2:$AW$8736,13,0)))</f>
        <v>#N/A</v>
      </c>
      <c r="BS17" s="83" t="e">
        <f>IF(BR17="م",BL17,"")</f>
        <v>#N/A</v>
      </c>
      <c r="BT17" s="100" t="e">
        <f t="shared" si="17"/>
        <v>#N/A</v>
      </c>
      <c r="BX17" s="100"/>
      <c r="BY17" s="100"/>
      <c r="BZ17" s="101"/>
      <c r="CA17" s="101"/>
    </row>
    <row r="18" spans="1:80" ht="23.25" customHeight="1" thickBot="1" x14ac:dyDescent="0.35">
      <c r="A18" s="114"/>
      <c r="B18" s="114"/>
      <c r="C18" s="114">
        <f t="shared" si="14"/>
        <v>0</v>
      </c>
      <c r="D18" s="107">
        <f t="shared" si="8"/>
        <v>0</v>
      </c>
      <c r="E18" s="116">
        <f t="shared" si="9"/>
        <v>0</v>
      </c>
      <c r="F18" s="115" t="str">
        <f t="shared" si="10"/>
        <v/>
      </c>
      <c r="G18" s="115" t="str">
        <f t="shared" si="4"/>
        <v/>
      </c>
      <c r="H18" s="115" t="str">
        <f t="shared" si="6"/>
        <v/>
      </c>
      <c r="I18" s="116" t="b">
        <f t="shared" si="11"/>
        <v>0</v>
      </c>
      <c r="J18" s="137" t="str">
        <f t="shared" si="12"/>
        <v/>
      </c>
      <c r="K18" s="308" t="str">
        <f t="shared" si="7"/>
        <v/>
      </c>
      <c r="L18" s="309"/>
      <c r="M18" s="309"/>
      <c r="N18" s="309"/>
      <c r="O18" s="309"/>
      <c r="P18" s="309"/>
      <c r="Q18" s="309"/>
      <c r="R18" s="310"/>
      <c r="S18" s="138" t="str">
        <f t="shared" si="5"/>
        <v/>
      </c>
      <c r="T18" s="140"/>
      <c r="AC18" s="342" t="s">
        <v>838</v>
      </c>
      <c r="AD18" s="343"/>
      <c r="AE18" s="343"/>
      <c r="AF18" s="343"/>
      <c r="AG18" s="343"/>
      <c r="AH18" s="351">
        <f>COUNTIFS(S9:S27,"ر2",T9:T27,1)</f>
        <v>0</v>
      </c>
      <c r="AI18" s="351"/>
      <c r="AJ18" s="352"/>
      <c r="AK18" s="59"/>
      <c r="AL18" s="113"/>
      <c r="AM18" s="113"/>
      <c r="BK18" s="100" t="str">
        <f t="shared" si="1"/>
        <v/>
      </c>
      <c r="BL18" s="100">
        <v>14</v>
      </c>
      <c r="BN18" s="100" t="s">
        <v>331</v>
      </c>
      <c r="BQ18" s="100" t="str">
        <f t="shared" si="13"/>
        <v/>
      </c>
      <c r="BS18" s="83" t="e">
        <f>IF(AND(BS19="",BS20="",BS21="",BS22="",BS23="",BS24=""),"",BL18)</f>
        <v>#N/A</v>
      </c>
      <c r="BT18" s="100" t="e">
        <f>IF(AND(BT19="",BT20="",BT21="",BT22="",BT23="",BT24=""),"",BL18)</f>
        <v>#N/A</v>
      </c>
      <c r="BX18" s="84"/>
      <c r="BY18" s="100"/>
      <c r="BZ18" s="101"/>
      <c r="CA18" s="101"/>
    </row>
    <row r="19" spans="1:80" ht="23.25" customHeight="1" thickBot="1" x14ac:dyDescent="0.35">
      <c r="A19" s="114"/>
      <c r="B19" s="114"/>
      <c r="C19" s="114">
        <f t="shared" si="14"/>
        <v>0</v>
      </c>
      <c r="D19" s="107">
        <f t="shared" si="8"/>
        <v>0</v>
      </c>
      <c r="E19" s="116">
        <f t="shared" si="9"/>
        <v>0</v>
      </c>
      <c r="F19" s="115" t="str">
        <f t="shared" si="10"/>
        <v/>
      </c>
      <c r="G19" s="115" t="str">
        <f t="shared" si="4"/>
        <v/>
      </c>
      <c r="H19" s="115" t="str">
        <f t="shared" si="6"/>
        <v/>
      </c>
      <c r="I19" s="116" t="b">
        <f t="shared" si="11"/>
        <v>0</v>
      </c>
      <c r="J19" s="137" t="str">
        <f t="shared" si="12"/>
        <v/>
      </c>
      <c r="K19" s="308" t="str">
        <f t="shared" si="7"/>
        <v/>
      </c>
      <c r="L19" s="309"/>
      <c r="M19" s="309"/>
      <c r="N19" s="309"/>
      <c r="O19" s="309"/>
      <c r="P19" s="309"/>
      <c r="Q19" s="309"/>
      <c r="R19" s="310"/>
      <c r="S19" s="138" t="str">
        <f t="shared" si="5"/>
        <v/>
      </c>
      <c r="T19" s="140"/>
      <c r="AC19" s="356" t="s">
        <v>351</v>
      </c>
      <c r="AD19" s="357"/>
      <c r="AE19" s="357"/>
      <c r="AF19" s="357"/>
      <c r="AG19" s="357"/>
      <c r="AH19" s="358">
        <f>SUM(AH16:AJ18)</f>
        <v>0</v>
      </c>
      <c r="AI19" s="358"/>
      <c r="AJ19" s="359"/>
      <c r="AK19" s="80"/>
      <c r="AL19" s="113"/>
      <c r="AM19" s="113"/>
      <c r="BK19" s="100" t="e">
        <f t="shared" si="1"/>
        <v>#N/A</v>
      </c>
      <c r="BL19" s="84">
        <v>15</v>
      </c>
      <c r="BM19" s="84">
        <v>11</v>
      </c>
      <c r="BN19" s="84" t="s">
        <v>191</v>
      </c>
      <c r="BO19" s="109" t="s">
        <v>326</v>
      </c>
      <c r="BP19" s="109" t="s">
        <v>325</v>
      </c>
      <c r="BQ19" s="100" t="str">
        <f t="shared" si="13"/>
        <v/>
      </c>
      <c r="BR19" s="104" t="e">
        <f>IF(VLOOKUP($D$1,ورقة4!$A$2:$AW$8736,14,0)=0,"",(VLOOKUP($D$1,ورقة4!$A$2:$AW$8736,14,0)))</f>
        <v>#N/A</v>
      </c>
      <c r="BS19" s="83" t="e">
        <f t="shared" ref="BS19:BS24" si="18">IF(BR19="م",BL19,"")</f>
        <v>#N/A</v>
      </c>
      <c r="BT19" s="100" t="e">
        <f>IF(BR19="","",BL19)</f>
        <v>#N/A</v>
      </c>
      <c r="BX19" s="100"/>
      <c r="BY19" s="100"/>
      <c r="BZ19" s="101"/>
      <c r="CA19" s="101"/>
    </row>
    <row r="20" spans="1:80" ht="23.25" customHeight="1" thickTop="1" x14ac:dyDescent="0.3">
      <c r="A20" s="114"/>
      <c r="B20" s="114"/>
      <c r="C20" s="114">
        <f t="shared" si="14"/>
        <v>0</v>
      </c>
      <c r="D20" s="107">
        <f t="shared" si="8"/>
        <v>0</v>
      </c>
      <c r="E20" s="116">
        <f t="shared" si="9"/>
        <v>0</v>
      </c>
      <c r="F20" s="115" t="str">
        <f t="shared" si="10"/>
        <v/>
      </c>
      <c r="G20" s="115" t="str">
        <f t="shared" si="4"/>
        <v/>
      </c>
      <c r="H20" s="115" t="str">
        <f t="shared" si="6"/>
        <v/>
      </c>
      <c r="I20" s="116" t="b">
        <f t="shared" si="11"/>
        <v>0</v>
      </c>
      <c r="J20" s="137" t="str">
        <f t="shared" si="12"/>
        <v/>
      </c>
      <c r="K20" s="308" t="str">
        <f>IFERROR(VLOOKUP(H20,$BL$4:$BN$54,3,0),"")</f>
        <v/>
      </c>
      <c r="L20" s="309"/>
      <c r="M20" s="309"/>
      <c r="N20" s="309"/>
      <c r="O20" s="309"/>
      <c r="P20" s="309"/>
      <c r="Q20" s="309"/>
      <c r="R20" s="310"/>
      <c r="S20" s="138" t="str">
        <f t="shared" si="5"/>
        <v/>
      </c>
      <c r="T20" s="140"/>
      <c r="AB20" s="112"/>
      <c r="AK20" s="118"/>
      <c r="AL20" s="113"/>
      <c r="AM20" s="113"/>
      <c r="BK20" s="100" t="e">
        <f t="shared" si="1"/>
        <v>#N/A</v>
      </c>
      <c r="BL20" s="100">
        <v>16</v>
      </c>
      <c r="BM20" s="84">
        <v>12</v>
      </c>
      <c r="BN20" s="84" t="s">
        <v>192</v>
      </c>
      <c r="BO20" s="109" t="s">
        <v>326</v>
      </c>
      <c r="BP20" s="109" t="s">
        <v>325</v>
      </c>
      <c r="BQ20" s="100" t="str">
        <f t="shared" si="13"/>
        <v/>
      </c>
      <c r="BR20" s="119" t="e">
        <f>IF(VLOOKUP($D$1,ورقة4!$A$2:$AW$8736,15,0)=0,"",(VLOOKUP($D$1,ورقة4!$A$2:$AW$8736,15,0)))</f>
        <v>#N/A</v>
      </c>
      <c r="BS20" s="83" t="e">
        <f t="shared" si="18"/>
        <v>#N/A</v>
      </c>
      <c r="BT20" s="100" t="e">
        <f t="shared" ref="BT20:BT24" si="19">IF(BR20="","",BL20)</f>
        <v>#N/A</v>
      </c>
      <c r="BX20" s="84"/>
      <c r="BY20" s="100"/>
      <c r="BZ20" s="101"/>
      <c r="CA20" s="101"/>
    </row>
    <row r="21" spans="1:80" ht="23.25" customHeight="1" x14ac:dyDescent="0.3">
      <c r="A21" s="115" t="str">
        <f t="shared" ref="A21:A22" si="20">IFERROR(SMALL($BS$4:$BS$42,BL18),"")</f>
        <v/>
      </c>
      <c r="B21" s="115">
        <f t="shared" ref="B21:B22" si="21">IF(OR(A21=1,A21=8,A21=14,A21=21,A21=27,A21=33,A21=""),0,1)</f>
        <v>0</v>
      </c>
      <c r="C21" s="114">
        <f t="shared" si="14"/>
        <v>0</v>
      </c>
      <c r="D21" s="107">
        <f t="shared" si="8"/>
        <v>0</v>
      </c>
      <c r="E21" s="116">
        <f t="shared" si="9"/>
        <v>0</v>
      </c>
      <c r="F21" s="115" t="str">
        <f t="shared" si="10"/>
        <v/>
      </c>
      <c r="G21" s="115" t="str">
        <f t="shared" si="4"/>
        <v/>
      </c>
      <c r="H21" s="115" t="str">
        <f t="shared" si="6"/>
        <v/>
      </c>
      <c r="I21" s="116" t="b">
        <f t="shared" si="11"/>
        <v>0</v>
      </c>
      <c r="J21" s="137" t="str">
        <f t="shared" si="12"/>
        <v/>
      </c>
      <c r="K21" s="308" t="str">
        <f t="shared" si="7"/>
        <v/>
      </c>
      <c r="L21" s="309"/>
      <c r="M21" s="309"/>
      <c r="N21" s="309"/>
      <c r="O21" s="309"/>
      <c r="P21" s="309"/>
      <c r="Q21" s="309"/>
      <c r="R21" s="310"/>
      <c r="S21" s="138" t="str">
        <f t="shared" si="5"/>
        <v/>
      </c>
      <c r="T21" s="140"/>
      <c r="AB21" s="112"/>
      <c r="AK21" s="118"/>
      <c r="AL21" s="113"/>
      <c r="AM21" s="113"/>
      <c r="BK21" s="100" t="e">
        <f t="shared" si="1"/>
        <v>#N/A</v>
      </c>
      <c r="BL21" s="84">
        <v>17</v>
      </c>
      <c r="BM21" s="84">
        <v>13</v>
      </c>
      <c r="BN21" s="84" t="s">
        <v>193</v>
      </c>
      <c r="BO21" s="109" t="s">
        <v>326</v>
      </c>
      <c r="BP21" s="109" t="s">
        <v>325</v>
      </c>
      <c r="BQ21" s="100" t="str">
        <f t="shared" si="13"/>
        <v/>
      </c>
      <c r="BR21" s="119" t="e">
        <f>IF(VLOOKUP($D$1,ورقة4!$A$2:$AW$8736,16,0)=0,"",(VLOOKUP($D$1,ورقة4!$A$2:$AW$8736,16,0)))</f>
        <v>#N/A</v>
      </c>
      <c r="BS21" s="83" t="e">
        <f t="shared" si="18"/>
        <v>#N/A</v>
      </c>
      <c r="BT21" s="100" t="e">
        <f t="shared" si="19"/>
        <v>#N/A</v>
      </c>
      <c r="BX21" s="100"/>
      <c r="BY21" s="100"/>
      <c r="BZ21" s="101"/>
      <c r="CA21" s="101"/>
    </row>
    <row r="22" spans="1:80" ht="23.25" customHeight="1" x14ac:dyDescent="0.3">
      <c r="A22" s="115" t="str">
        <f t="shared" si="20"/>
        <v/>
      </c>
      <c r="B22" s="115">
        <f t="shared" si="21"/>
        <v>0</v>
      </c>
      <c r="C22" s="114">
        <f t="shared" si="14"/>
        <v>0</v>
      </c>
      <c r="D22" s="107">
        <f t="shared" si="8"/>
        <v>0</v>
      </c>
      <c r="E22" s="116">
        <f t="shared" si="9"/>
        <v>0</v>
      </c>
      <c r="F22" s="115" t="str">
        <f t="shared" si="10"/>
        <v/>
      </c>
      <c r="G22" s="115" t="str">
        <f t="shared" si="4"/>
        <v/>
      </c>
      <c r="H22" s="115" t="str">
        <f t="shared" si="6"/>
        <v/>
      </c>
      <c r="I22" s="116" t="b">
        <f t="shared" si="11"/>
        <v>0</v>
      </c>
      <c r="J22" s="137" t="str">
        <f t="shared" si="12"/>
        <v/>
      </c>
      <c r="K22" s="308" t="str">
        <f t="shared" si="7"/>
        <v/>
      </c>
      <c r="L22" s="309"/>
      <c r="M22" s="309"/>
      <c r="N22" s="309"/>
      <c r="O22" s="309"/>
      <c r="P22" s="309"/>
      <c r="Q22" s="309"/>
      <c r="R22" s="310"/>
      <c r="S22" s="138" t="str">
        <f t="shared" si="5"/>
        <v/>
      </c>
      <c r="T22" s="140"/>
      <c r="AB22" s="112"/>
      <c r="AK22" s="118"/>
      <c r="AL22" s="113"/>
      <c r="AM22" s="113"/>
      <c r="BK22" s="100" t="e">
        <f t="shared" si="1"/>
        <v>#N/A</v>
      </c>
      <c r="BL22" s="100">
        <v>18</v>
      </c>
      <c r="BM22" s="84">
        <v>14</v>
      </c>
      <c r="BN22" s="84" t="s">
        <v>194</v>
      </c>
      <c r="BO22" s="109" t="s">
        <v>326</v>
      </c>
      <c r="BP22" s="109" t="s">
        <v>325</v>
      </c>
      <c r="BQ22" s="100" t="str">
        <f t="shared" si="13"/>
        <v/>
      </c>
      <c r="BR22" s="119" t="e">
        <f>IF(VLOOKUP($D$1,ورقة4!$A$2:$AW$8736,17,0)=0,"",(VLOOKUP($D$1,ورقة4!$A$2:$AW$8736,17,0)))</f>
        <v>#N/A</v>
      </c>
      <c r="BS22" s="83" t="e">
        <f t="shared" si="18"/>
        <v>#N/A</v>
      </c>
      <c r="BT22" s="100" t="e">
        <f t="shared" si="19"/>
        <v>#N/A</v>
      </c>
      <c r="BX22" s="84"/>
      <c r="BY22" s="100"/>
      <c r="BZ22" s="101"/>
      <c r="CA22" s="101"/>
    </row>
    <row r="23" spans="1:80" ht="23.25" customHeight="1" x14ac:dyDescent="0.3">
      <c r="A23" s="115"/>
      <c r="B23" s="120"/>
      <c r="C23" s="114">
        <f t="shared" si="14"/>
        <v>0</v>
      </c>
      <c r="D23" s="107">
        <f t="shared" si="8"/>
        <v>0</v>
      </c>
      <c r="E23" s="116">
        <f t="shared" si="9"/>
        <v>0</v>
      </c>
      <c r="F23" s="115" t="str">
        <f t="shared" si="10"/>
        <v/>
      </c>
      <c r="G23" s="115" t="str">
        <f t="shared" si="4"/>
        <v/>
      </c>
      <c r="H23" s="115" t="str">
        <f t="shared" si="6"/>
        <v/>
      </c>
      <c r="I23" s="116" t="b">
        <f t="shared" si="11"/>
        <v>0</v>
      </c>
      <c r="J23" s="137" t="str">
        <f t="shared" si="12"/>
        <v/>
      </c>
      <c r="K23" s="308" t="str">
        <f t="shared" si="7"/>
        <v/>
      </c>
      <c r="L23" s="309"/>
      <c r="M23" s="309"/>
      <c r="N23" s="309"/>
      <c r="O23" s="309"/>
      <c r="P23" s="309"/>
      <c r="Q23" s="309"/>
      <c r="R23" s="310"/>
      <c r="S23" s="138" t="str">
        <f t="shared" si="5"/>
        <v/>
      </c>
      <c r="T23" s="140"/>
      <c r="AB23" s="44"/>
      <c r="AD23" s="107">
        <v>1</v>
      </c>
      <c r="AE23" s="121" t="e">
        <f>VLOOKUP(AD23,$C$10:$E$26,3,0)</f>
        <v>#N/A</v>
      </c>
      <c r="AK23" s="118"/>
      <c r="AL23" s="113"/>
      <c r="AM23" s="113"/>
      <c r="BK23" s="100" t="e">
        <f t="shared" si="1"/>
        <v>#N/A</v>
      </c>
      <c r="BL23" s="84">
        <v>19</v>
      </c>
      <c r="BM23" s="84">
        <v>15</v>
      </c>
      <c r="BN23" s="84" t="str">
        <f>IF(V10=BT1,"التمويل باللغة الإنكليزية","التمويل باللغة الفرنسية")</f>
        <v>التمويل باللغة الإنكليزية</v>
      </c>
      <c r="BO23" s="109" t="s">
        <v>326</v>
      </c>
      <c r="BP23" s="109" t="s">
        <v>325</v>
      </c>
      <c r="BQ23" s="100" t="str">
        <f t="shared" si="13"/>
        <v/>
      </c>
      <c r="BR23" s="119" t="e">
        <f>IF(VLOOKUP($D$1,ورقة4!$A$2:$AW$8736,18,0)=0,"",(VLOOKUP($D$1,ورقة4!$A$2:$AW$8736,18,0)))</f>
        <v>#N/A</v>
      </c>
      <c r="BS23" s="83" t="e">
        <f t="shared" si="18"/>
        <v>#N/A</v>
      </c>
      <c r="BT23" s="100" t="e">
        <f t="shared" si="19"/>
        <v>#N/A</v>
      </c>
      <c r="BU23" s="84"/>
      <c r="BV23" s="84"/>
      <c r="BX23" s="100"/>
      <c r="BY23" s="100"/>
      <c r="BZ23" s="101"/>
      <c r="CA23" s="101"/>
      <c r="CB23" s="106"/>
    </row>
    <row r="24" spans="1:80" ht="23.25" customHeight="1" thickBot="1" x14ac:dyDescent="0.35">
      <c r="A24" s="115"/>
      <c r="B24" s="120"/>
      <c r="C24" s="114">
        <f t="shared" si="14"/>
        <v>0</v>
      </c>
      <c r="D24" s="107">
        <f t="shared" si="8"/>
        <v>0</v>
      </c>
      <c r="E24" s="116">
        <f t="shared" si="9"/>
        <v>0</v>
      </c>
      <c r="F24" s="115" t="str">
        <f t="shared" si="10"/>
        <v/>
      </c>
      <c r="G24" s="115" t="str">
        <f t="shared" si="4"/>
        <v/>
      </c>
      <c r="H24" s="115" t="str">
        <f t="shared" si="6"/>
        <v/>
      </c>
      <c r="I24" s="116" t="b">
        <f t="shared" si="11"/>
        <v>0</v>
      </c>
      <c r="J24" s="137" t="str">
        <f t="shared" si="12"/>
        <v/>
      </c>
      <c r="K24" s="308" t="str">
        <f t="shared" si="7"/>
        <v/>
      </c>
      <c r="L24" s="309"/>
      <c r="M24" s="309"/>
      <c r="N24" s="309"/>
      <c r="O24" s="309"/>
      <c r="P24" s="309"/>
      <c r="Q24" s="309"/>
      <c r="R24" s="310"/>
      <c r="S24" s="138" t="str">
        <f t="shared" si="5"/>
        <v/>
      </c>
      <c r="T24" s="140"/>
      <c r="AB24" s="44"/>
      <c r="AD24" s="107">
        <v>2</v>
      </c>
      <c r="AE24" s="121" t="e">
        <f>VLOOKUP(AD24,$C$10:$E$26,3,0)</f>
        <v>#N/A</v>
      </c>
      <c r="AK24" s="118"/>
      <c r="AL24" s="113"/>
      <c r="AM24" s="113"/>
      <c r="BK24" s="100" t="e">
        <f t="shared" si="1"/>
        <v>#N/A</v>
      </c>
      <c r="BL24" s="100">
        <v>20</v>
      </c>
      <c r="BM24" s="84">
        <v>302</v>
      </c>
      <c r="BN24" s="84" t="str">
        <f>IF(V10=BT1,"اللغة الإنكليزية (2)","اللغة الفرنسية (2)")</f>
        <v>اللغة الإنكليزية (2)</v>
      </c>
      <c r="BO24" s="109" t="s">
        <v>326</v>
      </c>
      <c r="BP24" s="109" t="s">
        <v>325</v>
      </c>
      <c r="BQ24" s="100" t="str">
        <f t="shared" si="13"/>
        <v/>
      </c>
      <c r="BR24" s="122" t="e">
        <f>IF(VLOOKUP($D$1,ورقة4!$A$2:$AW$8736,19,0)=0,"",(VLOOKUP($D$1,ورقة4!$A$2:$AW$8736,19,0)))</f>
        <v>#N/A</v>
      </c>
      <c r="BS24" s="83" t="e">
        <f t="shared" si="18"/>
        <v>#N/A</v>
      </c>
      <c r="BT24" s="100" t="e">
        <f t="shared" si="19"/>
        <v>#N/A</v>
      </c>
      <c r="BX24" s="84"/>
      <c r="BY24" s="100"/>
      <c r="BZ24" s="101"/>
      <c r="CA24" s="101"/>
      <c r="CB24" s="106"/>
    </row>
    <row r="25" spans="1:80" ht="23.25" customHeight="1" thickBot="1" x14ac:dyDescent="0.35">
      <c r="A25" s="115"/>
      <c r="B25" s="120"/>
      <c r="C25" s="114">
        <f t="shared" si="14"/>
        <v>0</v>
      </c>
      <c r="D25" s="107">
        <f t="shared" si="8"/>
        <v>0</v>
      </c>
      <c r="E25" s="116">
        <f t="shared" si="9"/>
        <v>0</v>
      </c>
      <c r="F25" s="115" t="str">
        <f t="shared" si="10"/>
        <v/>
      </c>
      <c r="G25" s="115" t="str">
        <f t="shared" si="4"/>
        <v/>
      </c>
      <c r="H25" s="115" t="str">
        <f t="shared" si="6"/>
        <v/>
      </c>
      <c r="I25" s="116" t="b">
        <f t="shared" si="11"/>
        <v>0</v>
      </c>
      <c r="J25" s="137" t="str">
        <f t="shared" si="12"/>
        <v/>
      </c>
      <c r="K25" s="308" t="str">
        <f t="shared" si="7"/>
        <v/>
      </c>
      <c r="L25" s="309"/>
      <c r="M25" s="309"/>
      <c r="N25" s="309"/>
      <c r="O25" s="309"/>
      <c r="P25" s="309"/>
      <c r="Q25" s="309"/>
      <c r="R25" s="310"/>
      <c r="S25" s="138" t="str">
        <f t="shared" si="5"/>
        <v/>
      </c>
      <c r="T25" s="140"/>
      <c r="AB25" s="44"/>
      <c r="AE25" s="121" t="e">
        <f>SUM(AE23:AE24)</f>
        <v>#N/A</v>
      </c>
      <c r="AK25" s="51"/>
      <c r="AL25" s="113"/>
      <c r="AM25" s="113"/>
      <c r="BK25" s="100" t="str">
        <f t="shared" si="1"/>
        <v/>
      </c>
      <c r="BL25" s="84">
        <v>21</v>
      </c>
      <c r="BM25" s="84"/>
      <c r="BN25" s="100" t="s">
        <v>332</v>
      </c>
      <c r="BO25" s="109"/>
      <c r="BP25" s="109"/>
      <c r="BQ25" s="100"/>
      <c r="BR25" s="123"/>
      <c r="BS25" s="83" t="e">
        <f>IF(AND(BS26="",BS27="",BS28="",BS29="",BS30=""),"",BL25)</f>
        <v>#N/A</v>
      </c>
      <c r="BT25" s="100" t="e">
        <f>IF(AND(BT26="",BT27="",BT28="",BT29="",BT30=""),"",BL25)</f>
        <v>#N/A</v>
      </c>
      <c r="BX25" s="100"/>
      <c r="BY25" s="100"/>
      <c r="BZ25" s="101"/>
      <c r="CA25" s="101"/>
      <c r="CB25" s="106"/>
    </row>
    <row r="26" spans="1:80" s="106" customFormat="1" ht="23.25" customHeight="1" x14ac:dyDescent="0.3">
      <c r="A26" s="114"/>
      <c r="B26" s="120"/>
      <c r="C26" s="114">
        <f t="shared" si="14"/>
        <v>0</v>
      </c>
      <c r="D26" s="107">
        <f t="shared" si="8"/>
        <v>0</v>
      </c>
      <c r="E26" s="116">
        <f t="shared" si="9"/>
        <v>0</v>
      </c>
      <c r="F26" s="115" t="str">
        <f t="shared" si="10"/>
        <v/>
      </c>
      <c r="G26" s="115" t="str">
        <f t="shared" si="4"/>
        <v/>
      </c>
      <c r="H26" s="115" t="str">
        <f t="shared" si="6"/>
        <v/>
      </c>
      <c r="I26" s="116" t="b">
        <f t="shared" si="11"/>
        <v>0</v>
      </c>
      <c r="J26" s="137" t="str">
        <f t="shared" si="12"/>
        <v/>
      </c>
      <c r="K26" s="308" t="str">
        <f t="shared" si="7"/>
        <v/>
      </c>
      <c r="L26" s="309"/>
      <c r="M26" s="309"/>
      <c r="N26" s="309"/>
      <c r="O26" s="309"/>
      <c r="P26" s="309"/>
      <c r="Q26" s="309"/>
      <c r="R26" s="310"/>
      <c r="S26" s="138" t="str">
        <f t="shared" si="5"/>
        <v/>
      </c>
      <c r="T26" s="140"/>
      <c r="AB26" s="44"/>
      <c r="AC26" s="107"/>
      <c r="AD26" s="107"/>
      <c r="AE26" s="124" t="e">
        <f>AH12-(AE23+AE24)</f>
        <v>#N/A</v>
      </c>
      <c r="AF26" s="107"/>
      <c r="AG26" s="107"/>
      <c r="AH26" s="107"/>
      <c r="AI26" s="107"/>
      <c r="AJ26" s="107"/>
      <c r="AK26" s="125"/>
      <c r="AL26" s="125"/>
      <c r="AM26" s="125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00" t="e">
        <f t="shared" si="1"/>
        <v>#N/A</v>
      </c>
      <c r="BL26" s="100">
        <v>22</v>
      </c>
      <c r="BM26" s="84">
        <v>16</v>
      </c>
      <c r="BN26" s="84" t="s">
        <v>178</v>
      </c>
      <c r="BO26" s="109" t="s">
        <v>326</v>
      </c>
      <c r="BP26" s="109" t="s">
        <v>327</v>
      </c>
      <c r="BQ26" s="100" t="str">
        <f>IFERROR(VLOOKUP(BN26,$K$9:$T$21,10,0),"")</f>
        <v/>
      </c>
      <c r="BR26" s="127" t="e">
        <f>IF(VLOOKUP($D$1,ورقة4!$A$2:$AW$8736,20,0)=0,"",(VLOOKUP($D$1,ورقة4!$A$2:$AW$8736,20,0)))</f>
        <v>#N/A</v>
      </c>
      <c r="BS26" s="83" t="e">
        <f>IF(BR26="م",BL26,"")</f>
        <v>#N/A</v>
      </c>
      <c r="BT26" s="100" t="e">
        <f>IF(BR26="","",BL26)</f>
        <v>#N/A</v>
      </c>
      <c r="BU26" s="126"/>
      <c r="BV26" s="126"/>
      <c r="BW26" s="126"/>
      <c r="BX26" s="84"/>
      <c r="BY26" s="100"/>
    </row>
    <row r="27" spans="1:80" s="106" customFormat="1" ht="23.25" customHeight="1" x14ac:dyDescent="0.3">
      <c r="A27" s="111" t="e">
        <f>IF(VLOOKUP(D1,ورقة2!A2:V2516,18,0)="منقطع",1,"")</f>
        <v>#N/A</v>
      </c>
      <c r="B27" s="51" t="s">
        <v>149</v>
      </c>
      <c r="C27" s="114">
        <f t="shared" si="14"/>
        <v>0</v>
      </c>
      <c r="D27" s="107">
        <f t="shared" si="8"/>
        <v>0</v>
      </c>
      <c r="E27" s="116">
        <f t="shared" si="9"/>
        <v>0</v>
      </c>
      <c r="F27" s="115" t="str">
        <f t="shared" si="10"/>
        <v/>
      </c>
      <c r="G27" s="115" t="str">
        <f t="shared" si="4"/>
        <v/>
      </c>
      <c r="H27" s="115" t="str">
        <f t="shared" si="6"/>
        <v/>
      </c>
      <c r="I27" s="116" t="b">
        <f t="shared" si="11"/>
        <v>0</v>
      </c>
      <c r="J27" s="141" t="str">
        <f t="shared" si="12"/>
        <v/>
      </c>
      <c r="K27" s="308" t="str">
        <f t="shared" si="7"/>
        <v/>
      </c>
      <c r="L27" s="309"/>
      <c r="M27" s="309"/>
      <c r="N27" s="309"/>
      <c r="O27" s="309"/>
      <c r="P27" s="309"/>
      <c r="Q27" s="309"/>
      <c r="R27" s="310"/>
      <c r="S27" s="142" t="str">
        <f t="shared" si="5"/>
        <v/>
      </c>
      <c r="T27" s="140"/>
      <c r="U27" s="45"/>
      <c r="V27" s="45"/>
      <c r="W27" s="65"/>
      <c r="X27" s="65"/>
      <c r="Y27" s="65"/>
      <c r="Z27" s="45"/>
      <c r="AA27" s="128"/>
      <c r="AB27" s="45"/>
      <c r="AK27" s="125"/>
      <c r="AL27" s="125"/>
      <c r="AM27" s="125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00" t="e">
        <f t="shared" si="1"/>
        <v>#N/A</v>
      </c>
      <c r="BL27" s="84">
        <v>23</v>
      </c>
      <c r="BM27" s="84">
        <v>17</v>
      </c>
      <c r="BN27" s="84" t="s">
        <v>179</v>
      </c>
      <c r="BO27" s="109" t="s">
        <v>326</v>
      </c>
      <c r="BP27" s="109" t="s">
        <v>327</v>
      </c>
      <c r="BQ27" s="100" t="str">
        <f>IFERROR(VLOOKUP(BN27,$K$9:$T$21,10,0),"")</f>
        <v/>
      </c>
      <c r="BR27" s="119" t="e">
        <f>IF(VLOOKUP($D$1,ورقة4!$A$2:$AW$8736,21,0)=0,"",(VLOOKUP($D$1,ورقة4!$A$2:$AW$8736,21,0)))</f>
        <v>#N/A</v>
      </c>
      <c r="BS27" s="83" t="e">
        <f>IF(BR27="م",BL27,"")</f>
        <v>#N/A</v>
      </c>
      <c r="BT27" s="100" t="e">
        <f t="shared" ref="BT27:BT36" si="22">IF(BR27="","",BL27)</f>
        <v>#N/A</v>
      </c>
      <c r="BU27" s="126"/>
      <c r="BV27" s="126"/>
      <c r="BW27" s="126"/>
      <c r="BX27" s="100"/>
      <c r="BY27" s="100"/>
    </row>
    <row r="28" spans="1:80" s="106" customFormat="1" ht="23.25" customHeight="1" thickBot="1" x14ac:dyDescent="0.35">
      <c r="A28" s="111" t="e">
        <f>IF(VLOOKUP(D1,ورقة2!A2:V2516,19,0)="منقطع",2,"")</f>
        <v>#N/A</v>
      </c>
      <c r="B28" s="114"/>
      <c r="C28" s="114" t="s">
        <v>150</v>
      </c>
      <c r="D28" s="114"/>
      <c r="E28" s="114"/>
      <c r="F28" s="114">
        <f>COUNT(F9:F27)</f>
        <v>0</v>
      </c>
      <c r="G28" s="114"/>
      <c r="H28" s="114"/>
      <c r="I28" s="116">
        <f>SUM(I10:I27)</f>
        <v>0</v>
      </c>
      <c r="J28" s="143"/>
      <c r="K28" s="143"/>
      <c r="L28" s="144"/>
      <c r="M28" s="144"/>
      <c r="N28" s="65"/>
      <c r="O28" s="65"/>
      <c r="P28" s="65"/>
      <c r="Q28" s="65"/>
      <c r="R28" s="145"/>
      <c r="S28" s="145"/>
      <c r="T28" s="140"/>
      <c r="U28" s="45"/>
      <c r="V28" s="45"/>
      <c r="W28" s="65"/>
      <c r="X28" s="65"/>
      <c r="Y28" s="65"/>
      <c r="Z28" s="45"/>
      <c r="AA28" s="129"/>
      <c r="AB28" s="45"/>
      <c r="AK28" s="125"/>
      <c r="AL28" s="125"/>
      <c r="AM28" s="125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00" t="e">
        <f t="shared" si="1"/>
        <v>#N/A</v>
      </c>
      <c r="BL28" s="100">
        <v>24</v>
      </c>
      <c r="BM28" s="84">
        <v>18</v>
      </c>
      <c r="BN28" s="84" t="s">
        <v>180</v>
      </c>
      <c r="BO28" s="109" t="s">
        <v>326</v>
      </c>
      <c r="BP28" s="109" t="s">
        <v>327</v>
      </c>
      <c r="BQ28" s="100" t="str">
        <f>IFERROR(VLOOKUP(BN28,$K$9:$T$21,10,0),"")</f>
        <v/>
      </c>
      <c r="BR28" s="119" t="e">
        <f>IF(VLOOKUP($D$1,ورقة4!$A$2:$AW$8736,22,0)=0,"",(VLOOKUP($D$1,ورقة4!$A$2:$AW$8736,22,0)))</f>
        <v>#N/A</v>
      </c>
      <c r="BS28" s="83" t="e">
        <f>IF(BR28="م",BL28,"")</f>
        <v>#N/A</v>
      </c>
      <c r="BT28" s="100" t="e">
        <f t="shared" si="22"/>
        <v>#N/A</v>
      </c>
      <c r="BU28" s="126"/>
      <c r="BV28" s="126"/>
      <c r="BW28" s="126"/>
      <c r="BX28" s="84"/>
      <c r="BY28" s="100"/>
    </row>
    <row r="29" spans="1:80" s="106" customFormat="1" ht="23.25" customHeight="1" thickTop="1" thickBot="1" x14ac:dyDescent="0.35">
      <c r="A29" s="105" t="e">
        <f>IF(VLOOKUP(D1,ورقة2!A2:V2516,20,0)="منقطع",3,"")</f>
        <v>#N/A</v>
      </c>
      <c r="C29" s="106" t="s">
        <v>148</v>
      </c>
      <c r="J29" s="143"/>
      <c r="K29" s="143"/>
      <c r="L29" s="146"/>
      <c r="M29" s="146"/>
      <c r="N29" s="65"/>
      <c r="O29" s="65"/>
      <c r="P29" s="65"/>
      <c r="Q29" s="65"/>
      <c r="R29" s="145"/>
      <c r="S29" s="145"/>
      <c r="T29" s="140"/>
      <c r="U29" s="125"/>
      <c r="V29" s="125"/>
      <c r="W29" s="125"/>
      <c r="X29" s="125"/>
      <c r="Y29" s="125"/>
      <c r="Z29" s="125"/>
      <c r="AA29" s="125"/>
      <c r="AB29" s="125"/>
      <c r="AK29" s="125"/>
      <c r="AL29" s="125"/>
      <c r="AM29" s="125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00" t="e">
        <f t="shared" si="1"/>
        <v>#N/A</v>
      </c>
      <c r="BL29" s="84">
        <v>25</v>
      </c>
      <c r="BM29" s="84">
        <v>19</v>
      </c>
      <c r="BN29" s="84" t="s">
        <v>181</v>
      </c>
      <c r="BO29" s="109" t="s">
        <v>326</v>
      </c>
      <c r="BP29" s="109" t="s">
        <v>327</v>
      </c>
      <c r="BQ29" s="100" t="str">
        <f>IFERROR(VLOOKUP(BN29,$K$9:$T$21,10,0),"")</f>
        <v/>
      </c>
      <c r="BR29" s="119" t="e">
        <f>IF(VLOOKUP($D$1,ورقة4!$A$2:$AW$8736,23,0)=0,"",(VLOOKUP($D$1,ورقة4!$A$2:$AW$8736,23,0)))</f>
        <v>#N/A</v>
      </c>
      <c r="BS29" s="83" t="e">
        <f>IF(BR29="م",BL29,"")</f>
        <v>#N/A</v>
      </c>
      <c r="BT29" s="100" t="e">
        <f t="shared" si="22"/>
        <v>#N/A</v>
      </c>
      <c r="BU29" s="126"/>
      <c r="BV29" s="126"/>
      <c r="BW29" s="126"/>
      <c r="BX29" s="100"/>
      <c r="BY29" s="100"/>
    </row>
    <row r="30" spans="1:80" s="106" customFormat="1" ht="23.25" customHeight="1" thickTop="1" thickBot="1" x14ac:dyDescent="0.35">
      <c r="A30" s="105" t="e">
        <f>IF(VLOOKUP(D1,ورقة2!A2:V2516,21,0)="منقطع",4,"")</f>
        <v>#N/A</v>
      </c>
      <c r="J30" s="143"/>
      <c r="K30" s="143"/>
      <c r="L30" s="65"/>
      <c r="M30" s="65"/>
      <c r="N30" s="65"/>
      <c r="O30" s="65"/>
      <c r="P30" s="65"/>
      <c r="Q30" s="147"/>
      <c r="R30" s="145"/>
      <c r="S30" s="145"/>
      <c r="T30" s="140"/>
      <c r="U30" s="46"/>
      <c r="V30" s="46"/>
      <c r="W30" s="46"/>
      <c r="X30" s="46"/>
      <c r="Y30" s="46"/>
      <c r="Z30" s="130"/>
      <c r="AA30" s="45"/>
      <c r="AB30" s="45"/>
      <c r="AK30" s="125"/>
      <c r="AL30" s="125"/>
      <c r="AM30" s="125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99"/>
      <c r="BD30" s="108"/>
      <c r="BE30" s="126"/>
      <c r="BF30" s="126"/>
      <c r="BG30" s="126"/>
      <c r="BH30" s="126"/>
      <c r="BI30" s="126"/>
      <c r="BJ30" s="126"/>
      <c r="BK30" s="100" t="e">
        <f t="shared" si="1"/>
        <v>#N/A</v>
      </c>
      <c r="BL30" s="100">
        <v>26</v>
      </c>
      <c r="BM30" s="84">
        <v>20</v>
      </c>
      <c r="BN30" s="84" t="s">
        <v>182</v>
      </c>
      <c r="BO30" s="109" t="s">
        <v>326</v>
      </c>
      <c r="BP30" s="109" t="s">
        <v>327</v>
      </c>
      <c r="BQ30" s="100" t="str">
        <f>IFERROR(VLOOKUP(BN30,$K$9:$T$21,10,0),"")</f>
        <v/>
      </c>
      <c r="BR30" s="122" t="e">
        <f>IF(VLOOKUP($D$1,ورقة4!$A$2:$AW$8736,24,0)=0,"",(VLOOKUP($D$1,ورقة4!$A$2:$AW$8736,24,0)))</f>
        <v>#N/A</v>
      </c>
      <c r="BS30" s="83" t="e">
        <f>IF(BR30="م",BL30,"")</f>
        <v>#N/A</v>
      </c>
      <c r="BT30" s="100" t="e">
        <f t="shared" si="22"/>
        <v>#N/A</v>
      </c>
      <c r="BU30" s="126"/>
      <c r="BV30" s="126"/>
      <c r="BW30" s="126"/>
      <c r="BX30" s="100"/>
      <c r="BY30" s="100"/>
    </row>
    <row r="31" spans="1:80" s="106" customFormat="1" ht="23.25" customHeight="1" thickTop="1" thickBot="1" x14ac:dyDescent="0.35">
      <c r="A31" s="105" t="e">
        <f>IF(VLOOKUP(D1,ورقة2!A2:V2516,21,0)="منقطع",5,"")</f>
        <v>#N/A</v>
      </c>
      <c r="B31" s="105"/>
      <c r="J31" s="143"/>
      <c r="K31" s="143"/>
      <c r="L31" s="65"/>
      <c r="M31" s="65"/>
      <c r="N31" s="65"/>
      <c r="O31" s="65"/>
      <c r="P31" s="65"/>
      <c r="Q31" s="147"/>
      <c r="R31" s="145"/>
      <c r="S31" s="145"/>
      <c r="T31" s="139"/>
      <c r="U31" s="46"/>
      <c r="V31" s="46"/>
      <c r="W31" s="46"/>
      <c r="X31" s="46"/>
      <c r="Y31" s="46"/>
      <c r="Z31" s="130"/>
      <c r="AA31" s="45"/>
      <c r="AB31" s="45"/>
      <c r="AK31" s="125"/>
      <c r="AL31" s="125"/>
      <c r="AM31" s="125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99"/>
      <c r="BD31" s="108"/>
      <c r="BE31" s="126"/>
      <c r="BF31" s="126"/>
      <c r="BG31" s="126"/>
      <c r="BH31" s="126"/>
      <c r="BI31" s="126"/>
      <c r="BJ31" s="126"/>
      <c r="BK31" s="100" t="str">
        <f t="shared" si="1"/>
        <v/>
      </c>
      <c r="BL31" s="100">
        <v>27</v>
      </c>
      <c r="BM31" s="84"/>
      <c r="BN31" s="100" t="s">
        <v>333</v>
      </c>
      <c r="BO31" s="109"/>
      <c r="BP31" s="109"/>
      <c r="BQ31" s="100"/>
      <c r="BR31" s="123"/>
      <c r="BS31" s="83" t="e">
        <f>IF(AND(BS32="",BS33="",BS34="",BS35="",BS36=""),"",BL31)</f>
        <v>#N/A</v>
      </c>
      <c r="BT31" s="100" t="e">
        <f>IF(AND(BT32="",BT33="",BT34="",BT35="",BT36=""),"",BL31)</f>
        <v>#N/A</v>
      </c>
      <c r="BU31" s="126"/>
      <c r="BV31" s="126"/>
      <c r="BW31" s="126"/>
      <c r="BX31" s="100"/>
      <c r="BY31" s="100"/>
    </row>
    <row r="32" spans="1:80" s="112" customFormat="1" ht="23.25" customHeight="1" thickTop="1" thickBot="1" x14ac:dyDescent="0.3">
      <c r="A32" s="131"/>
      <c r="B32" s="131"/>
      <c r="C32" s="60"/>
      <c r="D32" s="61"/>
      <c r="E32" s="61"/>
      <c r="F32" s="61"/>
      <c r="G32" s="61"/>
      <c r="J32" s="62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99"/>
      <c r="BD32" s="108"/>
      <c r="BE32" s="109"/>
      <c r="BF32" s="109"/>
      <c r="BG32" s="109"/>
      <c r="BH32" s="109"/>
      <c r="BI32" s="109"/>
      <c r="BJ32" s="109"/>
      <c r="BK32" s="100" t="e">
        <f t="shared" si="1"/>
        <v>#N/A</v>
      </c>
      <c r="BL32" s="84">
        <v>28</v>
      </c>
      <c r="BM32" s="84">
        <v>21</v>
      </c>
      <c r="BN32" s="84" t="s">
        <v>169</v>
      </c>
      <c r="BO32" s="126" t="s">
        <v>328</v>
      </c>
      <c r="BP32" s="126" t="s">
        <v>325</v>
      </c>
      <c r="BQ32" s="100" t="str">
        <f>IFERROR(VLOOKUP(BN32,$K$9:$T$21,10,0),"")</f>
        <v/>
      </c>
      <c r="BR32" s="127" t="e">
        <f>IF(VLOOKUP($D$1,ورقة4!$A$2:$AW$8736,25,0)=0,"",(VLOOKUP($D$1,ورقة4!$A$2:$AW$8736,25,0)))</f>
        <v>#N/A</v>
      </c>
      <c r="BS32" s="83" t="e">
        <f>IF(BR32="م",BL32,"")</f>
        <v>#N/A</v>
      </c>
      <c r="BT32" s="100" t="e">
        <f>IF(BR32="","",BL32)</f>
        <v>#N/A</v>
      </c>
      <c r="BU32" s="109"/>
      <c r="BV32" s="109"/>
      <c r="BW32" s="109"/>
      <c r="BX32" s="100"/>
      <c r="BY32" s="100"/>
    </row>
    <row r="33" spans="1:77" s="112" customFormat="1" ht="23.25" customHeight="1" thickTop="1" thickBot="1" x14ac:dyDescent="0.3">
      <c r="A33" s="131"/>
      <c r="B33" s="131"/>
      <c r="C33" s="86"/>
      <c r="D33" s="87"/>
      <c r="E33" s="87"/>
      <c r="F33" s="87"/>
      <c r="G33" s="87"/>
      <c r="H33" s="131"/>
      <c r="I33" s="131"/>
      <c r="J33" s="62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99"/>
      <c r="BD33" s="108"/>
      <c r="BE33" s="109"/>
      <c r="BF33" s="109"/>
      <c r="BG33" s="109"/>
      <c r="BH33" s="109"/>
      <c r="BI33" s="109"/>
      <c r="BJ33" s="109"/>
      <c r="BK33" s="100" t="e">
        <f t="shared" si="1"/>
        <v>#N/A</v>
      </c>
      <c r="BL33" s="100">
        <v>29</v>
      </c>
      <c r="BM33" s="84">
        <v>22</v>
      </c>
      <c r="BN33" s="84" t="s">
        <v>170</v>
      </c>
      <c r="BO33" s="126" t="s">
        <v>328</v>
      </c>
      <c r="BP33" s="126" t="s">
        <v>325</v>
      </c>
      <c r="BQ33" s="100" t="str">
        <f>IFERROR(VLOOKUP(BN33,$K$9:$T$21,10,0),"")</f>
        <v/>
      </c>
      <c r="BR33" s="119" t="e">
        <f>IF(VLOOKUP($D$1,ورقة4!$A$2:$AW$8736,26,0)=0,"",(VLOOKUP($D$1,ورقة4!$A$2:$AW$8736,26,0)))</f>
        <v>#N/A</v>
      </c>
      <c r="BS33" s="83" t="e">
        <f>IF(BR33="م",BL33,"")</f>
        <v>#N/A</v>
      </c>
      <c r="BT33" s="100" t="e">
        <f t="shared" si="22"/>
        <v>#N/A</v>
      </c>
      <c r="BU33" s="109"/>
      <c r="BV33" s="109"/>
      <c r="BW33" s="109"/>
      <c r="BX33" s="100"/>
      <c r="BY33" s="100"/>
    </row>
    <row r="34" spans="1:77" s="112" customFormat="1" ht="23.25" customHeight="1" thickTop="1" thickBot="1" x14ac:dyDescent="0.3">
      <c r="A34" s="131"/>
      <c r="B34" s="131"/>
      <c r="C34" s="86"/>
      <c r="D34" s="87"/>
      <c r="E34" s="87"/>
      <c r="F34" s="87"/>
      <c r="G34" s="87"/>
      <c r="H34" s="131"/>
      <c r="I34" s="131"/>
      <c r="J34" s="62"/>
      <c r="L34" s="60"/>
      <c r="M34" s="61"/>
      <c r="N34" s="61"/>
      <c r="O34" s="61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99"/>
      <c r="BD34" s="108"/>
      <c r="BE34" s="109"/>
      <c r="BF34" s="109"/>
      <c r="BG34" s="109"/>
      <c r="BH34" s="109"/>
      <c r="BI34" s="109"/>
      <c r="BJ34" s="109"/>
      <c r="BK34" s="100" t="e">
        <f t="shared" si="1"/>
        <v>#N/A</v>
      </c>
      <c r="BL34" s="84">
        <v>30</v>
      </c>
      <c r="BM34" s="84">
        <v>23</v>
      </c>
      <c r="BN34" s="84" t="s">
        <v>171</v>
      </c>
      <c r="BO34" s="126" t="s">
        <v>328</v>
      </c>
      <c r="BP34" s="126" t="s">
        <v>325</v>
      </c>
      <c r="BQ34" s="100" t="str">
        <f>IFERROR(VLOOKUP(BN34,$K$9:$T$21,10,0),"")</f>
        <v/>
      </c>
      <c r="BR34" s="110" t="e">
        <f>IF(VLOOKUP($D$1,ورقة4!$A$2:$AW$8736,27,0)=0,"",(VLOOKUP($D$1,ورقة4!$A$2:$AW$8736,27,0)))</f>
        <v>#N/A</v>
      </c>
      <c r="BS34" s="83" t="e">
        <f>IF(BR34="م",BL34,"")</f>
        <v>#N/A</v>
      </c>
      <c r="BT34" s="100" t="e">
        <f t="shared" si="22"/>
        <v>#N/A</v>
      </c>
      <c r="BU34" s="109"/>
      <c r="BV34" s="109"/>
      <c r="BW34" s="109"/>
      <c r="BX34" s="100"/>
      <c r="BY34" s="100"/>
    </row>
    <row r="35" spans="1:77" s="112" customFormat="1" ht="23.25" customHeight="1" thickTop="1" thickBot="1" x14ac:dyDescent="0.3">
      <c r="A35" s="131"/>
      <c r="B35" s="131"/>
      <c r="C35" s="88"/>
      <c r="D35" s="87"/>
      <c r="E35" s="87"/>
      <c r="F35" s="87"/>
      <c r="G35" s="87"/>
      <c r="H35" s="131"/>
      <c r="I35" s="131"/>
      <c r="J35" s="62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99"/>
      <c r="BD35" s="108"/>
      <c r="BE35" s="109"/>
      <c r="BF35" s="109"/>
      <c r="BG35" s="109"/>
      <c r="BH35" s="109"/>
      <c r="BI35" s="109"/>
      <c r="BJ35" s="109"/>
      <c r="BK35" s="100" t="e">
        <f t="shared" si="1"/>
        <v>#N/A</v>
      </c>
      <c r="BL35" s="100">
        <v>31</v>
      </c>
      <c r="BM35" s="84">
        <v>24</v>
      </c>
      <c r="BN35" s="84" t="s">
        <v>172</v>
      </c>
      <c r="BO35" s="126" t="s">
        <v>328</v>
      </c>
      <c r="BP35" s="126" t="s">
        <v>325</v>
      </c>
      <c r="BQ35" s="100" t="str">
        <f>IFERROR(VLOOKUP(BN35,$K$9:$T$21,10,0),"")</f>
        <v/>
      </c>
      <c r="BR35" s="110" t="e">
        <f>IF(VLOOKUP($D$1,ورقة4!$A$2:$AW$8736,28,0)=0,"",(VLOOKUP($D$1,ورقة4!$A$2:$AW$8736,28,0)))</f>
        <v>#N/A</v>
      </c>
      <c r="BS35" s="83" t="e">
        <f>IF(BR35="م",BL35,"")</f>
        <v>#N/A</v>
      </c>
      <c r="BT35" s="100" t="e">
        <f t="shared" si="22"/>
        <v>#N/A</v>
      </c>
      <c r="BU35" s="109"/>
      <c r="BV35" s="109"/>
      <c r="BW35" s="109"/>
      <c r="BX35" s="100"/>
      <c r="BY35" s="100"/>
    </row>
    <row r="36" spans="1:77" s="112" customFormat="1" ht="23.25" customHeight="1" thickTop="1" thickBot="1" x14ac:dyDescent="0.35">
      <c r="A36" s="131"/>
      <c r="B36" s="85"/>
      <c r="C36" s="85"/>
      <c r="D36" s="85"/>
      <c r="E36" s="85"/>
      <c r="F36" s="85"/>
      <c r="G36" s="85"/>
      <c r="H36" s="85"/>
      <c r="I36" s="85"/>
      <c r="J36" s="51"/>
      <c r="K36" s="51"/>
      <c r="L36" s="51"/>
      <c r="M36" s="51"/>
      <c r="N36" s="51"/>
      <c r="O36" s="51"/>
      <c r="P36" s="51"/>
      <c r="Q36" s="51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99"/>
      <c r="BD36" s="108"/>
      <c r="BE36" s="109"/>
      <c r="BF36" s="109"/>
      <c r="BG36" s="109"/>
      <c r="BH36" s="109"/>
      <c r="BI36" s="109"/>
      <c r="BJ36" s="109"/>
      <c r="BK36" s="100" t="e">
        <f t="shared" si="1"/>
        <v>#N/A</v>
      </c>
      <c r="BL36" s="84">
        <v>32</v>
      </c>
      <c r="BM36" s="84">
        <v>25</v>
      </c>
      <c r="BN36" s="84" t="s">
        <v>173</v>
      </c>
      <c r="BO36" s="126" t="s">
        <v>328</v>
      </c>
      <c r="BP36" s="126" t="s">
        <v>325</v>
      </c>
      <c r="BQ36" s="100" t="str">
        <f>IFERROR(VLOOKUP(BN36,$K$9:$T$21,10,0),"")</f>
        <v/>
      </c>
      <c r="BR36" s="117" t="e">
        <f>IF(VLOOKUP($D$1,ورقة4!$A$2:$AW$8736,29,0)=0,"",(VLOOKUP($D$1,ورقة4!$A$2:$AW$8736,29,0)))</f>
        <v>#N/A</v>
      </c>
      <c r="BS36" s="83" t="e">
        <f>IF(BR36="م",BL36,"")</f>
        <v>#N/A</v>
      </c>
      <c r="BT36" s="100" t="e">
        <f t="shared" si="22"/>
        <v>#N/A</v>
      </c>
      <c r="BU36" s="109"/>
      <c r="BV36" s="109"/>
      <c r="BW36" s="109"/>
      <c r="BX36" s="100"/>
      <c r="BY36" s="100"/>
    </row>
    <row r="37" spans="1:77" s="112" customFormat="1" ht="23.25" customHeight="1" thickTop="1" thickBot="1" x14ac:dyDescent="0.35">
      <c r="A37" s="131"/>
      <c r="B37" s="85"/>
      <c r="C37" s="85"/>
      <c r="D37" s="85"/>
      <c r="E37" s="85"/>
      <c r="F37" s="85"/>
      <c r="G37" s="85"/>
      <c r="H37" s="85"/>
      <c r="I37" s="85"/>
      <c r="J37" s="51"/>
      <c r="K37" s="51"/>
      <c r="L37" s="51"/>
      <c r="M37" s="51"/>
      <c r="N37" s="51"/>
      <c r="O37" s="51"/>
      <c r="P37" s="51"/>
      <c r="Q37" s="51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99"/>
      <c r="BD37" s="108"/>
      <c r="BE37" s="109"/>
      <c r="BF37" s="109"/>
      <c r="BG37" s="109"/>
      <c r="BH37" s="109"/>
      <c r="BI37" s="109"/>
      <c r="BJ37" s="109"/>
      <c r="BK37" s="100" t="str">
        <f t="shared" si="1"/>
        <v/>
      </c>
      <c r="BL37" s="100">
        <v>33</v>
      </c>
      <c r="BM37" s="84"/>
      <c r="BN37" s="100" t="s">
        <v>334</v>
      </c>
      <c r="BO37" s="126"/>
      <c r="BP37" s="126"/>
      <c r="BQ37" s="100"/>
      <c r="BR37" s="132"/>
      <c r="BS37" s="83" t="e">
        <f>IF(AND(BS38="",BS39="",BS40="",BS41="",BS42=""),"",BL37)</f>
        <v>#N/A</v>
      </c>
      <c r="BT37" s="100" t="e">
        <f>IF(AND(BT38="",BT39="",BT40="",BT41="",BT42=""),"",BL37)</f>
        <v>#N/A</v>
      </c>
      <c r="BU37" s="109"/>
      <c r="BV37" s="109"/>
      <c r="BW37" s="109"/>
      <c r="BX37" s="100"/>
      <c r="BY37" s="100"/>
    </row>
    <row r="38" spans="1:77" s="112" customFormat="1" ht="23.25" customHeight="1" thickTop="1" thickBot="1" x14ac:dyDescent="0.3">
      <c r="A38" s="131"/>
      <c r="B38" s="131"/>
      <c r="C38" s="86"/>
      <c r="D38" s="87"/>
      <c r="E38" s="87"/>
      <c r="F38" s="87"/>
      <c r="G38" s="87"/>
      <c r="H38" s="131"/>
      <c r="I38" s="131"/>
      <c r="J38" s="62"/>
      <c r="L38" s="60"/>
      <c r="M38" s="61"/>
      <c r="N38" s="61"/>
      <c r="O38" s="61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99"/>
      <c r="BD38" s="108"/>
      <c r="BE38" s="109"/>
      <c r="BF38" s="109"/>
      <c r="BG38" s="109"/>
      <c r="BH38" s="109"/>
      <c r="BI38" s="109"/>
      <c r="BJ38" s="109"/>
      <c r="BK38" s="100" t="e">
        <f t="shared" si="1"/>
        <v>#N/A</v>
      </c>
      <c r="BL38" s="84">
        <v>34</v>
      </c>
      <c r="BM38" s="84">
        <v>26</v>
      </c>
      <c r="BN38" s="84" t="s">
        <v>174</v>
      </c>
      <c r="BO38" s="126" t="s">
        <v>328</v>
      </c>
      <c r="BP38" s="109" t="s">
        <v>327</v>
      </c>
      <c r="BQ38" s="100" t="str">
        <f>IFERROR(VLOOKUP(BN38,$K$9:$T$21,10,0),"")</f>
        <v/>
      </c>
      <c r="BR38" s="104" t="e">
        <f>IF(VLOOKUP($D$1,ورقة4!$A$2:$AW$8736,30,0)=0,"",(VLOOKUP($D$1,ورقة4!$A$2:$AW$8736,30,0)))</f>
        <v>#N/A</v>
      </c>
      <c r="BS38" s="83" t="e">
        <f t="shared" ref="BS38:BS42" si="23">IF(BR38="م",BL38,"")</f>
        <v>#N/A</v>
      </c>
      <c r="BT38" s="100" t="e">
        <f>IF(BR38="","",BL38)</f>
        <v>#N/A</v>
      </c>
      <c r="BU38" s="109"/>
      <c r="BV38" s="109"/>
      <c r="BW38" s="109"/>
      <c r="BX38" s="100"/>
      <c r="BY38" s="100"/>
    </row>
    <row r="39" spans="1:77" s="112" customFormat="1" ht="23.25" customHeight="1" thickTop="1" thickBot="1" x14ac:dyDescent="0.3">
      <c r="A39" s="131"/>
      <c r="B39" s="131"/>
      <c r="C39" s="86"/>
      <c r="D39" s="87"/>
      <c r="E39" s="87"/>
      <c r="F39" s="87"/>
      <c r="G39" s="87"/>
      <c r="H39" s="131"/>
      <c r="I39" s="131"/>
      <c r="J39" s="62"/>
      <c r="L39" s="60"/>
      <c r="M39" s="61"/>
      <c r="N39" s="61"/>
      <c r="O39" s="61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99"/>
      <c r="BD39" s="108"/>
      <c r="BE39" s="109"/>
      <c r="BF39" s="109"/>
      <c r="BG39" s="109"/>
      <c r="BH39" s="109"/>
      <c r="BI39" s="109"/>
      <c r="BJ39" s="109"/>
      <c r="BK39" s="100" t="e">
        <f t="shared" si="1"/>
        <v>#N/A</v>
      </c>
      <c r="BL39" s="100">
        <v>35</v>
      </c>
      <c r="BM39" s="84">
        <v>27</v>
      </c>
      <c r="BN39" s="84" t="str">
        <f>IF(V10=BT1,"تحليل مالي باللغة الإنكليزية","تحليل مالي باللغة الفرنسية")</f>
        <v>تحليل مالي باللغة الإنكليزية</v>
      </c>
      <c r="BO39" s="126" t="s">
        <v>328</v>
      </c>
      <c r="BP39" s="109" t="s">
        <v>327</v>
      </c>
      <c r="BQ39" s="100" t="str">
        <f>IFERROR(VLOOKUP(BN39,$K$9:$T$21,10,0),"")</f>
        <v/>
      </c>
      <c r="BR39" s="110" t="e">
        <f>IF(VLOOKUP($D$1,ورقة4!$A$2:$AW$8736,31,0)=0,"",(VLOOKUP($D$1,ورقة4!$A$2:$AW$8736,31,0)))</f>
        <v>#N/A</v>
      </c>
      <c r="BS39" s="83" t="e">
        <f t="shared" si="23"/>
        <v>#N/A</v>
      </c>
      <c r="BT39" s="100" t="e">
        <f t="shared" ref="BT39:BT42" si="24">IF(BR39="","",BL39)</f>
        <v>#N/A</v>
      </c>
      <c r="BU39" s="84"/>
      <c r="BV39" s="84"/>
      <c r="BW39" s="109"/>
      <c r="BX39" s="100"/>
      <c r="BY39" s="100"/>
    </row>
    <row r="40" spans="1:77" s="112" customFormat="1" ht="23.25" customHeight="1" thickTop="1" thickBot="1" x14ac:dyDescent="0.3">
      <c r="A40" s="131"/>
      <c r="B40" s="131"/>
      <c r="C40" s="86"/>
      <c r="D40" s="87"/>
      <c r="E40" s="87"/>
      <c r="F40" s="87"/>
      <c r="G40" s="87"/>
      <c r="H40" s="131"/>
      <c r="I40" s="131"/>
      <c r="J40" s="62"/>
      <c r="L40" s="60"/>
      <c r="M40" s="61"/>
      <c r="N40" s="61"/>
      <c r="O40" s="61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99"/>
      <c r="BD40" s="108"/>
      <c r="BE40" s="109"/>
      <c r="BF40" s="109"/>
      <c r="BG40" s="109"/>
      <c r="BH40" s="109"/>
      <c r="BI40" s="109"/>
      <c r="BJ40" s="109"/>
      <c r="BK40" s="100" t="e">
        <f t="shared" si="1"/>
        <v>#N/A</v>
      </c>
      <c r="BL40" s="84">
        <v>36</v>
      </c>
      <c r="BM40" s="84">
        <v>28</v>
      </c>
      <c r="BN40" s="84" t="s">
        <v>175</v>
      </c>
      <c r="BO40" s="126" t="s">
        <v>328</v>
      </c>
      <c r="BP40" s="109" t="s">
        <v>327</v>
      </c>
      <c r="BQ40" s="100" t="str">
        <f>IFERROR(VLOOKUP(BN40,$K$9:$T$21,10,0),"")</f>
        <v/>
      </c>
      <c r="BR40" s="110" t="e">
        <f>IF(VLOOKUP($D$1,ورقة4!$A$2:$AW$8736,32,0)=0,"",(VLOOKUP($D$1,ورقة4!$A$2:$AW$8736,32,0)))</f>
        <v>#N/A</v>
      </c>
      <c r="BS40" s="83" t="e">
        <f t="shared" si="23"/>
        <v>#N/A</v>
      </c>
      <c r="BT40" s="100" t="e">
        <f t="shared" si="24"/>
        <v>#N/A</v>
      </c>
      <c r="BU40" s="109"/>
      <c r="BV40" s="109"/>
      <c r="BW40" s="109"/>
      <c r="BX40" s="100"/>
      <c r="BY40" s="100"/>
    </row>
    <row r="41" spans="1:77" s="112" customFormat="1" ht="23.25" customHeight="1" thickTop="1" thickBot="1" x14ac:dyDescent="0.3">
      <c r="A41" s="131"/>
      <c r="B41" s="131"/>
      <c r="C41" s="86"/>
      <c r="D41" s="87"/>
      <c r="E41" s="87"/>
      <c r="F41" s="87"/>
      <c r="G41" s="87"/>
      <c r="H41" s="131"/>
      <c r="I41" s="131"/>
      <c r="J41" s="62"/>
      <c r="L41" s="60"/>
      <c r="M41" s="61"/>
      <c r="N41" s="61"/>
      <c r="O41" s="61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99"/>
      <c r="BD41" s="108"/>
      <c r="BE41" s="109"/>
      <c r="BF41" s="109"/>
      <c r="BG41" s="109"/>
      <c r="BH41" s="109"/>
      <c r="BI41" s="109"/>
      <c r="BJ41" s="109"/>
      <c r="BK41" s="100" t="e">
        <f t="shared" si="1"/>
        <v>#N/A</v>
      </c>
      <c r="BL41" s="100">
        <v>37</v>
      </c>
      <c r="BM41" s="84">
        <v>29</v>
      </c>
      <c r="BN41" s="84" t="s">
        <v>176</v>
      </c>
      <c r="BO41" s="126" t="s">
        <v>328</v>
      </c>
      <c r="BP41" s="109" t="s">
        <v>327</v>
      </c>
      <c r="BQ41" s="100" t="str">
        <f>IFERROR(VLOOKUP(BN41,$K$9:$T$21,10,0),"")</f>
        <v/>
      </c>
      <c r="BR41" s="110" t="e">
        <f>IF(VLOOKUP($D$1,ورقة4!$A$2:$AW$8736,33,0)=0,"",(VLOOKUP($D$1,ورقة4!$A$2:$AW$8736,33,0)))</f>
        <v>#N/A</v>
      </c>
      <c r="BS41" s="83" t="e">
        <f t="shared" si="23"/>
        <v>#N/A</v>
      </c>
      <c r="BT41" s="100" t="e">
        <f t="shared" si="24"/>
        <v>#N/A</v>
      </c>
      <c r="BU41" s="109"/>
      <c r="BV41" s="109"/>
      <c r="BW41" s="109"/>
      <c r="BX41" s="100"/>
      <c r="BY41" s="100"/>
    </row>
    <row r="42" spans="1:77" s="112" customFormat="1" ht="23.25" customHeight="1" thickTop="1" thickBot="1" x14ac:dyDescent="0.3">
      <c r="A42" s="131"/>
      <c r="B42" s="131"/>
      <c r="C42" s="86"/>
      <c r="D42" s="87"/>
      <c r="E42" s="87"/>
      <c r="F42" s="87"/>
      <c r="G42" s="87"/>
      <c r="H42" s="131"/>
      <c r="I42" s="131"/>
      <c r="J42" s="62"/>
      <c r="L42" s="60"/>
      <c r="M42" s="61"/>
      <c r="N42" s="61"/>
      <c r="O42" s="61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99"/>
      <c r="BD42" s="108"/>
      <c r="BE42" s="109"/>
      <c r="BF42" s="109"/>
      <c r="BG42" s="109"/>
      <c r="BH42" s="109"/>
      <c r="BI42" s="109"/>
      <c r="BJ42" s="109"/>
      <c r="BK42" s="100" t="e">
        <f t="shared" si="1"/>
        <v>#N/A</v>
      </c>
      <c r="BL42" s="84">
        <v>38</v>
      </c>
      <c r="BM42" s="84">
        <v>30</v>
      </c>
      <c r="BN42" s="84" t="s">
        <v>177</v>
      </c>
      <c r="BO42" s="126" t="s">
        <v>328</v>
      </c>
      <c r="BP42" s="109" t="s">
        <v>327</v>
      </c>
      <c r="BQ42" s="100" t="str">
        <f>IFERROR(VLOOKUP(BN42,$K$9:$T$21,10,0),"")</f>
        <v/>
      </c>
      <c r="BR42" s="117" t="e">
        <f>IF(VLOOKUP($D$1,ورقة4!$A$2:$AW$8736,34,0)=0,"",(VLOOKUP($D$1,ورقة4!$A$2:$AW$8736,34,0)))</f>
        <v>#N/A</v>
      </c>
      <c r="BS42" s="83" t="e">
        <f t="shared" si="23"/>
        <v>#N/A</v>
      </c>
      <c r="BT42" s="100" t="e">
        <f t="shared" si="24"/>
        <v>#N/A</v>
      </c>
      <c r="BU42" s="109"/>
      <c r="BV42" s="109"/>
      <c r="BW42" s="109"/>
      <c r="BX42" s="100"/>
      <c r="BY42" s="100"/>
    </row>
    <row r="43" spans="1:77" s="112" customFormat="1" ht="23.25" customHeight="1" thickTop="1" thickBot="1" x14ac:dyDescent="0.3">
      <c r="A43" s="131"/>
      <c r="B43" s="131"/>
      <c r="C43" s="86"/>
      <c r="D43" s="87"/>
      <c r="E43" s="87"/>
      <c r="F43" s="87"/>
      <c r="G43" s="87"/>
      <c r="H43" s="131"/>
      <c r="I43" s="131"/>
      <c r="J43" s="62"/>
      <c r="L43" s="60"/>
      <c r="M43" s="61"/>
      <c r="N43" s="61"/>
      <c r="O43" s="61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99"/>
      <c r="BD43" s="108"/>
      <c r="BE43" s="109"/>
      <c r="BF43" s="109"/>
      <c r="BG43" s="109"/>
      <c r="BH43" s="109"/>
      <c r="BI43" s="109"/>
      <c r="BJ43" s="109"/>
      <c r="BK43" s="100" t="e">
        <f>IF(BR44="م",BL44,"")</f>
        <v>#N/A</v>
      </c>
      <c r="BL43" s="100">
        <v>39</v>
      </c>
      <c r="BM43" s="109"/>
      <c r="BN43" s="100" t="s">
        <v>835</v>
      </c>
      <c r="BO43" s="109"/>
      <c r="BP43" s="109"/>
      <c r="BQ43" s="109"/>
      <c r="BR43" s="109"/>
      <c r="BS43" s="83" t="e">
        <f>IF(BR44="م",BL44,"")</f>
        <v>#N/A</v>
      </c>
      <c r="BT43" s="100" t="e">
        <f>IF(AND(BT44="",BT45="",BT46="",BT47="",BT48=""),"",BL43)</f>
        <v>#N/A</v>
      </c>
      <c r="BU43" s="109"/>
      <c r="BV43" s="109"/>
      <c r="BW43" s="109"/>
      <c r="BX43" s="109"/>
      <c r="BY43" s="100"/>
    </row>
    <row r="44" spans="1:77" s="112" customFormat="1" ht="23.25" customHeight="1" thickTop="1" thickBot="1" x14ac:dyDescent="0.3">
      <c r="A44" s="131"/>
      <c r="B44" s="88"/>
      <c r="C44" s="88"/>
      <c r="D44" s="88"/>
      <c r="E44" s="89"/>
      <c r="F44" s="133"/>
      <c r="G44" s="131"/>
      <c r="H44" s="90"/>
      <c r="I44" s="90"/>
      <c r="J44" s="45"/>
      <c r="K44" s="45"/>
      <c r="L44" s="63"/>
      <c r="M44" s="63"/>
      <c r="N44" s="64"/>
      <c r="O44" s="64"/>
      <c r="P44" s="64"/>
      <c r="Q44" s="64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99"/>
      <c r="BD44" s="108"/>
      <c r="BE44" s="109"/>
      <c r="BF44" s="109"/>
      <c r="BG44" s="109"/>
      <c r="BH44" s="109"/>
      <c r="BI44" s="109"/>
      <c r="BJ44" s="109"/>
      <c r="BK44" s="100" t="e">
        <f>IF(BR45="م",BL45,"")</f>
        <v>#N/A</v>
      </c>
      <c r="BL44" s="84">
        <v>40</v>
      </c>
      <c r="BM44" s="84">
        <v>31</v>
      </c>
      <c r="BN44" s="84" t="s">
        <v>187</v>
      </c>
      <c r="BO44" s="109"/>
      <c r="BP44" s="109"/>
      <c r="BQ44" s="100" t="str">
        <f>IFERROR(VLOOKUP(BN44,$K$9:$T$21,10,0),"")</f>
        <v/>
      </c>
      <c r="BR44" s="104" t="e">
        <f>IF(VLOOKUP($D$1,ورقة4!$A$2:$AW$8736,35,0)=0,"",(VLOOKUP($D$1,ورقة4!$A$2:$AW$8736,35,0)))</f>
        <v>#N/A</v>
      </c>
      <c r="BS44" s="83" t="e">
        <f>IF(BR45="م",BL45,"")</f>
        <v>#N/A</v>
      </c>
      <c r="BT44" s="100" t="e">
        <f>IF(BR44="","",BL44)</f>
        <v>#N/A</v>
      </c>
      <c r="BU44" s="109"/>
      <c r="BV44" s="109"/>
      <c r="BW44" s="109"/>
      <c r="BX44" s="109"/>
      <c r="BY44" s="100"/>
    </row>
    <row r="45" spans="1:77" s="112" customFormat="1" ht="23.25" customHeight="1" thickTop="1" thickBot="1" x14ac:dyDescent="0.3">
      <c r="A45" s="131"/>
      <c r="B45" s="91"/>
      <c r="C45" s="91"/>
      <c r="D45" s="88"/>
      <c r="E45" s="88"/>
      <c r="F45" s="88"/>
      <c r="G45" s="133"/>
      <c r="H45" s="90"/>
      <c r="I45" s="90"/>
      <c r="J45" s="45"/>
      <c r="K45" s="45"/>
      <c r="L45" s="63"/>
      <c r="M45" s="63"/>
      <c r="N45" s="64"/>
      <c r="O45" s="64"/>
      <c r="P45" s="64"/>
      <c r="Q45" s="64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99"/>
      <c r="BD45" s="108"/>
      <c r="BE45" s="109"/>
      <c r="BF45" s="109"/>
      <c r="BG45" s="109"/>
      <c r="BH45" s="109"/>
      <c r="BI45" s="109"/>
      <c r="BJ45" s="109"/>
      <c r="BK45" s="100" t="e">
        <f>IF(BR46="م",BL46,"")</f>
        <v>#N/A</v>
      </c>
      <c r="BL45" s="100">
        <v>41</v>
      </c>
      <c r="BM45" s="84">
        <v>32</v>
      </c>
      <c r="BN45" s="84" t="s">
        <v>188</v>
      </c>
      <c r="BO45" s="109"/>
      <c r="BP45" s="109"/>
      <c r="BQ45" s="100" t="str">
        <f>IFERROR(VLOOKUP(BN45,$K$9:$T$21,10,0),"")</f>
        <v/>
      </c>
      <c r="BR45" s="110" t="e">
        <f>IF(VLOOKUP($D$1,ورقة4!$A$2:$AW$8736,36,0)=0,"",(VLOOKUP($D$1,ورقة4!$A$2:$AW$8736,36,0)))</f>
        <v>#N/A</v>
      </c>
      <c r="BS45" s="83" t="e">
        <f>IF(BR46="م",BL46,"")</f>
        <v>#N/A</v>
      </c>
      <c r="BT45" s="100" t="e">
        <f t="shared" ref="BT45:BT48" si="25">IF(BR45="","",BL45)</f>
        <v>#N/A</v>
      </c>
      <c r="BU45" s="109"/>
      <c r="BV45" s="109"/>
      <c r="BW45" s="109"/>
      <c r="BX45" s="109"/>
      <c r="BY45" s="100"/>
    </row>
    <row r="46" spans="1:77" s="112" customFormat="1" ht="23.25" customHeight="1" thickTop="1" thickBot="1" x14ac:dyDescent="0.3">
      <c r="A46" s="131"/>
      <c r="B46" s="92"/>
      <c r="C46" s="92"/>
      <c r="D46" s="92"/>
      <c r="E46" s="92"/>
      <c r="F46" s="92"/>
      <c r="G46" s="93"/>
      <c r="H46" s="91"/>
      <c r="I46" s="91"/>
      <c r="J46" s="65"/>
      <c r="K46" s="65"/>
      <c r="L46" s="61"/>
      <c r="M46" s="61"/>
      <c r="N46" s="64"/>
      <c r="O46" s="64"/>
      <c r="P46" s="64"/>
      <c r="Q46" s="64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99"/>
      <c r="BD46" s="108"/>
      <c r="BE46" s="109"/>
      <c r="BF46" s="109"/>
      <c r="BG46" s="109"/>
      <c r="BH46" s="109"/>
      <c r="BI46" s="109"/>
      <c r="BJ46" s="109"/>
      <c r="BK46" s="100" t="e">
        <f>IF(BR47="م",BL47,"")</f>
        <v>#N/A</v>
      </c>
      <c r="BL46" s="84">
        <v>42</v>
      </c>
      <c r="BM46" s="84">
        <v>33</v>
      </c>
      <c r="BN46" s="84" t="str">
        <f>IF(V10=BT1,"محاسبة دولية باللغة الإنكليزية","محاسبة دولية باللغة الفرنسية")</f>
        <v>محاسبة دولية باللغة الإنكليزية</v>
      </c>
      <c r="BO46" s="109"/>
      <c r="BP46" s="109"/>
      <c r="BQ46" s="100" t="str">
        <f>IFERROR(VLOOKUP(BN46,$K$9:$T$21,10,0),"")</f>
        <v/>
      </c>
      <c r="BR46" s="110" t="e">
        <f>IF(VLOOKUP($D$1,ورقة4!$A$2:$AW$8736,37,0)=0,"",(VLOOKUP($D$1,ورقة4!$A$2:$AW$8736,37,0)))</f>
        <v>#N/A</v>
      </c>
      <c r="BS46" s="83" t="e">
        <f>IF(BR47="م",BL47,"")</f>
        <v>#N/A</v>
      </c>
      <c r="BT46" s="100" t="e">
        <f t="shared" si="25"/>
        <v>#N/A</v>
      </c>
      <c r="BU46" s="84"/>
      <c r="BV46" s="84"/>
      <c r="BW46" s="109"/>
      <c r="BX46" s="109"/>
      <c r="BY46" s="100"/>
    </row>
    <row r="47" spans="1:77" s="112" customFormat="1" ht="23.25" customHeight="1" thickTop="1" thickBot="1" x14ac:dyDescent="0.3">
      <c r="A47" s="131"/>
      <c r="B47" s="87"/>
      <c r="C47" s="87"/>
      <c r="D47" s="87"/>
      <c r="E47" s="131"/>
      <c r="F47" s="131"/>
      <c r="G47" s="87"/>
      <c r="H47" s="87"/>
      <c r="I47" s="87"/>
      <c r="J47" s="61"/>
      <c r="K47" s="61"/>
      <c r="L47" s="61"/>
      <c r="M47" s="67"/>
      <c r="N47" s="64"/>
      <c r="O47" s="64"/>
      <c r="P47" s="64"/>
      <c r="Q47" s="64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99"/>
      <c r="BD47" s="108"/>
      <c r="BE47" s="109"/>
      <c r="BF47" s="109"/>
      <c r="BG47" s="109"/>
      <c r="BH47" s="109"/>
      <c r="BI47" s="109"/>
      <c r="BJ47" s="109"/>
      <c r="BK47" s="100" t="e">
        <f>IF(BR48="م",BL48,"")</f>
        <v>#N/A</v>
      </c>
      <c r="BL47" s="100">
        <v>43</v>
      </c>
      <c r="BM47" s="84">
        <v>34</v>
      </c>
      <c r="BN47" s="84" t="s">
        <v>189</v>
      </c>
      <c r="BO47" s="109"/>
      <c r="BP47" s="109"/>
      <c r="BQ47" s="100" t="str">
        <f>IFERROR(VLOOKUP(BN47,$K$9:$T$21,10,0),"")</f>
        <v/>
      </c>
      <c r="BR47" s="110" t="e">
        <f>IF(VLOOKUP($D$1,ورقة4!$A$2:$AW$8736,38,0)=0,"",(VLOOKUP($D$1,ورقة4!$A$2:$AW$8736,38,0)))</f>
        <v>#N/A</v>
      </c>
      <c r="BS47" s="83" t="e">
        <f>IF(BR48="م",BL48,"")</f>
        <v>#N/A</v>
      </c>
      <c r="BT47" s="100" t="e">
        <f t="shared" si="25"/>
        <v>#N/A</v>
      </c>
      <c r="BU47" s="109"/>
      <c r="BV47" s="109"/>
      <c r="BW47" s="109"/>
      <c r="BX47" s="109"/>
      <c r="BY47" s="100"/>
    </row>
    <row r="48" spans="1:77" s="112" customFormat="1" ht="23.25" customHeight="1" thickTop="1" thickBot="1" x14ac:dyDescent="0.3">
      <c r="A48" s="131"/>
      <c r="B48" s="91"/>
      <c r="C48" s="93"/>
      <c r="D48" s="93"/>
      <c r="E48" s="93"/>
      <c r="F48" s="93"/>
      <c r="G48" s="87"/>
      <c r="H48" s="87"/>
      <c r="I48" s="87"/>
      <c r="J48" s="61"/>
      <c r="K48" s="61"/>
      <c r="L48" s="61"/>
      <c r="M48" s="63"/>
      <c r="N48" s="63"/>
      <c r="O48" s="68"/>
      <c r="P48" s="68"/>
      <c r="Q48" s="68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99"/>
      <c r="BD48" s="108"/>
      <c r="BE48" s="109"/>
      <c r="BF48" s="109"/>
      <c r="BG48" s="109"/>
      <c r="BH48" s="109"/>
      <c r="BI48" s="109"/>
      <c r="BJ48" s="109"/>
      <c r="BK48" s="100" t="e">
        <f>IF(BR50="م",BL50,"")</f>
        <v>#N/A</v>
      </c>
      <c r="BL48" s="84">
        <v>44</v>
      </c>
      <c r="BM48" s="84">
        <v>35</v>
      </c>
      <c r="BN48" s="84" t="s">
        <v>190</v>
      </c>
      <c r="BO48" s="109"/>
      <c r="BP48" s="109"/>
      <c r="BQ48" s="100" t="str">
        <f>IFERROR(VLOOKUP(BN48,$K$9:$T$21,10,0),"")</f>
        <v/>
      </c>
      <c r="BR48" s="122" t="e">
        <f>IF(VLOOKUP($D$1,ورقة4!$A$2:$AW$8736,39,0)=0,"",(VLOOKUP($D$1,ورقة4!$A$2:$AW$8736,39,0)))</f>
        <v>#N/A</v>
      </c>
      <c r="BS48" s="83" t="e">
        <f>IF(BR50="م",BL50,"")</f>
        <v>#N/A</v>
      </c>
      <c r="BT48" s="100" t="e">
        <f t="shared" si="25"/>
        <v>#N/A</v>
      </c>
      <c r="BU48" s="109"/>
      <c r="BV48" s="109"/>
      <c r="BW48" s="109"/>
      <c r="BX48" s="109"/>
      <c r="BY48" s="100"/>
    </row>
    <row r="49" spans="1:77" s="112" customFormat="1" ht="23.25" customHeight="1" thickTop="1" thickBot="1" x14ac:dyDescent="0.35">
      <c r="A49">
        <v>1</v>
      </c>
      <c r="B49" t="s">
        <v>5409</v>
      </c>
      <c r="C49" s="131"/>
      <c r="D49" s="131"/>
      <c r="E49" s="131"/>
      <c r="F49" s="131"/>
      <c r="G49" s="131"/>
      <c r="H49" s="131"/>
      <c r="I49" s="131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99"/>
      <c r="BD49" s="108"/>
      <c r="BE49" s="109"/>
      <c r="BF49" s="109"/>
      <c r="BG49" s="109"/>
      <c r="BH49" s="109"/>
      <c r="BI49" s="109"/>
      <c r="BJ49" s="109"/>
      <c r="BK49" s="100" t="e">
        <f>IF(BR51="م",BL51,"")</f>
        <v>#N/A</v>
      </c>
      <c r="BL49" s="100">
        <v>45</v>
      </c>
      <c r="BM49" s="109"/>
      <c r="BN49" s="100" t="s">
        <v>836</v>
      </c>
      <c r="BO49" s="109"/>
      <c r="BP49" s="109"/>
      <c r="BQ49" s="109"/>
      <c r="BR49" s="109"/>
      <c r="BS49" s="83" t="e">
        <f>IF(BR51="م",BL51,"")</f>
        <v>#N/A</v>
      </c>
      <c r="BT49" s="100" t="e">
        <f>IF(AND(BT50="",BT51="",BT52="",BT53="",BT54=""),"",BL49)</f>
        <v>#N/A</v>
      </c>
      <c r="BU49" s="109"/>
      <c r="BV49" s="109"/>
      <c r="BW49" s="109"/>
      <c r="BX49" s="109"/>
      <c r="BY49" s="100"/>
    </row>
    <row r="50" spans="1:77" s="112" customFormat="1" ht="23.25" customHeight="1" thickTop="1" thickBot="1" x14ac:dyDescent="0.35">
      <c r="A50">
        <v>2</v>
      </c>
      <c r="B50" t="s">
        <v>5410</v>
      </c>
      <c r="C50" s="94"/>
      <c r="D50" s="94"/>
      <c r="E50" s="94"/>
      <c r="F50" s="94"/>
      <c r="G50" s="94"/>
      <c r="H50" s="94"/>
      <c r="I50" s="94"/>
      <c r="J50" s="69"/>
      <c r="K50" s="69"/>
      <c r="L50" s="69"/>
      <c r="M50" s="69"/>
      <c r="N50" s="69"/>
      <c r="O50" s="69"/>
      <c r="P50" s="69"/>
      <c r="Q50" s="6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99"/>
      <c r="BD50" s="108"/>
      <c r="BE50" s="109"/>
      <c r="BF50" s="109"/>
      <c r="BG50" s="109"/>
      <c r="BH50" s="109"/>
      <c r="BI50" s="109"/>
      <c r="BJ50" s="109"/>
      <c r="BK50" s="100" t="e">
        <f>IF(BR52="م",BL52,"")</f>
        <v>#N/A</v>
      </c>
      <c r="BL50" s="84">
        <v>46</v>
      </c>
      <c r="BM50" s="84">
        <v>36</v>
      </c>
      <c r="BN50" s="84" t="s">
        <v>183</v>
      </c>
      <c r="BO50" s="109"/>
      <c r="BP50" s="109"/>
      <c r="BQ50" s="100" t="str">
        <f>IFERROR(VLOOKUP(BN50,$K$9:$T$21,10,0),"")</f>
        <v/>
      </c>
      <c r="BR50" s="127" t="e">
        <f>IF(VLOOKUP($D$1,ورقة4!$A$2:$AW$8736,40,0)=0,"",(VLOOKUP($D$1,ورقة4!$A$2:$AW$8736,40,0)))</f>
        <v>#N/A</v>
      </c>
      <c r="BS50" s="83" t="e">
        <f>IF(BR52="م",BL52,"")</f>
        <v>#N/A</v>
      </c>
      <c r="BT50" s="100" t="e">
        <f>IF(BR50="","",BL50)</f>
        <v>#N/A</v>
      </c>
      <c r="BU50" s="109"/>
      <c r="BV50" s="109"/>
      <c r="BW50" s="109"/>
      <c r="BX50" s="109"/>
      <c r="BY50" s="100"/>
    </row>
    <row r="51" spans="1:77" s="112" customFormat="1" ht="23.25" customHeight="1" thickTop="1" thickBot="1" x14ac:dyDescent="0.35">
      <c r="A51">
        <v>3</v>
      </c>
      <c r="B51" t="s">
        <v>5411</v>
      </c>
      <c r="C51" s="94"/>
      <c r="D51" s="94"/>
      <c r="E51" s="94"/>
      <c r="F51" s="94"/>
      <c r="G51" s="94"/>
      <c r="H51" s="94"/>
      <c r="I51" s="94"/>
      <c r="J51" s="69"/>
      <c r="K51" s="69"/>
      <c r="L51" s="69"/>
      <c r="M51" s="69"/>
      <c r="N51" s="69"/>
      <c r="O51" s="69"/>
      <c r="P51" s="69"/>
      <c r="Q51" s="6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99"/>
      <c r="BD51" s="108"/>
      <c r="BE51" s="109"/>
      <c r="BF51" s="109"/>
      <c r="BG51" s="109"/>
      <c r="BH51" s="109"/>
      <c r="BI51" s="109"/>
      <c r="BJ51" s="109"/>
      <c r="BK51" s="100" t="e">
        <f>IF(BR53="م",BL53,"")</f>
        <v>#N/A</v>
      </c>
      <c r="BL51" s="100">
        <v>47</v>
      </c>
      <c r="BM51" s="84">
        <v>37</v>
      </c>
      <c r="BN51" s="84" t="s">
        <v>184</v>
      </c>
      <c r="BO51" s="109"/>
      <c r="BP51" s="109"/>
      <c r="BQ51" s="100" t="str">
        <f>IFERROR(VLOOKUP(BN51,$K$9:$T$21,10,0),"")</f>
        <v/>
      </c>
      <c r="BR51" s="119" t="e">
        <f>IF(VLOOKUP($D$1,ورقة4!$A$2:$AW$8736,41,0)=0,"",(VLOOKUP($D$1,ورقة4!$A$2:$AW$8736,41,0)))</f>
        <v>#N/A</v>
      </c>
      <c r="BS51" s="83" t="e">
        <f>IF(BR53="م",BL53,"")</f>
        <v>#N/A</v>
      </c>
      <c r="BT51" s="100" t="e">
        <f t="shared" ref="BT51:BT54" si="26">IF(BR51="","",BL51)</f>
        <v>#N/A</v>
      </c>
      <c r="BU51" s="109"/>
      <c r="BV51" s="109"/>
      <c r="BW51" s="109"/>
      <c r="BX51" s="109"/>
      <c r="BY51" s="100"/>
    </row>
    <row r="52" spans="1:77" s="112" customFormat="1" ht="23.25" customHeight="1" thickTop="1" thickBot="1" x14ac:dyDescent="0.35">
      <c r="A52">
        <v>4</v>
      </c>
      <c r="B52" t="s">
        <v>988</v>
      </c>
      <c r="C52" s="95"/>
      <c r="D52" s="95"/>
      <c r="E52" s="95"/>
      <c r="F52" s="95"/>
      <c r="G52" s="95"/>
      <c r="H52" s="96"/>
      <c r="I52" s="96"/>
      <c r="J52" s="54"/>
      <c r="K52" s="65"/>
      <c r="L52" s="65"/>
      <c r="M52" s="54"/>
      <c r="N52" s="54"/>
      <c r="O52" s="70"/>
      <c r="P52" s="70"/>
      <c r="Q52" s="70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99"/>
      <c r="BD52" s="108"/>
      <c r="BE52" s="109"/>
      <c r="BF52" s="109"/>
      <c r="BG52" s="109"/>
      <c r="BH52" s="109"/>
      <c r="BI52" s="109"/>
      <c r="BJ52" s="109"/>
      <c r="BK52" s="100" t="e">
        <f>IF(BR54="م",BL54,"")</f>
        <v>#N/A</v>
      </c>
      <c r="BL52" s="84">
        <v>48</v>
      </c>
      <c r="BM52" s="84">
        <v>38</v>
      </c>
      <c r="BN52" s="84" t="s">
        <v>185</v>
      </c>
      <c r="BO52" s="109"/>
      <c r="BP52" s="109"/>
      <c r="BQ52" s="100" t="str">
        <f>IFERROR(VLOOKUP(BN52,$K$9:$T$21,10,0),"")</f>
        <v/>
      </c>
      <c r="BR52" s="119" t="e">
        <f>IF(VLOOKUP($D$1,ورقة4!$A$2:$AW$8736,42,0)=0,"",(VLOOKUP($D$1,ورقة4!$A$2:$AW$8736,42,0)))</f>
        <v>#N/A</v>
      </c>
      <c r="BS52" s="83" t="e">
        <f>IF(BR54="م",BL54,"")</f>
        <v>#N/A</v>
      </c>
      <c r="BT52" s="100" t="e">
        <f t="shared" si="26"/>
        <v>#N/A</v>
      </c>
      <c r="BU52" s="109"/>
      <c r="BV52" s="109"/>
      <c r="BW52" s="109"/>
      <c r="BX52" s="109"/>
      <c r="BY52" s="100"/>
    </row>
    <row r="53" spans="1:77" s="112" customFormat="1" ht="23.25" customHeight="1" thickTop="1" thickBot="1" x14ac:dyDescent="0.35">
      <c r="A53">
        <v>5</v>
      </c>
      <c r="B53" t="s">
        <v>5412</v>
      </c>
      <c r="C53" s="96"/>
      <c r="D53" s="96"/>
      <c r="E53" s="96"/>
      <c r="F53" s="96"/>
      <c r="G53" s="96"/>
      <c r="H53" s="133"/>
      <c r="I53" s="133"/>
      <c r="J53" s="134"/>
      <c r="K53" s="134"/>
      <c r="L53" s="134"/>
      <c r="M53" s="134"/>
      <c r="N53" s="134"/>
      <c r="O53" s="54"/>
      <c r="P53" s="54"/>
      <c r="Q53" s="54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99"/>
      <c r="BD53" s="108"/>
      <c r="BE53" s="109"/>
      <c r="BF53" s="109"/>
      <c r="BG53" s="109"/>
      <c r="BH53" s="109"/>
      <c r="BI53" s="109"/>
      <c r="BJ53" s="109"/>
      <c r="BK53" s="109"/>
      <c r="BL53" s="100">
        <v>49</v>
      </c>
      <c r="BM53" s="84">
        <v>39</v>
      </c>
      <c r="BN53" s="84" t="s">
        <v>186</v>
      </c>
      <c r="BO53" s="109"/>
      <c r="BP53" s="109"/>
      <c r="BQ53" s="100" t="str">
        <f>IFERROR(VLOOKUP(BN53,$K$9:$T$21,10,0),"")</f>
        <v/>
      </c>
      <c r="BR53" s="119" t="e">
        <f>IF(VLOOKUP($D$1,ورقة4!$A$2:$AW$8736,43,0)=0,"",(VLOOKUP($D$1,ورقة4!$A$2:$AW$8736,43,0)))</f>
        <v>#N/A</v>
      </c>
      <c r="BS53" s="109"/>
      <c r="BT53" s="100" t="e">
        <f t="shared" si="26"/>
        <v>#N/A</v>
      </c>
      <c r="BU53" s="109"/>
      <c r="BV53" s="109"/>
      <c r="BW53" s="109"/>
      <c r="BX53" s="109"/>
      <c r="BY53" s="109"/>
    </row>
    <row r="54" spans="1:77" s="112" customFormat="1" ht="23.25" customHeight="1" thickTop="1" thickBot="1" x14ac:dyDescent="0.3"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AN54" s="107"/>
      <c r="AO54" s="109"/>
      <c r="AP54" s="109"/>
      <c r="AQ54" s="109"/>
      <c r="AR54" s="109"/>
      <c r="AS54" s="109"/>
      <c r="AT54" s="109"/>
      <c r="AU54" s="109"/>
      <c r="AV54" s="84"/>
      <c r="AW54" s="84"/>
      <c r="AX54" s="84"/>
      <c r="AY54" s="109"/>
      <c r="AZ54" s="109"/>
      <c r="BA54" s="83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84">
        <v>50</v>
      </c>
      <c r="BM54" s="84">
        <v>40</v>
      </c>
      <c r="BN54" s="84" t="str">
        <f>IF(V10=BT1,"دراسات محاسبية باللغة الإنكليزية","دراسات محاسبية باللغة الفرنسية")</f>
        <v>دراسات محاسبية باللغة الإنكليزية</v>
      </c>
      <c r="BO54" s="109"/>
      <c r="BP54" s="109"/>
      <c r="BQ54" s="100" t="str">
        <f>IFERROR(VLOOKUP(BN54,$K$9:$T$21,10,0),"")</f>
        <v/>
      </c>
      <c r="BR54" s="122" t="e">
        <f>IF(VLOOKUP($D$1,ورقة4!$A$2:$AW$8736,44,0)=0,"",(VLOOKUP($D$1,ورقة4!$A$2:$AW$8736,44,0)))</f>
        <v>#N/A</v>
      </c>
      <c r="BS54" s="109"/>
      <c r="BT54" s="100" t="e">
        <f t="shared" si="26"/>
        <v>#N/A</v>
      </c>
      <c r="BU54" s="84"/>
      <c r="BV54" s="84"/>
      <c r="BW54" s="109"/>
      <c r="BX54" s="109"/>
      <c r="BY54" s="109"/>
    </row>
    <row r="55" spans="1:77" s="112" customFormat="1" ht="23.25" customHeight="1" x14ac:dyDescent="0.25">
      <c r="A55" s="131"/>
      <c r="B55" s="2"/>
      <c r="C55" s="2"/>
      <c r="D55" s="2"/>
      <c r="E55" s="2"/>
      <c r="F55" s="2"/>
      <c r="G55" s="2"/>
      <c r="H55" s="2"/>
      <c r="I55" s="2"/>
      <c r="J55" s="44"/>
      <c r="K55" s="44"/>
      <c r="L55" s="44"/>
      <c r="M55" s="44"/>
      <c r="N55" s="65"/>
      <c r="O55" s="65"/>
      <c r="P55" s="65"/>
      <c r="Q55" s="65"/>
      <c r="AN55" s="107"/>
      <c r="AO55" s="109"/>
      <c r="AP55" s="109"/>
      <c r="AQ55" s="109"/>
      <c r="AR55" s="109"/>
      <c r="AS55" s="109"/>
      <c r="AT55" s="109"/>
      <c r="AU55" s="109"/>
      <c r="AV55" s="84"/>
      <c r="AW55" s="84"/>
      <c r="AX55" s="84"/>
      <c r="AY55" s="109"/>
      <c r="AZ55" s="109"/>
      <c r="BA55" s="83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83"/>
      <c r="BR55" s="109">
        <f>COUNTIFS(BR6:BR54,"ج")</f>
        <v>0</v>
      </c>
      <c r="BS55" s="109"/>
      <c r="BT55" s="109"/>
      <c r="BU55" s="109"/>
      <c r="BV55" s="109"/>
      <c r="BW55" s="109"/>
      <c r="BX55" s="109"/>
      <c r="BY55" s="109"/>
    </row>
    <row r="56" spans="1:77" s="112" customFormat="1" ht="23.25" customHeight="1" x14ac:dyDescent="0.25">
      <c r="B56" s="71"/>
      <c r="C56" s="71"/>
      <c r="D56" s="71"/>
      <c r="E56" s="44"/>
      <c r="F56" s="71"/>
      <c r="G56" s="71"/>
      <c r="H56" s="71"/>
      <c r="I56" s="71"/>
      <c r="J56" s="71"/>
      <c r="K56" s="71"/>
      <c r="L56" s="71"/>
      <c r="M56" s="71"/>
      <c r="N56" s="66"/>
      <c r="O56" s="66"/>
      <c r="P56" s="66"/>
      <c r="Q56" s="66"/>
      <c r="AN56" s="107"/>
      <c r="AO56" s="109"/>
      <c r="AP56" s="109"/>
      <c r="AQ56" s="109"/>
      <c r="AR56" s="109"/>
      <c r="AS56" s="109"/>
      <c r="AT56" s="109"/>
      <c r="AU56" s="109"/>
      <c r="AV56" s="84"/>
      <c r="AW56" s="84"/>
      <c r="AX56" s="84"/>
      <c r="AY56" s="109"/>
      <c r="AZ56" s="109"/>
      <c r="BA56" s="83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09">
        <f>COUNTIFS(BR6:BR54,"ر1")</f>
        <v>0</v>
      </c>
      <c r="BS56" s="109"/>
      <c r="BT56" s="109"/>
      <c r="BU56" s="109"/>
      <c r="BV56" s="109"/>
      <c r="BW56" s="109"/>
      <c r="BX56" s="109"/>
      <c r="BY56" s="109"/>
    </row>
    <row r="57" spans="1:77" s="112" customFormat="1" ht="21" x14ac:dyDescent="0.4">
      <c r="B57" s="72"/>
      <c r="C57" s="73"/>
      <c r="D57" s="73"/>
      <c r="E57" s="73"/>
      <c r="F57" s="73"/>
      <c r="G57" s="73"/>
      <c r="H57" s="73"/>
      <c r="I57" s="72"/>
      <c r="J57" s="72"/>
      <c r="K57" s="74"/>
      <c r="L57" s="75"/>
      <c r="M57" s="75"/>
      <c r="N57" s="76"/>
      <c r="O57" s="76"/>
      <c r="P57" s="76"/>
      <c r="Q57" s="76"/>
      <c r="AN57" s="107"/>
      <c r="AO57" s="109"/>
      <c r="AP57" s="109"/>
      <c r="AQ57" s="109"/>
      <c r="AR57" s="109"/>
      <c r="AS57" s="109"/>
      <c r="AT57" s="109"/>
      <c r="AU57" s="109"/>
      <c r="AV57" s="84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  <c r="BQ57" s="109"/>
      <c r="BR57" s="109">
        <f>COUNTIFS(BR6:BR54,"ر2")</f>
        <v>0</v>
      </c>
      <c r="BS57" s="109"/>
      <c r="BT57" s="109"/>
      <c r="BU57" s="109"/>
      <c r="BV57" s="109"/>
      <c r="BW57" s="109"/>
      <c r="BX57" s="109"/>
      <c r="BY57" s="109"/>
    </row>
    <row r="58" spans="1:77" s="112" customFormat="1" ht="21" x14ac:dyDescent="0.4">
      <c r="B58" s="74"/>
      <c r="C58" s="74"/>
      <c r="D58" s="74"/>
      <c r="E58" s="74"/>
      <c r="F58" s="74"/>
      <c r="G58" s="74"/>
      <c r="H58" s="77"/>
      <c r="I58" s="77"/>
      <c r="J58" s="77"/>
      <c r="K58" s="77"/>
      <c r="L58" s="77"/>
      <c r="M58" s="77"/>
      <c r="O58" s="78"/>
      <c r="P58" s="78"/>
      <c r="Q58" s="78"/>
      <c r="AN58" s="107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09"/>
      <c r="BR58" s="109">
        <f>SUM(BR55:BR57)</f>
        <v>0</v>
      </c>
      <c r="BS58" s="109"/>
      <c r="BT58" s="109"/>
      <c r="BU58" s="109"/>
      <c r="BV58" s="109"/>
      <c r="BW58" s="109"/>
      <c r="BX58" s="109"/>
      <c r="BY58" s="109"/>
    </row>
    <row r="59" spans="1:77" ht="21.6" thickBot="1" x14ac:dyDescent="0.45"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AM59" s="98"/>
    </row>
    <row r="60" spans="1:77" ht="14.25" customHeight="1" thickTop="1" x14ac:dyDescent="0.25"/>
  </sheetData>
  <sheetProtection algorithmName="SHA-512" hashValue="RmQCiLRCp1LSyiw0HIeN4kFCnCactOqYooaDgCP5Nf78UfFpSVIZvLm2AE/snh86hWn3+LlXiKSCjhbduzm6xA==" saltValue="1HjLnVJMfC0jJPiddtz8kg==" spinCount="100000" sheet="1" selectLockedCells="1"/>
  <mergeCells count="113">
    <mergeCell ref="V17:AA17"/>
    <mergeCell ref="V10:AA11"/>
    <mergeCell ref="AC13:AG13"/>
    <mergeCell ref="AH13:AJ13"/>
    <mergeCell ref="AC17:AG17"/>
    <mergeCell ref="AC19:AG19"/>
    <mergeCell ref="AH19:AJ19"/>
    <mergeCell ref="AC10:AG10"/>
    <mergeCell ref="AH10:AJ10"/>
    <mergeCell ref="AC7:AG7"/>
    <mergeCell ref="AH7:AJ7"/>
    <mergeCell ref="AH17:AJ17"/>
    <mergeCell ref="AH18:AJ18"/>
    <mergeCell ref="AH15:AJ15"/>
    <mergeCell ref="AH16:AJ16"/>
    <mergeCell ref="AH14:AJ14"/>
    <mergeCell ref="AH8:AJ8"/>
    <mergeCell ref="AH9:AJ9"/>
    <mergeCell ref="AH12:AJ12"/>
    <mergeCell ref="AC11:AG11"/>
    <mergeCell ref="AH11:AJ11"/>
    <mergeCell ref="D5:L5"/>
    <mergeCell ref="M5:O5"/>
    <mergeCell ref="P5:R5"/>
    <mergeCell ref="S5:U5"/>
    <mergeCell ref="V5:X5"/>
    <mergeCell ref="Y5:AA5"/>
    <mergeCell ref="AB5:AD5"/>
    <mergeCell ref="K24:R24"/>
    <mergeCell ref="K25:R25"/>
    <mergeCell ref="K16:R16"/>
    <mergeCell ref="V16:AA16"/>
    <mergeCell ref="AC18:AG18"/>
    <mergeCell ref="AC14:AG14"/>
    <mergeCell ref="AC15:AG15"/>
    <mergeCell ref="AC16:AG16"/>
    <mergeCell ref="V12:AA12"/>
    <mergeCell ref="V13:AA13"/>
    <mergeCell ref="V14:AA14"/>
    <mergeCell ref="V15:AA15"/>
    <mergeCell ref="AC8:AG8"/>
    <mergeCell ref="AC9:AG9"/>
    <mergeCell ref="AC12:AG12"/>
    <mergeCell ref="K14:R14"/>
    <mergeCell ref="K15:R15"/>
    <mergeCell ref="K26:R26"/>
    <mergeCell ref="K27:R27"/>
    <mergeCell ref="K17:R17"/>
    <mergeCell ref="K18:R18"/>
    <mergeCell ref="K19:R19"/>
    <mergeCell ref="K20:R20"/>
    <mergeCell ref="K21:R21"/>
    <mergeCell ref="K22:R22"/>
    <mergeCell ref="K23:R23"/>
    <mergeCell ref="V1:X1"/>
    <mergeCell ref="V4:X4"/>
    <mergeCell ref="Y2:AA2"/>
    <mergeCell ref="Y4:AA4"/>
    <mergeCell ref="S1:U1"/>
    <mergeCell ref="S2:U2"/>
    <mergeCell ref="Y3:AA3"/>
    <mergeCell ref="V2:X2"/>
    <mergeCell ref="V3:X3"/>
    <mergeCell ref="Y1:AA1"/>
    <mergeCell ref="S4:U4"/>
    <mergeCell ref="A5:C5"/>
    <mergeCell ref="P1:R1"/>
    <mergeCell ref="P2:R2"/>
    <mergeCell ref="P3:R3"/>
    <mergeCell ref="P4:R4"/>
    <mergeCell ref="G4:I4"/>
    <mergeCell ref="G2:L2"/>
    <mergeCell ref="G1:I1"/>
    <mergeCell ref="J1:L1"/>
    <mergeCell ref="G3:I3"/>
    <mergeCell ref="J3:L3"/>
    <mergeCell ref="J4:L4"/>
    <mergeCell ref="A1:C1"/>
    <mergeCell ref="A2:C2"/>
    <mergeCell ref="A3:C3"/>
    <mergeCell ref="A4:C4"/>
    <mergeCell ref="M1:O1"/>
    <mergeCell ref="M2:O2"/>
    <mergeCell ref="M3:O3"/>
    <mergeCell ref="M4:O4"/>
    <mergeCell ref="D4:F4"/>
    <mergeCell ref="D1:F1"/>
    <mergeCell ref="D3:F3"/>
    <mergeCell ref="D2:F2"/>
    <mergeCell ref="J7:AA7"/>
    <mergeCell ref="K8:T8"/>
    <mergeCell ref="K9:R9"/>
    <mergeCell ref="K10:R10"/>
    <mergeCell ref="K11:R11"/>
    <mergeCell ref="K12:R12"/>
    <mergeCell ref="K13:R13"/>
    <mergeCell ref="AK1:AL1"/>
    <mergeCell ref="AH2:AJ2"/>
    <mergeCell ref="AK2:AL2"/>
    <mergeCell ref="AK3:AL3"/>
    <mergeCell ref="AH1:AJ1"/>
    <mergeCell ref="AH3:AJ3"/>
    <mergeCell ref="AH4:AL4"/>
    <mergeCell ref="V8:AA9"/>
    <mergeCell ref="AE4:AG4"/>
    <mergeCell ref="AE2:AG2"/>
    <mergeCell ref="AB2:AD2"/>
    <mergeCell ref="AB1:AD1"/>
    <mergeCell ref="AB3:AD3"/>
    <mergeCell ref="AB4:AD4"/>
    <mergeCell ref="AE1:AG1"/>
    <mergeCell ref="AE3:AG3"/>
    <mergeCell ref="S3:U3"/>
  </mergeCells>
  <conditionalFormatting sqref="K9:R27">
    <cfRule type="containsText" dxfId="20" priority="16" operator="containsText" text="مقررات">
      <formula>NOT(ISERROR(SEARCH("مقررات",K9)))</formula>
    </cfRule>
  </conditionalFormatting>
  <conditionalFormatting sqref="K8 K9:R27">
    <cfRule type="containsBlanks" dxfId="19" priority="11">
      <formula>LEN(TRIM(K8))=0</formula>
    </cfRule>
  </conditionalFormatting>
  <conditionalFormatting sqref="AA28">
    <cfRule type="expression" dxfId="18" priority="10">
      <formula>OR($R28=$BN$5,$R28=$BN$12,$R28=$BN$18)</formula>
    </cfRule>
  </conditionalFormatting>
  <conditionalFormatting sqref="AA28">
    <cfRule type="expression" dxfId="17" priority="5">
      <formula>$R28=""</formula>
    </cfRule>
  </conditionalFormatting>
  <conditionalFormatting sqref="AA27">
    <cfRule type="expression" dxfId="16" priority="35">
      <formula>OR(#REF!=$BN$5,#REF!=$BN$12,#REF!=$BN$18)</formula>
    </cfRule>
  </conditionalFormatting>
  <conditionalFormatting sqref="AA27">
    <cfRule type="expression" dxfId="15" priority="37">
      <formula>#REF!=""</formula>
    </cfRule>
  </conditionalFormatting>
  <conditionalFormatting sqref="J9:J27 S9:T10 S11:S27 T11:T31">
    <cfRule type="expression" dxfId="14" priority="38">
      <formula>OR($K9=$BN$5,$K9=$BN$12,$K9=$BN$18)</formula>
    </cfRule>
  </conditionalFormatting>
  <conditionalFormatting sqref="S9:T10 S11:S27 T11:T31">
    <cfRule type="expression" dxfId="13" priority="39">
      <formula>$K9=""</formula>
    </cfRule>
  </conditionalFormatting>
  <conditionalFormatting sqref="J9:J27">
    <cfRule type="expression" dxfId="12" priority="2">
      <formula>$K9=""</formula>
    </cfRule>
  </conditionalFormatting>
  <dataValidations count="6">
    <dataValidation type="list" allowBlank="1" showInputMessage="1" showErrorMessage="1" sqref="N29 AH13:AJ13" xr:uid="{00000000-0002-0000-0200-000000000000}">
      <formula1>$BS$1:$BS$2</formula1>
    </dataValidation>
    <dataValidation type="list" allowBlank="1" showInputMessage="1" showErrorMessage="1" sqref="D5:L5" xr:uid="{00000000-0002-0000-0200-000001000000}">
      <formula1>$AO$1:$AO$8</formula1>
    </dataValidation>
    <dataValidation type="list" allowBlank="1" showInputMessage="1" showErrorMessage="1" sqref="V10:AA11" xr:uid="{00000000-0002-0000-0200-000004000000}">
      <formula1>$BT$1:$BT$2</formula1>
    </dataValidation>
    <dataValidation type="custom" errorStyle="warning" allowBlank="1" showInputMessage="1" showErrorMessage="1" error="يجب أن تتأكد بأن جميع البيانات المطلوبة ممتلئة بالمعلومات الصحيحة دون أية نقص، ثم اضغط عل الرقم واحد لتتمكن من اختيار المقرر" sqref="T31" xr:uid="{6F3B4D18-2E30-4158-8844-C2B36A031E29}">
      <formula1>AND($AN$1=0,T31=1)</formula1>
    </dataValidation>
    <dataValidation type="custom" errorStyle="warning" allowBlank="1" showInputMessage="1" showErrorMessage="1" error="يجب أن تتأكد أولاً بأن جميع البيانات المطلوبة ممتلئة بالمعلومات الصحيحة دون أية نقص، ثم اضغط على الرقم (1) لتتمكن من اختيار المقرر" sqref="T10:T30" xr:uid="{A8FFC949-4939-443F-9FCA-06DB0D4EAB6E}">
      <formula1>AND($AN$1=0,T10=1)</formula1>
    </dataValidation>
    <dataValidation type="custom" allowBlank="1" showInputMessage="1" showErrorMessage="1" error="أكملت الخطة الدرسية" sqref="AA27:AA28" xr:uid="{00000000-0002-0000-0200-000002000000}">
      <formula1>OR($D$2="الثانية حديث",#REF!&lt;7,$BZ$25&lt;6)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48"/>
  <sheetViews>
    <sheetView rightToLeft="1" workbookViewId="0">
      <selection activeCell="R11" sqref="R11"/>
    </sheetView>
  </sheetViews>
  <sheetFormatPr defaultColWidth="8.88671875" defaultRowHeight="15.6" x14ac:dyDescent="0.3"/>
  <cols>
    <col min="1" max="1" width="1.44140625" style="1" customWidth="1"/>
    <col min="2" max="3" width="5.109375" style="1" customWidth="1"/>
    <col min="4" max="4" width="4.109375" style="1" customWidth="1"/>
    <col min="5" max="5" width="8" style="24" customWidth="1"/>
    <col min="6" max="6" width="7.109375" style="24" customWidth="1"/>
    <col min="7" max="7" width="4.6640625" style="24" customWidth="1"/>
    <col min="8" max="8" width="5.44140625" style="24" customWidth="1"/>
    <col min="9" max="9" width="5.21875" style="1" customWidth="1"/>
    <col min="10" max="10" width="9.109375" style="1" customWidth="1"/>
    <col min="11" max="11" width="5" style="1" customWidth="1"/>
    <col min="12" max="12" width="3.88671875" style="1" customWidth="1"/>
    <col min="13" max="13" width="9.21875" style="24" customWidth="1"/>
    <col min="14" max="14" width="6" style="24" customWidth="1"/>
    <col min="15" max="15" width="7.109375" style="24" customWidth="1"/>
    <col min="16" max="17" width="4.44140625" style="1" customWidth="1"/>
    <col min="18" max="18" width="4" style="1" customWidth="1"/>
    <col min="19" max="19" width="1.44140625" style="1" customWidth="1"/>
    <col min="20" max="20" width="9" style="1" hidden="1" customWidth="1"/>
    <col min="21" max="21" width="6" style="1" hidden="1" customWidth="1"/>
    <col min="22" max="22" width="3" style="43" hidden="1" customWidth="1"/>
    <col min="23" max="23" width="6" style="43" hidden="1" customWidth="1"/>
    <col min="24" max="25" width="3" style="1" hidden="1" customWidth="1"/>
    <col min="26" max="26" width="12.5546875" style="1" hidden="1" customWidth="1"/>
    <col min="27" max="27" width="3" style="1" hidden="1" customWidth="1"/>
    <col min="28" max="28" width="1.109375" style="1" hidden="1" customWidth="1"/>
    <col min="29" max="29" width="8.88671875" style="1" customWidth="1"/>
    <col min="30" max="30" width="8.88671875" style="1"/>
    <col min="31" max="31" width="30.21875" style="1" customWidth="1"/>
    <col min="32" max="16383" width="8.88671875" style="1"/>
    <col min="16384" max="16384" width="0.109375" style="1" customWidth="1"/>
  </cols>
  <sheetData>
    <row r="1" spans="2:36" ht="18.600000000000001" customHeight="1" thickTop="1" thickBot="1" x14ac:dyDescent="0.35">
      <c r="B1" s="457">
        <f ca="1">NOW()</f>
        <v>44573.465150810189</v>
      </c>
      <c r="C1" s="457"/>
      <c r="D1" s="457"/>
      <c r="E1" s="457"/>
      <c r="F1" s="368" t="s">
        <v>1449</v>
      </c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AC1" s="151"/>
      <c r="AD1" s="396" t="str">
        <f>IF(AJ1&gt;0,"يجب عليك ادخال البيانات المطلوبة أدناه بالمعلومات الصحيحة في صفحة إدخال البيانات لتتمكن من طباعة استمارة المقررات بشكل صحيح","")</f>
        <v>يجب عليك ادخال البيانات المطلوبة أدناه بالمعلومات الصحيحة في صفحة إدخال البيانات لتتمكن من طباعة استمارة المقررات بشكل صحيح</v>
      </c>
      <c r="AE1" s="397"/>
      <c r="AF1" s="397"/>
      <c r="AG1" s="397"/>
      <c r="AH1" s="398"/>
      <c r="AI1" s="151"/>
      <c r="AJ1" s="149">
        <f>COUNT(AA3:AA21)</f>
        <v>17</v>
      </c>
    </row>
    <row r="2" spans="2:36" ht="17.25" customHeight="1" thickBot="1" x14ac:dyDescent="0.35">
      <c r="B2" s="458" t="s">
        <v>335</v>
      </c>
      <c r="C2" s="459"/>
      <c r="D2" s="460">
        <f>'إختيار المقررات'!D1</f>
        <v>0</v>
      </c>
      <c r="E2" s="460"/>
      <c r="F2" s="444" t="s">
        <v>3</v>
      </c>
      <c r="G2" s="444"/>
      <c r="H2" s="461" t="str">
        <f>'إختيار المقررات'!J1</f>
        <v/>
      </c>
      <c r="I2" s="461"/>
      <c r="J2" s="461"/>
      <c r="K2" s="444" t="s">
        <v>4</v>
      </c>
      <c r="L2" s="444"/>
      <c r="M2" s="441" t="str">
        <f>'إختيار المقررات'!P1</f>
        <v/>
      </c>
      <c r="N2" s="441"/>
      <c r="O2" s="196" t="s">
        <v>5</v>
      </c>
      <c r="P2" s="441" t="str">
        <f>'إختيار المقررات'!V1</f>
        <v/>
      </c>
      <c r="Q2" s="441"/>
      <c r="R2" s="442"/>
      <c r="AC2" s="151"/>
      <c r="AD2" s="399"/>
      <c r="AE2" s="400"/>
      <c r="AF2" s="400"/>
      <c r="AG2" s="400"/>
      <c r="AH2" s="401"/>
      <c r="AI2" s="152" t="s">
        <v>1518</v>
      </c>
    </row>
    <row r="3" spans="2:36" ht="17.25" customHeight="1" thickTop="1" thickBot="1" x14ac:dyDescent="0.35">
      <c r="B3" s="439" t="s">
        <v>336</v>
      </c>
      <c r="C3" s="438"/>
      <c r="D3" s="443" t="e">
        <f>'إختيار المقررات'!D2</f>
        <v>#N/A</v>
      </c>
      <c r="E3" s="443"/>
      <c r="F3" s="436">
        <f>'إختيار المقررات'!P2</f>
        <v>0</v>
      </c>
      <c r="G3" s="436"/>
      <c r="H3" s="445" t="s">
        <v>280</v>
      </c>
      <c r="I3" s="445"/>
      <c r="J3" s="449">
        <f>'إختيار المقررات'!V2</f>
        <v>0</v>
      </c>
      <c r="K3" s="449"/>
      <c r="L3" s="449"/>
      <c r="M3" s="197" t="s">
        <v>279</v>
      </c>
      <c r="N3" s="443" t="str">
        <f>'إختيار المقررات'!AB2</f>
        <v xml:space="preserve"> </v>
      </c>
      <c r="O3" s="443"/>
      <c r="P3" s="443"/>
      <c r="Q3" s="447" t="s">
        <v>281</v>
      </c>
      <c r="R3" s="448"/>
      <c r="W3" s="43">
        <f>IF(Z3&lt;&gt;"",1,"")</f>
        <v>1</v>
      </c>
      <c r="X3" s="1">
        <v>1</v>
      </c>
      <c r="Y3" s="1">
        <f>IF(Z3&lt;&gt;"",X3,"")</f>
        <v>1</v>
      </c>
      <c r="Z3" s="1" t="str">
        <f>IF(LEN(M2)&lt;2,K2,"")</f>
        <v>اسم الاب:</v>
      </c>
      <c r="AA3" s="1">
        <f>IFERROR(SMALL($Y$3:$Y$22,X3),"")</f>
        <v>1</v>
      </c>
      <c r="AC3" s="149"/>
      <c r="AD3" s="149"/>
      <c r="AE3" s="378" t="str">
        <f>IFERROR(VLOOKUP(AA3,$X$3:$Z$22,3,0),"")</f>
        <v>اسم الاب:</v>
      </c>
      <c r="AF3" s="378"/>
      <c r="AG3" s="378"/>
      <c r="AH3" s="149"/>
      <c r="AI3" s="149"/>
    </row>
    <row r="4" spans="2:36" ht="18.75" customHeight="1" thickTop="1" thickBot="1" x14ac:dyDescent="0.35">
      <c r="B4" s="439" t="s">
        <v>337</v>
      </c>
      <c r="C4" s="438"/>
      <c r="D4" s="436" t="str">
        <f>'إختيار المقررات'!D3</f>
        <v/>
      </c>
      <c r="E4" s="436"/>
      <c r="F4" s="434" t="s">
        <v>341</v>
      </c>
      <c r="G4" s="434"/>
      <c r="H4" s="387" t="str">
        <f>'إختيار المقررات'!AB1</f>
        <v/>
      </c>
      <c r="I4" s="387"/>
      <c r="J4" s="194" t="s">
        <v>345</v>
      </c>
      <c r="K4" s="436" t="str">
        <f>'إختيار المقررات'!AH1</f>
        <v/>
      </c>
      <c r="L4" s="436"/>
      <c r="M4" s="436"/>
      <c r="N4" s="443">
        <f>'إختيار المقررات'!G2</f>
        <v>0</v>
      </c>
      <c r="O4" s="443"/>
      <c r="P4" s="443"/>
      <c r="Q4" s="445" t="s">
        <v>282</v>
      </c>
      <c r="R4" s="446"/>
      <c r="X4" s="1">
        <v>2</v>
      </c>
      <c r="Y4" s="1">
        <f t="shared" ref="Y4:Y25" si="0">IF(Z4&lt;&gt;"",X4,"")</f>
        <v>2</v>
      </c>
      <c r="Z4" s="1" t="str">
        <f>IF(LEN(P2)&lt;2,O2,"")</f>
        <v>اسم الام:</v>
      </c>
      <c r="AA4" s="1">
        <f t="shared" ref="AA4:AA21" si="1">IFERROR(SMALL($Y$3:$Y$22,X4),"")</f>
        <v>2</v>
      </c>
      <c r="AC4" s="149"/>
      <c r="AD4" s="149"/>
      <c r="AE4" s="378" t="str">
        <f t="shared" ref="AE4:AE22" si="2">IFERROR(VLOOKUP(AA4,$X$3:$Z$22,3,0),"")</f>
        <v>اسم الام:</v>
      </c>
      <c r="AF4" s="378"/>
      <c r="AG4" s="378"/>
      <c r="AH4" s="149"/>
      <c r="AI4" s="149"/>
    </row>
    <row r="5" spans="2:36" ht="18.75" customHeight="1" thickTop="1" thickBot="1" x14ac:dyDescent="0.35">
      <c r="B5" s="439" t="s">
        <v>338</v>
      </c>
      <c r="C5" s="438"/>
      <c r="D5" s="436" t="str">
        <f>'إختيار المقررات'!J3</f>
        <v/>
      </c>
      <c r="E5" s="436"/>
      <c r="F5" s="438" t="s">
        <v>342</v>
      </c>
      <c r="G5" s="438"/>
      <c r="H5" s="440">
        <f>'إختيار المقررات'!P3</f>
        <v>0</v>
      </c>
      <c r="I5" s="435"/>
      <c r="J5" s="198" t="s">
        <v>346</v>
      </c>
      <c r="K5" s="435" t="str">
        <f>'إختيار المقررات'!AB3</f>
        <v>غير سوري</v>
      </c>
      <c r="L5" s="435"/>
      <c r="M5" s="435"/>
      <c r="N5" s="438" t="s">
        <v>348</v>
      </c>
      <c r="O5" s="438"/>
      <c r="P5" s="436" t="str">
        <f>'إختيار المقررات'!V3</f>
        <v>غير سوري</v>
      </c>
      <c r="Q5" s="436"/>
      <c r="R5" s="437"/>
      <c r="X5" s="1">
        <v>3</v>
      </c>
      <c r="Y5" s="1">
        <f t="shared" si="0"/>
        <v>3</v>
      </c>
      <c r="Z5" s="1" t="str">
        <f>IF(LEN(N3)&lt;2,Q3,"")</f>
        <v>Full Name</v>
      </c>
      <c r="AA5" s="1">
        <f t="shared" si="1"/>
        <v>3</v>
      </c>
      <c r="AC5" s="149"/>
      <c r="AD5" s="149"/>
      <c r="AE5" s="378" t="str">
        <f t="shared" si="2"/>
        <v>Full Name</v>
      </c>
      <c r="AF5" s="378"/>
      <c r="AG5" s="378"/>
      <c r="AH5" s="149"/>
      <c r="AI5" s="149"/>
    </row>
    <row r="6" spans="2:36" ht="18.75" customHeight="1" thickTop="1" thickBot="1" x14ac:dyDescent="0.35">
      <c r="B6" s="462" t="s">
        <v>339</v>
      </c>
      <c r="C6" s="463"/>
      <c r="D6" s="436" t="str">
        <f>'إختيار المقررات'!AH3</f>
        <v>لايوجد</v>
      </c>
      <c r="E6" s="436"/>
      <c r="F6" s="434" t="s">
        <v>343</v>
      </c>
      <c r="G6" s="434"/>
      <c r="H6" s="436" t="str">
        <f>'إختيار المقررات'!D4</f>
        <v/>
      </c>
      <c r="I6" s="436"/>
      <c r="J6" s="195" t="s">
        <v>347</v>
      </c>
      <c r="K6" s="435" t="str">
        <f>'إختيار المقررات'!P4</f>
        <v/>
      </c>
      <c r="L6" s="435"/>
      <c r="M6" s="435"/>
      <c r="N6" s="434" t="s">
        <v>349</v>
      </c>
      <c r="O6" s="434"/>
      <c r="P6" s="436" t="str">
        <f>'إختيار المقررات'!J4</f>
        <v/>
      </c>
      <c r="Q6" s="436"/>
      <c r="R6" s="437"/>
      <c r="X6" s="1">
        <v>4</v>
      </c>
      <c r="Y6" s="1">
        <f t="shared" si="0"/>
        <v>4</v>
      </c>
      <c r="Z6" s="1" t="str">
        <f>IF(LEN(J3)&lt;2,M3,"")</f>
        <v>Father Name</v>
      </c>
      <c r="AA6" s="1">
        <f t="shared" si="1"/>
        <v>4</v>
      </c>
      <c r="AC6" s="149"/>
      <c r="AD6" s="149"/>
      <c r="AE6" s="378" t="str">
        <f t="shared" si="2"/>
        <v>Father Name</v>
      </c>
      <c r="AF6" s="378"/>
      <c r="AG6" s="378"/>
      <c r="AH6" s="149"/>
      <c r="AI6" s="149"/>
    </row>
    <row r="7" spans="2:36" thickTop="1" thickBot="1" x14ac:dyDescent="0.35">
      <c r="B7" s="424" t="s">
        <v>340</v>
      </c>
      <c r="C7" s="425"/>
      <c r="D7" s="464">
        <f>'إختيار المقررات'!V4</f>
        <v>0</v>
      </c>
      <c r="E7" s="428"/>
      <c r="F7" s="425" t="s">
        <v>344</v>
      </c>
      <c r="G7" s="425"/>
      <c r="H7" s="426">
        <f>'إختيار المقررات'!AB4</f>
        <v>0</v>
      </c>
      <c r="I7" s="427"/>
      <c r="J7" s="156" t="s">
        <v>147</v>
      </c>
      <c r="K7" s="428">
        <f>'إختيار المقررات'!AH4</f>
        <v>0</v>
      </c>
      <c r="L7" s="428"/>
      <c r="M7" s="428"/>
      <c r="N7" s="428"/>
      <c r="O7" s="428"/>
      <c r="P7" s="428"/>
      <c r="Q7" s="428"/>
      <c r="R7" s="429"/>
      <c r="X7" s="1">
        <v>5</v>
      </c>
      <c r="Y7" s="1">
        <f t="shared" si="0"/>
        <v>5</v>
      </c>
      <c r="Z7" s="1" t="str">
        <f>IF(LEN(F3)&lt;2,H3,"")</f>
        <v>Mother Name</v>
      </c>
      <c r="AA7" s="1">
        <f t="shared" si="1"/>
        <v>5</v>
      </c>
      <c r="AC7" s="149"/>
      <c r="AD7" s="149"/>
      <c r="AE7" s="378" t="str">
        <f t="shared" si="2"/>
        <v>Mother Name</v>
      </c>
      <c r="AF7" s="378"/>
      <c r="AG7" s="378"/>
      <c r="AH7" s="149"/>
      <c r="AI7" s="149"/>
    </row>
    <row r="8" spans="2:36" ht="24" customHeight="1" thickTop="1" thickBot="1" x14ac:dyDescent="0.35">
      <c r="B8" s="465" t="str">
        <f>IF(AD1&lt;&gt;"",AD1,AI2)</f>
        <v>يجب عليك ادخال البيانات المطلوبة أدناه بالمعلومات الصحيحة في صفحة إدخال البيانات لتتمكن من طباعة استمارة المقررات بشكل صحيح</v>
      </c>
      <c r="C8" s="465"/>
      <c r="D8" s="465"/>
      <c r="E8" s="465"/>
      <c r="F8" s="465"/>
      <c r="G8" s="465"/>
      <c r="H8" s="465"/>
      <c r="I8" s="465"/>
      <c r="J8" s="465"/>
      <c r="K8" s="465"/>
      <c r="L8" s="465"/>
      <c r="M8" s="465"/>
      <c r="N8" s="465"/>
      <c r="O8" s="465"/>
      <c r="P8" s="465"/>
      <c r="Q8" s="465"/>
      <c r="R8" s="465"/>
      <c r="X8" s="1">
        <v>6</v>
      </c>
      <c r="Y8" s="1">
        <f>IF(Z8&lt;&gt;"",X8,"")</f>
        <v>6</v>
      </c>
      <c r="Z8" s="1" t="str">
        <f>IF(LEN(D4)&lt;2,B4,"")</f>
        <v>الجنس:</v>
      </c>
      <c r="AA8" s="1">
        <f t="shared" si="1"/>
        <v>6</v>
      </c>
      <c r="AC8" s="149"/>
      <c r="AD8" s="149"/>
      <c r="AE8" s="378" t="str">
        <f t="shared" si="2"/>
        <v>الجنس:</v>
      </c>
      <c r="AF8" s="378"/>
      <c r="AG8" s="378"/>
      <c r="AH8" s="149"/>
      <c r="AI8" s="149"/>
    </row>
    <row r="9" spans="2:36" ht="24" customHeight="1" thickTop="1" thickBot="1" x14ac:dyDescent="0.35">
      <c r="B9" s="466"/>
      <c r="C9" s="466"/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  <c r="O9" s="466"/>
      <c r="P9" s="466"/>
      <c r="Q9" s="466"/>
      <c r="R9" s="466"/>
      <c r="S9" s="15"/>
      <c r="T9" s="15"/>
      <c r="U9" s="15"/>
      <c r="X9" s="1">
        <v>7</v>
      </c>
      <c r="Y9" s="1">
        <f t="shared" si="0"/>
        <v>7</v>
      </c>
      <c r="Z9" s="1" t="str">
        <f>IF(LEN(H4)&lt;2,F4,"")</f>
        <v>تاريخ الميلاد:</v>
      </c>
      <c r="AA9" s="1">
        <f t="shared" si="1"/>
        <v>7</v>
      </c>
      <c r="AC9" s="149"/>
      <c r="AD9" s="149"/>
      <c r="AE9" s="378" t="str">
        <f t="shared" si="2"/>
        <v>تاريخ الميلاد:</v>
      </c>
      <c r="AF9" s="378"/>
      <c r="AG9" s="378"/>
      <c r="AH9" s="149"/>
      <c r="AI9" s="149"/>
    </row>
    <row r="10" spans="2:36" ht="22.5" customHeight="1" thickTop="1" thickBot="1" x14ac:dyDescent="0.35">
      <c r="B10" s="157"/>
      <c r="C10" s="158" t="s">
        <v>26</v>
      </c>
      <c r="D10" s="430" t="s">
        <v>324</v>
      </c>
      <c r="E10" s="431"/>
      <c r="F10" s="431"/>
      <c r="G10" s="431"/>
      <c r="H10" s="431"/>
      <c r="I10" s="432"/>
      <c r="J10" s="157"/>
      <c r="K10" s="158" t="s">
        <v>26</v>
      </c>
      <c r="L10" s="430" t="s">
        <v>324</v>
      </c>
      <c r="M10" s="431"/>
      <c r="N10" s="431"/>
      <c r="O10" s="431"/>
      <c r="P10" s="431"/>
      <c r="Q10" s="432"/>
      <c r="R10" s="159"/>
      <c r="S10" s="16"/>
      <c r="T10" s="16"/>
      <c r="U10" s="17"/>
      <c r="V10" s="43" t="str">
        <f>IFERROR(SMALL('إختيار المقررات'!$F$9:$F$27,'إختيار المقررات'!BL5),"")</f>
        <v/>
      </c>
      <c r="W10" s="43" t="str">
        <f>IFERROR(SMALL('إختيار المقررات'!$BK$6:$BK$52,'إختيار المقررات'!BL5),"")</f>
        <v/>
      </c>
      <c r="X10" s="1">
        <v>8</v>
      </c>
      <c r="Y10" s="1">
        <f t="shared" si="0"/>
        <v>8</v>
      </c>
      <c r="Z10" s="1" t="str">
        <f>IF(LEN(K4)&lt;2,J4,"")</f>
        <v>مكان الميلاد:</v>
      </c>
      <c r="AA10" s="1">
        <f t="shared" si="1"/>
        <v>8</v>
      </c>
      <c r="AC10" s="149"/>
      <c r="AD10" s="149"/>
      <c r="AE10" s="378" t="str">
        <f t="shared" si="2"/>
        <v>مكان الميلاد:</v>
      </c>
      <c r="AF10" s="378"/>
      <c r="AG10" s="378"/>
      <c r="AH10" s="149"/>
      <c r="AI10" s="149"/>
    </row>
    <row r="11" spans="2:36" ht="22.5" customHeight="1" thickTop="1" thickBot="1" x14ac:dyDescent="0.35">
      <c r="B11" s="160" t="str">
        <f>IF(AJ1&gt;0,"",IF('إختيار المقررات'!BR58=1,V10,IF('إختيار المقررات'!F28&lt;2,"",V10)))</f>
        <v/>
      </c>
      <c r="C11" s="161" t="str">
        <f>IFERROR(VLOOKUP(B11,'إختيار المقررات'!$BL$5:$BM$54,2,0),"")</f>
        <v/>
      </c>
      <c r="D11" s="433" t="str">
        <f>IFERROR(VLOOKUP(B11,'إختيار المقررات'!$BL$5:$BN$54,3,0),"")</f>
        <v/>
      </c>
      <c r="E11" s="433"/>
      <c r="F11" s="433"/>
      <c r="G11" s="433"/>
      <c r="H11" s="162" t="str">
        <f>IFERROR(VLOOKUP(D11,'إختيار المقررات'!$K$9:$T$28,9,0),"")</f>
        <v/>
      </c>
      <c r="I11" s="163" t="str">
        <f>IFERROR(IF(VLOOKUP(D11,'إختيار المقررات'!$K$9:$T$28,10,0)=0,"",VLOOKUP(D11,'إختيار المقررات'!$K$9:$T$28,10,0)),"")</f>
        <v/>
      </c>
      <c r="J11" s="160" t="str">
        <f>IF(B18="","",V18)</f>
        <v/>
      </c>
      <c r="K11" s="161" t="str">
        <f>IFERROR(VLOOKUP(J11,'إختيار المقررات'!$BL$5:$BM$54,2,0),"")</f>
        <v/>
      </c>
      <c r="L11" s="433" t="str">
        <f>IFERROR(VLOOKUP(J11,'إختيار المقررات'!$BL$5:$BN$54,3,0),"")</f>
        <v/>
      </c>
      <c r="M11" s="433"/>
      <c r="N11" s="433"/>
      <c r="O11" s="433"/>
      <c r="P11" s="164" t="str">
        <f>IFERROR(VLOOKUP(L11,'إختيار المقررات'!$K$9:$T$28,9,0),"")</f>
        <v/>
      </c>
      <c r="Q11" s="163" t="str">
        <f>IFERROR(IF(VLOOKUP(L11,'إختيار المقررات'!$K$9:$T$28,10,0)=0,"",VLOOKUP(L11,'إختيار المقررات'!$K$9:$T$28,10,0)),"")</f>
        <v/>
      </c>
      <c r="R11" s="191"/>
      <c r="S11" s="18"/>
      <c r="T11" s="19"/>
      <c r="U11" s="18"/>
      <c r="V11" s="43" t="str">
        <f>IFERROR(SMALL('إختيار المقررات'!$F$9:$F$27,'إختيار المقررات'!BL6),"")</f>
        <v/>
      </c>
      <c r="W11" s="43" t="str">
        <f>IFERROR(SMALL('إختيار المقررات'!$BK$6:$BK$52,'إختيار المقررات'!BL6),"")</f>
        <v/>
      </c>
      <c r="X11" s="1">
        <v>9</v>
      </c>
      <c r="Y11" s="1">
        <f t="shared" si="0"/>
        <v>9</v>
      </c>
      <c r="Z11" s="1" t="str">
        <f>IF(LEN(N4)&lt;2,Q4,"")</f>
        <v>place of birth</v>
      </c>
      <c r="AA11" s="1">
        <f t="shared" si="1"/>
        <v>9</v>
      </c>
      <c r="AC11" s="149"/>
      <c r="AD11" s="149"/>
      <c r="AE11" s="378" t="str">
        <f t="shared" si="2"/>
        <v>place of birth</v>
      </c>
      <c r="AF11" s="378"/>
      <c r="AG11" s="378"/>
      <c r="AH11" s="149"/>
      <c r="AI11" s="149"/>
    </row>
    <row r="12" spans="2:36" ht="22.5" customHeight="1" thickTop="1" thickBot="1" x14ac:dyDescent="0.35">
      <c r="B12" s="160" t="str">
        <f>IF(B11="","",V11)</f>
        <v/>
      </c>
      <c r="C12" s="161" t="str">
        <f>IFERROR(VLOOKUP(B12,'إختيار المقررات'!$BL$5:$BM$54,2,0),"")</f>
        <v/>
      </c>
      <c r="D12" s="433" t="str">
        <f>IFERROR(VLOOKUP(B12,'إختيار المقررات'!$BL$5:$BN$54,3,0),"")</f>
        <v/>
      </c>
      <c r="E12" s="433"/>
      <c r="F12" s="433"/>
      <c r="G12" s="433"/>
      <c r="H12" s="162" t="str">
        <f>IFERROR(VLOOKUP(D12,'إختيار المقررات'!$K$9:$T$28,9,0),"")</f>
        <v/>
      </c>
      <c r="I12" s="163" t="str">
        <f>IFERROR(IF(VLOOKUP(D12,'إختيار المقررات'!$K$9:$T$28,10,0)=0,"",VLOOKUP(D12,'إختيار المقررات'!$K$9:$T$28,10,0)),"")</f>
        <v/>
      </c>
      <c r="J12" s="160" t="str">
        <f>IF(J11="","",V19)</f>
        <v/>
      </c>
      <c r="K12" s="161" t="str">
        <f>IFERROR(VLOOKUP(J12,'إختيار المقررات'!$BL$5:$BM$54,2,0),"")</f>
        <v/>
      </c>
      <c r="L12" s="381" t="str">
        <f>IFERROR(VLOOKUP(J12,'إختيار المقررات'!$BL$5:$BN$54,3,0),"")</f>
        <v/>
      </c>
      <c r="M12" s="381"/>
      <c r="N12" s="381"/>
      <c r="O12" s="381"/>
      <c r="P12" s="164" t="str">
        <f>IFERROR(VLOOKUP(L12,'إختيار المقررات'!$K$9:$T$28,9,0),"")</f>
        <v/>
      </c>
      <c r="Q12" s="163" t="str">
        <f>IFERROR(IF(VLOOKUP(L12,'إختيار المقررات'!$K$9:$T$28,10,0)=0,"",VLOOKUP(L12,'إختيار المقررات'!$K$9:$T$28,10,0)),"")</f>
        <v/>
      </c>
      <c r="R12" s="191"/>
      <c r="S12" s="19"/>
      <c r="T12" s="19"/>
      <c r="U12" s="20"/>
      <c r="V12" s="43" t="str">
        <f>IFERROR(SMALL('إختيار المقررات'!$F$9:$F$27,'إختيار المقررات'!BL7),"")</f>
        <v/>
      </c>
      <c r="W12" s="43" t="str">
        <f>IFERROR(SMALL('إختيار المقررات'!$BK$6:$BK$52,'إختيار المقررات'!BL7),"")</f>
        <v/>
      </c>
      <c r="X12" s="1">
        <v>10</v>
      </c>
      <c r="Y12" s="1">
        <f t="shared" si="0"/>
        <v>10</v>
      </c>
      <c r="Z12" s="1" t="str">
        <f>IF(LEN(D5)&lt;2,B5,"")</f>
        <v>الجنسية:</v>
      </c>
      <c r="AA12" s="1">
        <f t="shared" si="1"/>
        <v>10</v>
      </c>
      <c r="AC12" s="149"/>
      <c r="AD12" s="149"/>
      <c r="AE12" s="378" t="str">
        <f t="shared" si="2"/>
        <v>الجنسية:</v>
      </c>
      <c r="AF12" s="378"/>
      <c r="AG12" s="378"/>
      <c r="AH12" s="149"/>
      <c r="AI12" s="149"/>
    </row>
    <row r="13" spans="2:36" ht="22.5" customHeight="1" thickTop="1" thickBot="1" x14ac:dyDescent="0.35">
      <c r="B13" s="160" t="str">
        <f t="shared" ref="B13:B18" si="3">IF(B12="","",V12)</f>
        <v/>
      </c>
      <c r="C13" s="165" t="str">
        <f>IFERROR(VLOOKUP(B13,'إختيار المقررات'!$BL$5:$BM$54,2,0),"")</f>
        <v/>
      </c>
      <c r="D13" s="381" t="str">
        <f>IFERROR(VLOOKUP(B13,'إختيار المقررات'!$BL$5:$BN$54,3,0),"")</f>
        <v/>
      </c>
      <c r="E13" s="381"/>
      <c r="F13" s="381"/>
      <c r="G13" s="381"/>
      <c r="H13" s="162" t="str">
        <f>IFERROR(VLOOKUP(D13,'إختيار المقررات'!$K$9:$T$28,9,0),"")</f>
        <v/>
      </c>
      <c r="I13" s="163" t="str">
        <f>IFERROR(IF(VLOOKUP(D13,'إختيار المقررات'!$K$9:$T$28,10,0)=0,"",VLOOKUP(D13,'إختيار المقررات'!$K$9:$T$28,10,0)),"")</f>
        <v/>
      </c>
      <c r="J13" s="160" t="str">
        <f t="shared" ref="J13:J18" si="4">IF(J12="","",V20)</f>
        <v/>
      </c>
      <c r="K13" s="161" t="str">
        <f>IFERROR(VLOOKUP(J13,'إختيار المقررات'!$BL$5:$BM$54,2,0),"")</f>
        <v/>
      </c>
      <c r="L13" s="381" t="str">
        <f>IFERROR(VLOOKUP(J13,'إختيار المقررات'!$BL$5:$BN$54,3,0),"")</f>
        <v/>
      </c>
      <c r="M13" s="381"/>
      <c r="N13" s="381"/>
      <c r="O13" s="381"/>
      <c r="P13" s="164" t="str">
        <f>IFERROR(VLOOKUP(L13,'إختيار المقررات'!$K$9:$T$28,9,0),"")</f>
        <v/>
      </c>
      <c r="Q13" s="163" t="str">
        <f>IFERROR(IF(VLOOKUP(L13,'إختيار المقررات'!$K$9:$T$28,10,0)=0,"",VLOOKUP(L13,'إختيار المقررات'!$K$9:$T$28,10,0)),"")</f>
        <v/>
      </c>
      <c r="R13" s="191"/>
      <c r="S13" s="19"/>
      <c r="T13" s="19"/>
      <c r="U13" s="20"/>
      <c r="V13" s="43" t="str">
        <f>IFERROR(SMALL('إختيار المقررات'!$F$9:$F$27,'إختيار المقررات'!BL8),"")</f>
        <v/>
      </c>
      <c r="W13" s="43" t="str">
        <f>IFERROR(SMALL('إختيار المقررات'!$BK$6:$BK$52,'إختيار المقررات'!BL8),"")</f>
        <v/>
      </c>
      <c r="X13" s="1">
        <v>11</v>
      </c>
      <c r="Y13" s="1">
        <f t="shared" si="0"/>
        <v>11</v>
      </c>
      <c r="Z13" s="1" t="str">
        <f>IF(LEN(H5)&lt;2,F5,"")</f>
        <v>الرقم الوطني:</v>
      </c>
      <c r="AA13" s="1">
        <f t="shared" si="1"/>
        <v>11</v>
      </c>
      <c r="AC13" s="149"/>
      <c r="AD13" s="149"/>
      <c r="AE13" s="378" t="str">
        <f t="shared" si="2"/>
        <v>الرقم الوطني:</v>
      </c>
      <c r="AF13" s="378"/>
      <c r="AG13" s="378"/>
      <c r="AH13" s="149"/>
      <c r="AI13" s="149"/>
    </row>
    <row r="14" spans="2:36" ht="22.5" customHeight="1" thickTop="1" thickBot="1" x14ac:dyDescent="0.35">
      <c r="B14" s="160" t="str">
        <f t="shared" si="3"/>
        <v/>
      </c>
      <c r="C14" s="165" t="str">
        <f>IFERROR(VLOOKUP(B14,'إختيار المقررات'!$BL$5:$BM$54,2,0),"")</f>
        <v/>
      </c>
      <c r="D14" s="381" t="str">
        <f>IFERROR(VLOOKUP(B14,'إختيار المقررات'!$BL$5:$BN$54,3,0),"")</f>
        <v/>
      </c>
      <c r="E14" s="381"/>
      <c r="F14" s="381"/>
      <c r="G14" s="381"/>
      <c r="H14" s="162" t="str">
        <f>IFERROR(VLOOKUP(D14,'إختيار المقررات'!$K$9:$T$28,9,0),"")</f>
        <v/>
      </c>
      <c r="I14" s="163" t="str">
        <f>IFERROR(IF(VLOOKUP(D14,'إختيار المقررات'!$K$9:$T$28,10,0)=0,"",VLOOKUP(D14,'إختيار المقررات'!$K$9:$T$28,10,0)),"")</f>
        <v/>
      </c>
      <c r="J14" s="160" t="str">
        <f t="shared" si="4"/>
        <v/>
      </c>
      <c r="K14" s="161" t="str">
        <f>IFERROR(VLOOKUP(J14,'إختيار المقررات'!$BL$5:$BM$54,2,0),"")</f>
        <v/>
      </c>
      <c r="L14" s="381" t="str">
        <f>IFERROR(VLOOKUP(J14,'إختيار المقررات'!$BL$5:$BN$54,3,0),"")</f>
        <v/>
      </c>
      <c r="M14" s="381"/>
      <c r="N14" s="381"/>
      <c r="O14" s="381"/>
      <c r="P14" s="164" t="str">
        <f>IFERROR(VLOOKUP(L14,'إختيار المقررات'!$K$9:$T$28,9,0),"")</f>
        <v/>
      </c>
      <c r="Q14" s="163" t="str">
        <f>IFERROR(IF(VLOOKUP(L14,'إختيار المقررات'!$K$9:$T$28,10,0)=0,"",VLOOKUP(L14,'إختيار المقررات'!$K$9:$T$28,10,0)),"")</f>
        <v/>
      </c>
      <c r="R14" s="191"/>
      <c r="S14" s="19"/>
      <c r="T14" s="19"/>
      <c r="U14" s="20"/>
      <c r="V14" s="43" t="str">
        <f>IFERROR(SMALL('إختيار المقررات'!$F$9:$F$27,'إختيار المقررات'!BL9),"")</f>
        <v/>
      </c>
      <c r="W14" s="43" t="str">
        <f>IFERROR(SMALL('إختيار المقررات'!$BK$6:$BK$52,'إختيار المقررات'!BL9),"")</f>
        <v/>
      </c>
      <c r="X14" s="1">
        <v>12</v>
      </c>
      <c r="Y14" s="1" t="str">
        <f t="shared" si="0"/>
        <v/>
      </c>
      <c r="Z14" s="1" t="str">
        <f>IF(LEN(K5)&lt;2,J5,"")</f>
        <v/>
      </c>
      <c r="AA14" s="1">
        <f t="shared" si="1"/>
        <v>15</v>
      </c>
      <c r="AC14" s="149"/>
      <c r="AD14" s="149"/>
      <c r="AE14" s="378" t="str">
        <f t="shared" si="2"/>
        <v>نوع الثانوية:</v>
      </c>
      <c r="AF14" s="378"/>
      <c r="AG14" s="378"/>
      <c r="AH14" s="149"/>
      <c r="AI14" s="149"/>
    </row>
    <row r="15" spans="2:36" ht="22.5" customHeight="1" thickTop="1" thickBot="1" x14ac:dyDescent="0.35">
      <c r="B15" s="160" t="str">
        <f t="shared" si="3"/>
        <v/>
      </c>
      <c r="C15" s="165" t="str">
        <f>IFERROR(VLOOKUP(B15,'إختيار المقررات'!$BL$5:$BM$54,2,0),"")</f>
        <v/>
      </c>
      <c r="D15" s="381" t="str">
        <f>IFERROR(VLOOKUP(B15,'إختيار المقررات'!$BL$5:$BN$54,3,0),"")</f>
        <v/>
      </c>
      <c r="E15" s="381"/>
      <c r="F15" s="381"/>
      <c r="G15" s="381"/>
      <c r="H15" s="162" t="str">
        <f>IFERROR(VLOOKUP(D15,'إختيار المقررات'!$K$9:$T$28,9,0),"")</f>
        <v/>
      </c>
      <c r="I15" s="163" t="str">
        <f>IFERROR(IF(VLOOKUP(D15,'إختيار المقررات'!$K$9:$T$28,10,0)=0,"",VLOOKUP(D15,'إختيار المقررات'!$K$9:$T$28,10,0)),"")</f>
        <v/>
      </c>
      <c r="J15" s="160" t="str">
        <f t="shared" si="4"/>
        <v/>
      </c>
      <c r="K15" s="161" t="str">
        <f>IFERROR(VLOOKUP(J15,'إختيار المقررات'!$BL$5:$BM$54,2,0),"")</f>
        <v/>
      </c>
      <c r="L15" s="381" t="str">
        <f>IFERROR(VLOOKUP(J15,'إختيار المقررات'!$BL$5:$BN$54,3,0),"")</f>
        <v/>
      </c>
      <c r="M15" s="381"/>
      <c r="N15" s="381"/>
      <c r="O15" s="381"/>
      <c r="P15" s="164" t="str">
        <f>IFERROR(VLOOKUP(L15,'إختيار المقررات'!$K$9:$T$28,9,0),"")</f>
        <v/>
      </c>
      <c r="Q15" s="163" t="str">
        <f>IFERROR(IF(VLOOKUP(L15,'إختيار المقررات'!$K$9:$T$28,10,0)=0,"",VLOOKUP(L15,'إختيار المقررات'!$K$9:$T$28,10,0)),"")</f>
        <v/>
      </c>
      <c r="R15" s="191"/>
      <c r="S15" s="19"/>
      <c r="T15" s="19"/>
      <c r="U15" s="20"/>
      <c r="V15" s="43" t="str">
        <f>IFERROR(SMALL('إختيار المقررات'!$F$9:$F$27,'إختيار المقررات'!BL10),"")</f>
        <v/>
      </c>
      <c r="W15" s="43" t="str">
        <f>IFERROR(SMALL('إختيار المقررات'!$BK$6:$BK$52,'إختيار المقررات'!BL10),"")</f>
        <v/>
      </c>
      <c r="X15" s="1">
        <v>13</v>
      </c>
      <c r="Y15" s="1" t="str">
        <f t="shared" si="0"/>
        <v/>
      </c>
      <c r="Z15" s="1" t="str">
        <f>IF(LEN(P5)&lt;2,N5,"")</f>
        <v/>
      </c>
      <c r="AA15" s="1">
        <f t="shared" si="1"/>
        <v>16</v>
      </c>
      <c r="AC15" s="149"/>
      <c r="AD15" s="149"/>
      <c r="AE15" s="378" t="str">
        <f t="shared" si="2"/>
        <v>محافظتها:</v>
      </c>
      <c r="AF15" s="378"/>
      <c r="AG15" s="378"/>
      <c r="AH15" s="149"/>
      <c r="AI15" s="149"/>
    </row>
    <row r="16" spans="2:36" ht="22.5" customHeight="1" thickTop="1" thickBot="1" x14ac:dyDescent="0.35">
      <c r="B16" s="160" t="str">
        <f t="shared" si="3"/>
        <v/>
      </c>
      <c r="C16" s="165" t="str">
        <f>IFERROR(VLOOKUP(B16,'إختيار المقررات'!$BL$5:$BM$54,2,0),"")</f>
        <v/>
      </c>
      <c r="D16" s="381" t="str">
        <f>IFERROR(VLOOKUP(B16,'إختيار المقررات'!$BL$5:$BN$54,3,0),"")</f>
        <v/>
      </c>
      <c r="E16" s="381"/>
      <c r="F16" s="381"/>
      <c r="G16" s="381"/>
      <c r="H16" s="162" t="str">
        <f>IFERROR(VLOOKUP(D16,'إختيار المقررات'!$K$9:$T$28,9,0),"")</f>
        <v/>
      </c>
      <c r="I16" s="163" t="str">
        <f>IFERROR(IF(VLOOKUP(D16,'إختيار المقررات'!$K$9:$T$28,10,0)=0,"",VLOOKUP(D16,'إختيار المقررات'!$K$9:$T$28,10,0)),"")</f>
        <v/>
      </c>
      <c r="J16" s="160" t="str">
        <f t="shared" si="4"/>
        <v/>
      </c>
      <c r="K16" s="161" t="str">
        <f>IFERROR(VLOOKUP(J16,'إختيار المقررات'!$BL$5:$BM$54,2,0),"")</f>
        <v/>
      </c>
      <c r="L16" s="381" t="str">
        <f>IFERROR(VLOOKUP(J16,'إختيار المقررات'!$BL$5:$BN$54,3,0),"")</f>
        <v/>
      </c>
      <c r="M16" s="381"/>
      <c r="N16" s="381"/>
      <c r="O16" s="381"/>
      <c r="P16" s="164" t="str">
        <f>IFERROR(VLOOKUP(L16,'إختيار المقررات'!$K$9:$T$28,9,0),"")</f>
        <v/>
      </c>
      <c r="Q16" s="163" t="str">
        <f>IFERROR(IF(VLOOKUP(L16,'إختيار المقررات'!$K$9:$T$28,10,0)=0,"",VLOOKUP(L16,'إختيار المقررات'!$K$9:$T$28,10,0)),"")</f>
        <v/>
      </c>
      <c r="R16" s="191"/>
      <c r="S16" s="19"/>
      <c r="T16" s="19"/>
      <c r="U16" s="20"/>
      <c r="V16" s="43" t="str">
        <f>IFERROR(SMALL('إختيار المقررات'!$F$9:$F$27,'إختيار المقررات'!BL11),"")</f>
        <v/>
      </c>
      <c r="W16" s="43" t="str">
        <f>IFERROR(SMALL('إختيار المقررات'!$BK$6:$BK$52,'إختيار المقررات'!BL11),"")</f>
        <v/>
      </c>
      <c r="X16" s="1">
        <v>14</v>
      </c>
      <c r="Y16" s="1" t="str">
        <f t="shared" si="0"/>
        <v/>
      </c>
      <c r="Z16" s="1" t="str">
        <f>IF(LEN(D6)&lt;2,B6,"")</f>
        <v/>
      </c>
      <c r="AA16" s="1">
        <f t="shared" si="1"/>
        <v>17</v>
      </c>
      <c r="AC16" s="149"/>
      <c r="AD16" s="149"/>
      <c r="AE16" s="378" t="str">
        <f t="shared" si="2"/>
        <v>عامها:</v>
      </c>
      <c r="AF16" s="378"/>
      <c r="AG16" s="378"/>
      <c r="AH16" s="149"/>
      <c r="AI16" s="149"/>
    </row>
    <row r="17" spans="2:35" s="21" customFormat="1" ht="22.5" customHeight="1" thickTop="1" thickBot="1" x14ac:dyDescent="0.35">
      <c r="B17" s="160" t="str">
        <f t="shared" si="3"/>
        <v/>
      </c>
      <c r="C17" s="165" t="str">
        <f>IFERROR(VLOOKUP(B17,'إختيار المقررات'!$BL$5:$BM$54,2,0),"")</f>
        <v/>
      </c>
      <c r="D17" s="381" t="str">
        <f>IFERROR(VLOOKUP(B17,'إختيار المقررات'!$BL$5:$BN$54,3,0),"")</f>
        <v/>
      </c>
      <c r="E17" s="381"/>
      <c r="F17" s="381"/>
      <c r="G17" s="381"/>
      <c r="H17" s="162" t="str">
        <f>IFERROR(VLOOKUP(D17,'إختيار المقررات'!$K$9:$T$28,9,0),"")</f>
        <v/>
      </c>
      <c r="I17" s="163" t="str">
        <f>IFERROR(IF(VLOOKUP(D17,'إختيار المقررات'!$K$9:$T$28,10,0)=0,"",VLOOKUP(D17,'إختيار المقررات'!$K$9:$T$28,10,0)),"")</f>
        <v/>
      </c>
      <c r="J17" s="160" t="str">
        <f t="shared" si="4"/>
        <v/>
      </c>
      <c r="K17" s="161" t="str">
        <f>IFERROR(VLOOKUP(J17,'إختيار المقررات'!$BL$5:$BM$54,2,0),"")</f>
        <v/>
      </c>
      <c r="L17" s="381" t="str">
        <f>IFERROR(VLOOKUP(J17,'إختيار المقررات'!$BL$5:$BN$54,3,0),"")</f>
        <v/>
      </c>
      <c r="M17" s="381"/>
      <c r="N17" s="381"/>
      <c r="O17" s="381"/>
      <c r="P17" s="164" t="str">
        <f>IFERROR(VLOOKUP(L17,'إختيار المقررات'!$K$9:$T$28,9,0),"")</f>
        <v/>
      </c>
      <c r="Q17" s="163" t="str">
        <f>IFERROR(IF(VLOOKUP(L17,'إختيار المقررات'!$K$9:$T$28,10,0)=0,"",VLOOKUP(L17,'إختيار المقررات'!$K$9:$T$28,10,0)),"")</f>
        <v/>
      </c>
      <c r="R17" s="191"/>
      <c r="S17" s="19"/>
      <c r="T17" s="19"/>
      <c r="U17" s="20"/>
      <c r="V17" s="43" t="str">
        <f>IFERROR(SMALL('إختيار المقررات'!$F$9:$F$27,'إختيار المقررات'!BL12),"")</f>
        <v/>
      </c>
      <c r="W17" s="43" t="str">
        <f>IFERROR(SMALL('إختيار المقررات'!$BK$6:$BK$52,'إختيار المقررات'!BL12),"")</f>
        <v/>
      </c>
      <c r="X17" s="1">
        <v>15</v>
      </c>
      <c r="Y17" s="1">
        <f t="shared" si="0"/>
        <v>15</v>
      </c>
      <c r="Z17" s="1" t="str">
        <f>IF(LEN(H6)&lt;2,F6,"")</f>
        <v>نوع الثانوية:</v>
      </c>
      <c r="AA17" s="1">
        <f t="shared" si="1"/>
        <v>18</v>
      </c>
      <c r="AC17" s="150"/>
      <c r="AD17" s="150"/>
      <c r="AE17" s="378" t="str">
        <f t="shared" si="2"/>
        <v>الموبايل:</v>
      </c>
      <c r="AF17" s="378"/>
      <c r="AG17" s="378"/>
      <c r="AH17" s="150"/>
      <c r="AI17" s="150"/>
    </row>
    <row r="18" spans="2:35" s="21" customFormat="1" ht="24.6" customHeight="1" thickTop="1" thickBot="1" x14ac:dyDescent="0.35">
      <c r="B18" s="160" t="str">
        <f t="shared" si="3"/>
        <v/>
      </c>
      <c r="C18" s="165" t="str">
        <f>IFERROR(VLOOKUP(B18,'إختيار المقررات'!$BL$5:$BM$54,2,0),"")</f>
        <v/>
      </c>
      <c r="D18" s="381" t="str">
        <f>IFERROR(VLOOKUP(B18,'إختيار المقررات'!$BL$5:$BN$54,3,0),"")</f>
        <v/>
      </c>
      <c r="E18" s="381"/>
      <c r="F18" s="381"/>
      <c r="G18" s="381"/>
      <c r="H18" s="162" t="str">
        <f>IFERROR(VLOOKUP(D18,'إختيار المقررات'!$K$9:$T$28,9,0),"")</f>
        <v/>
      </c>
      <c r="I18" s="163" t="str">
        <f>IFERROR(IF(VLOOKUP(D18,'إختيار المقررات'!$K$9:$T$28,10,0)=0,"",VLOOKUP(D18,'إختيار المقررات'!$K$9:$T$28,10,0)),"")</f>
        <v/>
      </c>
      <c r="J18" s="160" t="str">
        <f t="shared" si="4"/>
        <v/>
      </c>
      <c r="K18" s="161" t="str">
        <f>IFERROR(VLOOKUP(J18,'إختيار المقررات'!$BL$5:$BM$54,2,0),"")</f>
        <v/>
      </c>
      <c r="L18" s="381" t="str">
        <f>IFERROR(VLOOKUP(J18,'إختيار المقررات'!$BL$5:$BN$54,3,0),"")</f>
        <v/>
      </c>
      <c r="M18" s="381"/>
      <c r="N18" s="381"/>
      <c r="O18" s="381"/>
      <c r="P18" s="164" t="str">
        <f>IFERROR(VLOOKUP(L18,'إختيار المقررات'!$K$9:$T$28,9,0),"")</f>
        <v/>
      </c>
      <c r="Q18" s="163" t="str">
        <f>IFERROR(IF(VLOOKUP(L18,'إختيار المقررات'!$K$9:$T$28,10,0)=0,"",VLOOKUP(L18,'إختيار المقررات'!$K$9:$T$28,10,0)),"")</f>
        <v/>
      </c>
      <c r="R18" s="191"/>
      <c r="S18" s="22"/>
      <c r="T18" s="22"/>
      <c r="U18" s="4"/>
      <c r="V18" s="43" t="str">
        <f>IFERROR(SMALL('إختيار المقررات'!$F$9:$F$27,'إختيار المقررات'!BL13),"")</f>
        <v/>
      </c>
      <c r="W18" s="43" t="str">
        <f>IFERROR(SMALL('إختيار المقررات'!$BK$6:$BK$52,'إختيار المقررات'!BL13),"")</f>
        <v/>
      </c>
      <c r="X18" s="1">
        <v>16</v>
      </c>
      <c r="Y18" s="1">
        <f t="shared" si="0"/>
        <v>16</v>
      </c>
      <c r="Z18" s="1" t="str">
        <f>IF(LEN(K6)&lt;2,J6,"")</f>
        <v>محافظتها:</v>
      </c>
      <c r="AA18" s="1">
        <f t="shared" si="1"/>
        <v>19</v>
      </c>
      <c r="AC18" s="150"/>
      <c r="AD18" s="150"/>
      <c r="AE18" s="378" t="str">
        <f t="shared" si="2"/>
        <v>الهاتف:</v>
      </c>
      <c r="AF18" s="378"/>
      <c r="AG18" s="378"/>
      <c r="AH18" s="150"/>
      <c r="AI18" s="150"/>
    </row>
    <row r="19" spans="2:35" s="21" customFormat="1" ht="5.4" customHeight="1" thickTop="1" thickBot="1" x14ac:dyDescent="0.35">
      <c r="B19" s="160"/>
      <c r="C19" s="191"/>
      <c r="D19" s="191"/>
      <c r="E19" s="191"/>
      <c r="F19" s="191"/>
      <c r="G19" s="191"/>
      <c r="H19" s="188"/>
      <c r="I19" s="188"/>
      <c r="J19" s="160">
        <f>V26</f>
        <v>0</v>
      </c>
      <c r="K19" s="161"/>
      <c r="L19" s="381"/>
      <c r="M19" s="381"/>
      <c r="N19" s="381"/>
      <c r="O19" s="381"/>
      <c r="P19" s="164"/>
      <c r="Q19" s="163"/>
      <c r="R19" s="191"/>
      <c r="S19" s="22"/>
      <c r="T19" s="22"/>
      <c r="U19" s="4"/>
      <c r="V19" s="43" t="str">
        <f>IFERROR(SMALL('إختيار المقررات'!$F$9:$F$27,'إختيار المقررات'!BL14),"")</f>
        <v/>
      </c>
      <c r="W19" s="43" t="str">
        <f>IFERROR(SMALL('إختيار المقررات'!$BK$6:$BK$52,'إختيار المقررات'!BL14),"")</f>
        <v/>
      </c>
      <c r="X19" s="1">
        <v>17</v>
      </c>
      <c r="Y19" s="1">
        <f t="shared" si="0"/>
        <v>17</v>
      </c>
      <c r="Z19" s="1" t="str">
        <f>IF(LEN(P6)&lt;2,N6,"")</f>
        <v>عامها:</v>
      </c>
      <c r="AA19" s="1">
        <f t="shared" si="1"/>
        <v>20</v>
      </c>
      <c r="AC19" s="150"/>
      <c r="AD19" s="150"/>
      <c r="AE19" s="378" t="str">
        <f t="shared" si="2"/>
        <v>العنوان :</v>
      </c>
      <c r="AF19" s="378"/>
      <c r="AG19" s="378"/>
      <c r="AH19" s="150"/>
      <c r="AI19" s="150"/>
    </row>
    <row r="20" spans="2:35" s="21" customFormat="1" ht="5.4" customHeight="1" thickTop="1" thickBot="1" x14ac:dyDescent="0.35">
      <c r="B20" s="160"/>
      <c r="C20" s="191"/>
      <c r="D20" s="191"/>
      <c r="E20" s="191"/>
      <c r="F20" s="191"/>
      <c r="G20" s="191"/>
      <c r="H20" s="188"/>
      <c r="I20" s="188"/>
      <c r="J20" s="166" t="str">
        <f t="shared" ref="J20" si="5">W19</f>
        <v/>
      </c>
      <c r="K20" s="167"/>
      <c r="L20" s="388"/>
      <c r="M20" s="388"/>
      <c r="N20" s="388"/>
      <c r="O20" s="388"/>
      <c r="P20" s="168"/>
      <c r="Q20" s="169"/>
      <c r="R20" s="191"/>
      <c r="S20" s="22"/>
      <c r="T20" s="22"/>
      <c r="U20" s="4"/>
      <c r="V20" s="43" t="str">
        <f>IFERROR(SMALL('إختيار المقررات'!$F$9:$F$27,'إختيار المقررات'!BL15),"")</f>
        <v/>
      </c>
      <c r="W20" s="43" t="str">
        <f>IFERROR(SMALL('إختيار المقررات'!$BK$6:$BK$52,'إختيار المقررات'!BL15),"")</f>
        <v/>
      </c>
      <c r="X20" s="1">
        <v>18</v>
      </c>
      <c r="Y20" s="1">
        <f t="shared" si="0"/>
        <v>18</v>
      </c>
      <c r="Z20" s="1" t="str">
        <f>IF(LEN(D7)&lt;2,B7,"")</f>
        <v>الموبايل:</v>
      </c>
      <c r="AA20" s="1" t="str">
        <f t="shared" si="1"/>
        <v/>
      </c>
      <c r="AC20" s="150"/>
      <c r="AD20" s="150"/>
      <c r="AE20" s="378" t="str">
        <f t="shared" si="2"/>
        <v/>
      </c>
      <c r="AF20" s="378"/>
      <c r="AG20" s="378"/>
      <c r="AH20" s="150"/>
      <c r="AI20" s="150"/>
    </row>
    <row r="21" spans="2:35" s="21" customFormat="1" ht="5.4" customHeight="1" thickTop="1" thickBot="1" x14ac:dyDescent="0.35">
      <c r="B21" s="160"/>
      <c r="C21" s="191"/>
      <c r="D21" s="191"/>
      <c r="E21" s="191"/>
      <c r="F21" s="191"/>
      <c r="G21" s="191"/>
      <c r="H21" s="188"/>
      <c r="I21" s="188"/>
      <c r="J21" s="166"/>
      <c r="K21" s="191"/>
      <c r="L21" s="191"/>
      <c r="M21" s="191"/>
      <c r="N21" s="191"/>
      <c r="O21" s="191"/>
      <c r="P21" s="188"/>
      <c r="Q21" s="188"/>
      <c r="R21" s="191"/>
      <c r="S21" s="22"/>
      <c r="T21" s="22"/>
      <c r="U21" s="4"/>
      <c r="V21" s="43" t="str">
        <f>IFERROR(SMALL('إختيار المقررات'!$F$9:$F$27,'إختيار المقررات'!BL16),"")</f>
        <v/>
      </c>
      <c r="W21" s="43"/>
      <c r="X21" s="1">
        <v>19</v>
      </c>
      <c r="Y21" s="1">
        <f t="shared" si="0"/>
        <v>19</v>
      </c>
      <c r="Z21" s="1" t="str">
        <f>IF(LEN(H7)&lt;2,F7,"")</f>
        <v>الهاتف:</v>
      </c>
      <c r="AA21" s="1" t="str">
        <f t="shared" si="1"/>
        <v/>
      </c>
      <c r="AC21" s="150"/>
      <c r="AD21" s="150"/>
      <c r="AE21" s="378" t="str">
        <f t="shared" si="2"/>
        <v/>
      </c>
      <c r="AF21" s="378"/>
      <c r="AG21" s="378"/>
      <c r="AH21" s="150"/>
      <c r="AI21" s="150"/>
    </row>
    <row r="22" spans="2:35" ht="24.6" customHeight="1" thickTop="1" x14ac:dyDescent="0.3">
      <c r="B22" s="389" t="s">
        <v>157</v>
      </c>
      <c r="C22" s="390"/>
      <c r="D22" s="390"/>
      <c r="E22" s="390"/>
      <c r="F22" s="189">
        <f>'إختيار المقررات'!AH16</f>
        <v>0</v>
      </c>
      <c r="G22" s="390" t="s">
        <v>837</v>
      </c>
      <c r="H22" s="390"/>
      <c r="I22" s="390"/>
      <c r="J22" s="390"/>
      <c r="K22" s="379">
        <f>'إختيار المقررات'!AH17</f>
        <v>0</v>
      </c>
      <c r="L22" s="379"/>
      <c r="M22" s="390" t="s">
        <v>838</v>
      </c>
      <c r="N22" s="390"/>
      <c r="O22" s="390"/>
      <c r="P22" s="390"/>
      <c r="Q22" s="379">
        <f>'إختيار المقررات'!AH18</f>
        <v>0</v>
      </c>
      <c r="R22" s="380"/>
      <c r="S22" s="23"/>
      <c r="V22" s="43" t="str">
        <f>IFERROR(SMALL('إختيار المقررات'!$F$9:$F$27,'إختيار المقررات'!BL17),"")</f>
        <v/>
      </c>
      <c r="X22" s="1">
        <v>20</v>
      </c>
      <c r="Y22" s="1">
        <f t="shared" si="0"/>
        <v>20</v>
      </c>
      <c r="Z22" s="1" t="str">
        <f>IF(LEN(K7)&lt;2,J7,"")</f>
        <v>العنوان :</v>
      </c>
      <c r="AC22" s="149"/>
      <c r="AD22" s="149"/>
      <c r="AE22" s="378" t="str">
        <f t="shared" si="2"/>
        <v/>
      </c>
      <c r="AF22" s="378"/>
      <c r="AG22" s="378"/>
      <c r="AH22" s="149"/>
      <c r="AI22" s="149"/>
    </row>
    <row r="23" spans="2:35" ht="14.4" x14ac:dyDescent="0.3">
      <c r="B23" s="382" t="s">
        <v>151</v>
      </c>
      <c r="C23" s="383"/>
      <c r="D23" s="383"/>
      <c r="E23" s="384">
        <f>'إختيار المقررات'!D5</f>
        <v>0</v>
      </c>
      <c r="F23" s="384"/>
      <c r="G23" s="384"/>
      <c r="H23" s="384"/>
      <c r="I23" s="385"/>
      <c r="J23" s="170" t="s">
        <v>979</v>
      </c>
      <c r="K23" s="386" t="e">
        <f>'إختيار المقررات'!P5</f>
        <v>#N/A</v>
      </c>
      <c r="L23" s="386"/>
      <c r="M23" s="190" t="s">
        <v>0</v>
      </c>
      <c r="N23" s="387" t="e">
        <f>'إختيار المقررات'!V5</f>
        <v>#N/A</v>
      </c>
      <c r="O23" s="387"/>
      <c r="P23" s="171"/>
      <c r="Q23" s="171"/>
      <c r="R23" s="171"/>
      <c r="V23" s="43" t="str">
        <f>IFERROR(SMALL('إختيار المقررات'!$F$9:$F$27,'إختيار المقررات'!BL18),"")</f>
        <v/>
      </c>
      <c r="Y23" s="1" t="str">
        <f t="shared" si="0"/>
        <v/>
      </c>
      <c r="AC23" s="149"/>
      <c r="AD23" s="149"/>
      <c r="AE23" s="402"/>
      <c r="AF23" s="402"/>
      <c r="AG23" s="402"/>
      <c r="AH23" s="149"/>
      <c r="AI23" s="149"/>
    </row>
    <row r="24" spans="2:35" ht="15.6" customHeight="1" x14ac:dyDescent="0.3">
      <c r="B24" s="406" t="s">
        <v>156</v>
      </c>
      <c r="C24" s="407"/>
      <c r="D24" s="407"/>
      <c r="E24" s="418">
        <f>'إختيار المقررات'!AH9</f>
        <v>1000</v>
      </c>
      <c r="F24" s="418"/>
      <c r="G24" s="419"/>
      <c r="H24" s="369" t="s">
        <v>1519</v>
      </c>
      <c r="I24" s="362"/>
      <c r="J24" s="362"/>
      <c r="K24" s="372" t="e">
        <f>'إختيار المقررات'!AB5</f>
        <v>#N/A</v>
      </c>
      <c r="L24" s="373"/>
      <c r="M24" s="362" t="s">
        <v>980</v>
      </c>
      <c r="N24" s="362"/>
      <c r="O24" s="362" t="s">
        <v>981</v>
      </c>
      <c r="P24" s="362"/>
      <c r="Q24" s="362" t="s">
        <v>984</v>
      </c>
      <c r="R24" s="365"/>
      <c r="V24" s="43" t="str">
        <f>IFERROR(SMALL('إختيار المقررات'!$F$9:$F$27,'إختيار المقررات'!BL19),"")</f>
        <v/>
      </c>
      <c r="Y24" s="1" t="str">
        <f t="shared" si="0"/>
        <v/>
      </c>
      <c r="AC24" s="149"/>
      <c r="AD24" s="149"/>
      <c r="AE24" s="402"/>
      <c r="AF24" s="402"/>
      <c r="AG24" s="402"/>
      <c r="AH24" s="149"/>
      <c r="AI24" s="149"/>
    </row>
    <row r="25" spans="2:35" ht="14.4" x14ac:dyDescent="0.3">
      <c r="B25" s="406" t="s">
        <v>982</v>
      </c>
      <c r="C25" s="407"/>
      <c r="D25" s="407"/>
      <c r="E25" s="420">
        <f>'إختيار المقررات'!AH10</f>
        <v>0</v>
      </c>
      <c r="F25" s="420"/>
      <c r="G25" s="421"/>
      <c r="H25" s="370"/>
      <c r="I25" s="363"/>
      <c r="J25" s="363"/>
      <c r="K25" s="374"/>
      <c r="L25" s="375"/>
      <c r="M25" s="363"/>
      <c r="N25" s="363"/>
      <c r="O25" s="363"/>
      <c r="P25" s="363"/>
      <c r="Q25" s="363"/>
      <c r="R25" s="366"/>
      <c r="V25" s="43" t="str">
        <f>IFERROR(SMALL('إختيار المقررات'!$F$9:$F$27,'إختيار المقررات'!BL20),"")</f>
        <v/>
      </c>
      <c r="Y25" s="1" t="str">
        <f t="shared" si="0"/>
        <v/>
      </c>
      <c r="AC25" s="149"/>
      <c r="AD25" s="149"/>
      <c r="AE25" s="402"/>
      <c r="AF25" s="402"/>
      <c r="AG25" s="402"/>
      <c r="AH25" s="149"/>
      <c r="AI25" s="149"/>
    </row>
    <row r="26" spans="2:35" ht="14.4" x14ac:dyDescent="0.3">
      <c r="B26" s="393" t="s">
        <v>23</v>
      </c>
      <c r="C26" s="394"/>
      <c r="D26" s="394"/>
      <c r="E26" s="422" t="e">
        <f>'إختيار المقررات'!AH7</f>
        <v>#N/A</v>
      </c>
      <c r="F26" s="422"/>
      <c r="G26" s="423"/>
      <c r="H26" s="371"/>
      <c r="I26" s="364"/>
      <c r="J26" s="364"/>
      <c r="K26" s="376"/>
      <c r="L26" s="377"/>
      <c r="M26" s="363"/>
      <c r="N26" s="363"/>
      <c r="O26" s="363"/>
      <c r="P26" s="363"/>
      <c r="Q26" s="363"/>
      <c r="R26" s="366"/>
      <c r="AC26" s="149"/>
      <c r="AD26" s="149"/>
      <c r="AE26" s="402"/>
      <c r="AF26" s="402"/>
      <c r="AG26" s="402"/>
      <c r="AH26" s="149"/>
      <c r="AI26" s="149"/>
    </row>
    <row r="27" spans="2:35" ht="14.4" x14ac:dyDescent="0.3">
      <c r="B27" s="406" t="s">
        <v>350</v>
      </c>
      <c r="C27" s="407"/>
      <c r="D27" s="407"/>
      <c r="E27" s="420">
        <f>'إختيار المقررات'!AH8</f>
        <v>0</v>
      </c>
      <c r="F27" s="420"/>
      <c r="G27" s="421"/>
      <c r="H27" s="403" t="s">
        <v>19</v>
      </c>
      <c r="I27" s="404"/>
      <c r="J27" s="172" t="str">
        <f>'إختيار المقررات'!AH13</f>
        <v>لا</v>
      </c>
      <c r="K27" s="172"/>
      <c r="L27" s="173"/>
      <c r="M27" s="363"/>
      <c r="N27" s="363"/>
      <c r="O27" s="363"/>
      <c r="P27" s="363"/>
      <c r="Q27" s="363"/>
      <c r="R27" s="366"/>
      <c r="V27" s="43" t="str">
        <f>IFERROR(SMALL('إختيار المقررات'!$U$20:$U$32,'إختيار المقررات'!V28),"")</f>
        <v/>
      </c>
      <c r="AC27" s="149"/>
      <c r="AD27" s="149"/>
      <c r="AE27" s="149"/>
      <c r="AF27" s="149"/>
      <c r="AG27" s="149"/>
      <c r="AH27" s="149"/>
      <c r="AI27" s="149"/>
    </row>
    <row r="28" spans="2:35" ht="14.4" x14ac:dyDescent="0.3">
      <c r="B28" s="391" t="s">
        <v>21</v>
      </c>
      <c r="C28" s="392"/>
      <c r="D28" s="392"/>
      <c r="E28" s="456" t="e">
        <f>'إختيار المقررات'!AH12</f>
        <v>#N/A</v>
      </c>
      <c r="F28" s="456"/>
      <c r="G28" s="456"/>
      <c r="H28" s="174"/>
      <c r="I28" s="174"/>
      <c r="J28" s="175"/>
      <c r="K28" s="175"/>
      <c r="L28" s="176"/>
      <c r="M28" s="363"/>
      <c r="N28" s="363"/>
      <c r="O28" s="363"/>
      <c r="P28" s="363"/>
      <c r="Q28" s="363"/>
      <c r="R28" s="366"/>
      <c r="AC28" s="149"/>
      <c r="AD28" s="149"/>
      <c r="AE28" s="149"/>
      <c r="AF28" s="149"/>
      <c r="AG28" s="149"/>
      <c r="AH28" s="149"/>
      <c r="AI28" s="149"/>
    </row>
    <row r="29" spans="2:35" ht="14.4" x14ac:dyDescent="0.3">
      <c r="B29" s="450" t="str">
        <f>'إختيار المقررات'!V12</f>
        <v>منقطع عن التسجيل في</v>
      </c>
      <c r="C29" s="451"/>
      <c r="D29" s="451"/>
      <c r="E29" s="451"/>
      <c r="F29" s="451"/>
      <c r="G29" s="451"/>
      <c r="H29" s="451"/>
      <c r="I29" s="451"/>
      <c r="J29" s="451"/>
      <c r="K29" s="451"/>
      <c r="L29" s="452"/>
      <c r="M29" s="363"/>
      <c r="N29" s="363"/>
      <c r="O29" s="363"/>
      <c r="P29" s="363"/>
      <c r="Q29" s="363"/>
      <c r="R29" s="366"/>
      <c r="V29" s="43" t="str">
        <f>IFERROR(SMALL('إختيار المقررات'!$U$20:$U$32,'إختيار المقررات'!V30),"")</f>
        <v/>
      </c>
      <c r="AC29" s="149"/>
      <c r="AD29" s="149"/>
      <c r="AE29" s="149"/>
      <c r="AF29" s="149"/>
      <c r="AG29" s="149"/>
      <c r="AH29" s="149"/>
      <c r="AI29" s="149"/>
    </row>
    <row r="30" spans="2:35" ht="15" customHeight="1" x14ac:dyDescent="0.3">
      <c r="B30" s="453" t="str">
        <f>'إختيار المقررات'!V13</f>
        <v/>
      </c>
      <c r="C30" s="454"/>
      <c r="D30" s="454"/>
      <c r="E30" s="454"/>
      <c r="F30" s="454"/>
      <c r="G30" s="454" t="str">
        <f>'إختيار المقررات'!V14</f>
        <v/>
      </c>
      <c r="H30" s="454"/>
      <c r="I30" s="454"/>
      <c r="J30" s="454"/>
      <c r="K30" s="454"/>
      <c r="L30" s="455"/>
      <c r="M30" s="363"/>
      <c r="N30" s="363"/>
      <c r="O30" s="363"/>
      <c r="P30" s="363"/>
      <c r="Q30" s="363"/>
      <c r="R30" s="366"/>
      <c r="AC30" s="149"/>
      <c r="AD30" s="149"/>
      <c r="AE30" s="149"/>
      <c r="AF30" s="149"/>
      <c r="AG30" s="149"/>
      <c r="AH30" s="149"/>
      <c r="AI30" s="149"/>
    </row>
    <row r="31" spans="2:35" ht="15" customHeight="1" x14ac:dyDescent="0.3">
      <c r="B31" s="453" t="str">
        <f>'إختيار المقررات'!V15</f>
        <v/>
      </c>
      <c r="C31" s="454"/>
      <c r="D31" s="454"/>
      <c r="E31" s="454"/>
      <c r="F31" s="454"/>
      <c r="G31" s="454" t="str">
        <f>'إختيار المقررات'!V16</f>
        <v/>
      </c>
      <c r="H31" s="454"/>
      <c r="I31" s="454"/>
      <c r="J31" s="454"/>
      <c r="K31" s="454"/>
      <c r="L31" s="455"/>
      <c r="M31" s="363"/>
      <c r="N31" s="363"/>
      <c r="O31" s="363"/>
      <c r="P31" s="363"/>
      <c r="Q31" s="363"/>
      <c r="R31" s="366"/>
      <c r="V31" s="43" t="str">
        <f>IFERROR(SMALL('إختيار المقررات'!$U$20:$U$32,'إختيار المقررات'!V31),"")</f>
        <v/>
      </c>
      <c r="AC31" s="149"/>
      <c r="AD31" s="149"/>
      <c r="AE31" s="149"/>
      <c r="AF31" s="149"/>
      <c r="AG31" s="149"/>
      <c r="AH31" s="149"/>
      <c r="AI31" s="149"/>
    </row>
    <row r="32" spans="2:35" ht="15.6" customHeight="1" x14ac:dyDescent="0.3">
      <c r="B32" s="360" t="str">
        <f>'إختيار المقررات'!V16</f>
        <v/>
      </c>
      <c r="C32" s="361"/>
      <c r="D32" s="361"/>
      <c r="E32" s="361"/>
      <c r="F32" s="361"/>
      <c r="G32" s="187"/>
      <c r="H32" s="187"/>
      <c r="I32" s="187"/>
      <c r="J32" s="187"/>
      <c r="K32" s="187"/>
      <c r="L32" s="177"/>
      <c r="M32" s="364"/>
      <c r="N32" s="364"/>
      <c r="O32" s="364"/>
      <c r="P32" s="364"/>
      <c r="Q32" s="364"/>
      <c r="R32" s="367"/>
      <c r="AC32" s="149"/>
      <c r="AD32" s="149"/>
      <c r="AE32" s="149"/>
      <c r="AF32" s="149"/>
      <c r="AG32" s="149"/>
      <c r="AH32" s="149"/>
      <c r="AI32" s="149"/>
    </row>
    <row r="33" spans="1:35" ht="17.25" customHeight="1" x14ac:dyDescent="0.3">
      <c r="B33" s="414" t="s">
        <v>990</v>
      </c>
      <c r="C33" s="415"/>
      <c r="D33" s="415"/>
      <c r="E33" s="415"/>
      <c r="F33" s="415"/>
      <c r="G33" s="415"/>
      <c r="H33" s="415"/>
      <c r="I33" s="415"/>
      <c r="J33" s="415"/>
      <c r="K33" s="415"/>
      <c r="L33" s="415"/>
      <c r="M33" s="415"/>
      <c r="N33" s="415"/>
      <c r="O33" s="415"/>
      <c r="P33" s="415"/>
      <c r="Q33" s="415"/>
      <c r="R33" s="416"/>
      <c r="V33" s="43" t="str">
        <f>IFERROR(SMALL('إختيار المقررات'!$U$20:$U$32,'إختيار المقررات'!V32),"")</f>
        <v/>
      </c>
      <c r="AC33" s="149"/>
      <c r="AD33" s="149"/>
      <c r="AE33" s="149"/>
      <c r="AF33" s="149"/>
      <c r="AG33" s="149"/>
      <c r="AH33" s="149"/>
      <c r="AI33" s="149"/>
    </row>
    <row r="34" spans="1:35" ht="16.5" customHeight="1" x14ac:dyDescent="0.3">
      <c r="B34" s="409" t="s">
        <v>27</v>
      </c>
      <c r="C34" s="409"/>
      <c r="D34" s="409"/>
      <c r="E34" s="409"/>
      <c r="F34" s="409"/>
      <c r="G34" s="409"/>
      <c r="H34" s="409"/>
      <c r="I34" s="409"/>
      <c r="J34" s="409"/>
      <c r="K34" s="409"/>
      <c r="L34" s="409"/>
      <c r="M34" s="409"/>
      <c r="N34" s="409"/>
      <c r="O34" s="409"/>
      <c r="P34" s="409"/>
      <c r="Q34" s="409"/>
      <c r="R34" s="409"/>
      <c r="AC34" s="149"/>
      <c r="AD34" s="149"/>
      <c r="AE34" s="149"/>
      <c r="AF34" s="149"/>
      <c r="AG34" s="149"/>
      <c r="AH34" s="149"/>
      <c r="AI34" s="149"/>
    </row>
    <row r="35" spans="1:35" ht="24" customHeight="1" x14ac:dyDescent="0.3">
      <c r="B35" s="410" t="s">
        <v>28</v>
      </c>
      <c r="C35" s="410"/>
      <c r="D35" s="410"/>
      <c r="E35" s="410"/>
      <c r="F35" s="409" t="e">
        <f>'إختيار المقررات'!AH14</f>
        <v>#N/A</v>
      </c>
      <c r="G35" s="409"/>
      <c r="H35" s="410" t="str">
        <f>IF(D4="أنثى","ليرة سورية فقط لا غير من الطالبة","ليرة سورية فقط لا غير من الطالب")</f>
        <v>ليرة سورية فقط لا غير من الطالب</v>
      </c>
      <c r="I35" s="410"/>
      <c r="J35" s="410"/>
      <c r="K35" s="410"/>
      <c r="L35" s="410"/>
      <c r="M35" s="417" t="str">
        <f>H2</f>
        <v/>
      </c>
      <c r="N35" s="417"/>
      <c r="O35" s="417"/>
      <c r="P35" s="417"/>
      <c r="Q35" s="417"/>
      <c r="R35" s="417"/>
      <c r="AC35" s="149"/>
      <c r="AD35" s="149"/>
      <c r="AE35" s="149"/>
      <c r="AF35" s="149"/>
      <c r="AG35" s="149"/>
      <c r="AH35" s="149"/>
      <c r="AI35" s="149"/>
    </row>
    <row r="36" spans="1:35" ht="24" customHeight="1" x14ac:dyDescent="0.3">
      <c r="B36" s="410" t="str">
        <f>IF(D4="أنثى","رقمها الامتحاني","رقمه الامتحاني")</f>
        <v>رقمه الامتحاني</v>
      </c>
      <c r="C36" s="410"/>
      <c r="D36" s="410"/>
      <c r="E36" s="409">
        <f>D2</f>
        <v>0</v>
      </c>
      <c r="F36" s="409"/>
      <c r="G36" s="410" t="s">
        <v>29</v>
      </c>
      <c r="H36" s="410"/>
      <c r="I36" s="410"/>
      <c r="J36" s="410"/>
      <c r="K36" s="410"/>
      <c r="L36" s="410"/>
      <c r="M36" s="410"/>
      <c r="N36" s="410"/>
      <c r="O36" s="410"/>
      <c r="P36" s="410"/>
      <c r="Q36" s="410"/>
      <c r="R36" s="410"/>
      <c r="AC36" s="149"/>
      <c r="AD36" s="149"/>
      <c r="AE36" s="149"/>
      <c r="AF36" s="149"/>
      <c r="AG36" s="149"/>
      <c r="AH36" s="149"/>
      <c r="AI36" s="149"/>
    </row>
    <row r="37" spans="1:35" ht="10.5" customHeight="1" x14ac:dyDescent="0.3">
      <c r="B37" s="178"/>
      <c r="C37" s="192"/>
      <c r="D37" s="412"/>
      <c r="E37" s="412"/>
      <c r="F37" s="412"/>
      <c r="G37" s="412"/>
      <c r="H37" s="412"/>
      <c r="I37" s="179"/>
      <c r="J37" s="179"/>
      <c r="K37" s="178"/>
      <c r="L37" s="192"/>
      <c r="M37" s="412"/>
      <c r="N37" s="412"/>
      <c r="O37" s="412"/>
      <c r="P37" s="412"/>
      <c r="Q37" s="179"/>
      <c r="R37" s="179"/>
    </row>
    <row r="38" spans="1:35" ht="10.5" customHeight="1" x14ac:dyDescent="0.3">
      <c r="B38" s="180"/>
      <c r="C38" s="193"/>
      <c r="D38" s="413"/>
      <c r="E38" s="413"/>
      <c r="F38" s="413"/>
      <c r="G38" s="413"/>
      <c r="H38" s="413"/>
      <c r="I38" s="181"/>
      <c r="J38" s="181"/>
      <c r="K38" s="180"/>
      <c r="L38" s="193"/>
      <c r="M38" s="413"/>
      <c r="N38" s="413"/>
      <c r="O38" s="413"/>
      <c r="P38" s="413"/>
      <c r="Q38" s="181"/>
      <c r="R38" s="181"/>
    </row>
    <row r="39" spans="1:35" ht="21" customHeight="1" x14ac:dyDescent="0.3">
      <c r="B39" s="411" t="s">
        <v>24</v>
      </c>
      <c r="C39" s="411"/>
      <c r="D39" s="411"/>
      <c r="E39" s="411"/>
      <c r="F39" s="411"/>
      <c r="G39" s="411"/>
      <c r="H39" s="411"/>
      <c r="I39" s="411"/>
      <c r="J39" s="411"/>
      <c r="K39" s="411"/>
      <c r="L39" s="411"/>
      <c r="M39" s="411"/>
      <c r="N39" s="411"/>
      <c r="O39" s="411"/>
      <c r="P39" s="411"/>
      <c r="Q39" s="411"/>
      <c r="R39" s="411"/>
    </row>
    <row r="40" spans="1:35" ht="15.75" customHeight="1" x14ac:dyDescent="0.3">
      <c r="B40" s="408" t="s">
        <v>27</v>
      </c>
      <c r="C40" s="408"/>
      <c r="D40" s="408"/>
      <c r="E40" s="408"/>
      <c r="F40" s="408"/>
      <c r="G40" s="408"/>
      <c r="H40" s="408"/>
      <c r="I40" s="408"/>
      <c r="J40" s="408"/>
      <c r="K40" s="408"/>
      <c r="L40" s="408"/>
      <c r="M40" s="408"/>
      <c r="N40" s="408"/>
      <c r="O40" s="408"/>
      <c r="P40" s="408"/>
      <c r="Q40" s="408"/>
      <c r="R40" s="408"/>
    </row>
    <row r="41" spans="1:35" ht="22.5" customHeight="1" x14ac:dyDescent="0.3">
      <c r="B41" s="410" t="s">
        <v>28</v>
      </c>
      <c r="C41" s="410"/>
      <c r="D41" s="410"/>
      <c r="E41" s="410"/>
      <c r="F41" s="409" t="e">
        <f>'إختيار المقررات'!AH15</f>
        <v>#N/A</v>
      </c>
      <c r="G41" s="409"/>
      <c r="H41" s="182" t="str">
        <f>H35</f>
        <v>ليرة سورية فقط لا غير من الطالب</v>
      </c>
      <c r="I41" s="182"/>
      <c r="J41" s="182"/>
      <c r="K41" s="182"/>
      <c r="L41" s="417" t="str">
        <f>M35</f>
        <v/>
      </c>
      <c r="M41" s="417"/>
      <c r="N41" s="417"/>
      <c r="O41" s="417"/>
      <c r="P41" s="417"/>
      <c r="Q41" s="417"/>
      <c r="R41" s="417"/>
    </row>
    <row r="42" spans="1:35" ht="22.5" customHeight="1" x14ac:dyDescent="0.3">
      <c r="B42" s="395" t="str">
        <f>B36</f>
        <v>رقمه الامتحاني</v>
      </c>
      <c r="C42" s="395"/>
      <c r="D42" s="395"/>
      <c r="E42" s="405">
        <f>E36</f>
        <v>0</v>
      </c>
      <c r="F42" s="405"/>
      <c r="G42" s="395" t="s">
        <v>29</v>
      </c>
      <c r="H42" s="395"/>
      <c r="I42" s="395"/>
      <c r="J42" s="395"/>
      <c r="K42" s="395"/>
      <c r="L42" s="395"/>
      <c r="M42" s="395"/>
      <c r="N42" s="395"/>
      <c r="O42" s="395"/>
      <c r="P42" s="395"/>
      <c r="Q42" s="395"/>
      <c r="R42" s="395"/>
    </row>
    <row r="43" spans="1:35" ht="17.25" customHeight="1" x14ac:dyDescent="0.3"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</row>
    <row r="44" spans="1:35" ht="23.25" customHeight="1" thickBot="1" x14ac:dyDescent="0.35">
      <c r="A44" s="21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21"/>
    </row>
    <row r="45" spans="1:35" ht="20.25" customHeight="1" thickTop="1" x14ac:dyDescent="0.3">
      <c r="A45" s="21"/>
      <c r="B45" s="47"/>
      <c r="C45" s="47"/>
      <c r="D45" s="47"/>
      <c r="E45" s="47"/>
      <c r="F45" s="47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21"/>
    </row>
    <row r="46" spans="1:35" ht="14.4" x14ac:dyDescent="0.3">
      <c r="B46" s="47"/>
      <c r="C46" s="47"/>
      <c r="D46" s="47"/>
      <c r="E46" s="47"/>
      <c r="F46" s="47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</row>
    <row r="47" spans="1:35" ht="7.5" customHeight="1" x14ac:dyDescent="0.3">
      <c r="B47" s="47"/>
      <c r="C47" s="47"/>
      <c r="D47" s="47"/>
      <c r="E47" s="47"/>
      <c r="F47" s="47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</row>
    <row r="48" spans="1:35" x14ac:dyDescent="0.3">
      <c r="B48" s="18"/>
      <c r="C48" s="18"/>
      <c r="D48" s="18"/>
      <c r="E48" s="25"/>
      <c r="F48" s="25"/>
      <c r="G48" s="25"/>
      <c r="H48" s="25"/>
      <c r="I48" s="18"/>
      <c r="J48" s="18"/>
      <c r="K48" s="18"/>
      <c r="L48" s="18"/>
      <c r="M48" s="25"/>
      <c r="N48" s="25"/>
      <c r="O48" s="25"/>
      <c r="P48" s="18"/>
      <c r="Q48" s="18"/>
      <c r="R48" s="18"/>
    </row>
  </sheetData>
  <sheetProtection algorithmName="SHA-512" hashValue="zOoPmBEdFx5RHT3zKMB4xWFBOy3q+pEHMBeQQH8Uk9dBnre/DxnReBSU///QoNmssiOchHHMTHgIanMSLKIlXQ==" saltValue="Cw+6Mg1C2hSV/Y+8Can1HA==" spinCount="100000" sheet="1" selectLockedCells="1" selectUnlockedCells="1"/>
  <mergeCells count="140">
    <mergeCell ref="B29:L29"/>
    <mergeCell ref="B30:F30"/>
    <mergeCell ref="G30:L30"/>
    <mergeCell ref="B31:F31"/>
    <mergeCell ref="G31:L31"/>
    <mergeCell ref="E28:G28"/>
    <mergeCell ref="B1:E1"/>
    <mergeCell ref="B2:C2"/>
    <mergeCell ref="D2:E2"/>
    <mergeCell ref="F2:G2"/>
    <mergeCell ref="H2:J2"/>
    <mergeCell ref="D6:E6"/>
    <mergeCell ref="B6:C6"/>
    <mergeCell ref="F6:G6"/>
    <mergeCell ref="D15:G15"/>
    <mergeCell ref="L15:O15"/>
    <mergeCell ref="D16:G16"/>
    <mergeCell ref="L16:O16"/>
    <mergeCell ref="D17:G17"/>
    <mergeCell ref="G22:J22"/>
    <mergeCell ref="M22:P22"/>
    <mergeCell ref="D7:E7"/>
    <mergeCell ref="B8:R9"/>
    <mergeCell ref="M2:N2"/>
    <mergeCell ref="P2:R2"/>
    <mergeCell ref="D3:E3"/>
    <mergeCell ref="H4:I4"/>
    <mergeCell ref="K2:L2"/>
    <mergeCell ref="H3:I3"/>
    <mergeCell ref="Q4:R4"/>
    <mergeCell ref="Q3:R3"/>
    <mergeCell ref="B3:C3"/>
    <mergeCell ref="N3:P3"/>
    <mergeCell ref="J3:L3"/>
    <mergeCell ref="F3:G3"/>
    <mergeCell ref="F4:G4"/>
    <mergeCell ref="N4:P4"/>
    <mergeCell ref="K4:M4"/>
    <mergeCell ref="D4:E4"/>
    <mergeCell ref="B4:C4"/>
    <mergeCell ref="N6:O6"/>
    <mergeCell ref="K6:M6"/>
    <mergeCell ref="P6:R6"/>
    <mergeCell ref="F5:G5"/>
    <mergeCell ref="N5:O5"/>
    <mergeCell ref="B5:C5"/>
    <mergeCell ref="D5:E5"/>
    <mergeCell ref="H6:I6"/>
    <mergeCell ref="H5:I5"/>
    <mergeCell ref="K5:M5"/>
    <mergeCell ref="P5:R5"/>
    <mergeCell ref="E26:G26"/>
    <mergeCell ref="B27:D27"/>
    <mergeCell ref="E27:G27"/>
    <mergeCell ref="B7:C7"/>
    <mergeCell ref="F7:G7"/>
    <mergeCell ref="H7:I7"/>
    <mergeCell ref="K7:R7"/>
    <mergeCell ref="D10:I10"/>
    <mergeCell ref="L10:Q10"/>
    <mergeCell ref="D14:G14"/>
    <mergeCell ref="L14:O14"/>
    <mergeCell ref="D12:G12"/>
    <mergeCell ref="L12:O12"/>
    <mergeCell ref="D13:G13"/>
    <mergeCell ref="L13:O13"/>
    <mergeCell ref="D11:G11"/>
    <mergeCell ref="L11:O11"/>
    <mergeCell ref="B42:D42"/>
    <mergeCell ref="E42:F42"/>
    <mergeCell ref="B24:D24"/>
    <mergeCell ref="B40:R40"/>
    <mergeCell ref="B34:R34"/>
    <mergeCell ref="B35:E35"/>
    <mergeCell ref="F35:G35"/>
    <mergeCell ref="B39:R39"/>
    <mergeCell ref="B36:D36"/>
    <mergeCell ref="E36:F36"/>
    <mergeCell ref="G36:R36"/>
    <mergeCell ref="D37:H37"/>
    <mergeCell ref="B41:E41"/>
    <mergeCell ref="F41:G41"/>
    <mergeCell ref="M37:P37"/>
    <mergeCell ref="D38:H38"/>
    <mergeCell ref="M38:P38"/>
    <mergeCell ref="B33:R33"/>
    <mergeCell ref="M35:R35"/>
    <mergeCell ref="H35:L35"/>
    <mergeCell ref="L41:R41"/>
    <mergeCell ref="E24:G24"/>
    <mergeCell ref="B25:D25"/>
    <mergeCell ref="E25:G25"/>
    <mergeCell ref="G42:R42"/>
    <mergeCell ref="AD1:AH2"/>
    <mergeCell ref="AE3:AG3"/>
    <mergeCell ref="AE4:AG4"/>
    <mergeCell ref="AE5:AG5"/>
    <mergeCell ref="AE6:AG6"/>
    <mergeCell ref="AE7:AG7"/>
    <mergeCell ref="AE8:AG8"/>
    <mergeCell ref="AE9:AG9"/>
    <mergeCell ref="AE19:AG19"/>
    <mergeCell ref="AE20:AG20"/>
    <mergeCell ref="AE21:AG21"/>
    <mergeCell ref="AE22:AG22"/>
    <mergeCell ref="AE23:AG23"/>
    <mergeCell ref="AE24:AG24"/>
    <mergeCell ref="AE25:AG25"/>
    <mergeCell ref="AE26:AG26"/>
    <mergeCell ref="AE10:AG10"/>
    <mergeCell ref="AE11:AG11"/>
    <mergeCell ref="AE12:AG12"/>
    <mergeCell ref="AE13:AG13"/>
    <mergeCell ref="AE14:AG14"/>
    <mergeCell ref="H27:I27"/>
    <mergeCell ref="K22:L22"/>
    <mergeCell ref="B32:F32"/>
    <mergeCell ref="M24:N32"/>
    <mergeCell ref="O24:P32"/>
    <mergeCell ref="Q24:R32"/>
    <mergeCell ref="F1:R1"/>
    <mergeCell ref="H24:J26"/>
    <mergeCell ref="K24:L26"/>
    <mergeCell ref="AE15:AG15"/>
    <mergeCell ref="AE16:AG16"/>
    <mergeCell ref="AE17:AG17"/>
    <mergeCell ref="AE18:AG18"/>
    <mergeCell ref="Q22:R22"/>
    <mergeCell ref="L17:O17"/>
    <mergeCell ref="B23:D23"/>
    <mergeCell ref="E23:I23"/>
    <mergeCell ref="K23:L23"/>
    <mergeCell ref="N23:O23"/>
    <mergeCell ref="L19:O19"/>
    <mergeCell ref="L20:O20"/>
    <mergeCell ref="D18:G18"/>
    <mergeCell ref="L18:O18"/>
    <mergeCell ref="B22:E22"/>
    <mergeCell ref="B28:D28"/>
    <mergeCell ref="B26:D26"/>
  </mergeCells>
  <conditionalFormatting sqref="K20:Q20">
    <cfRule type="containsBlanks" dxfId="11" priority="12">
      <formula>LEN(TRIM(K20))=0</formula>
    </cfRule>
  </conditionalFormatting>
  <conditionalFormatting sqref="L12:O19">
    <cfRule type="containsBlanks" dxfId="10" priority="10">
      <formula>LEN(TRIM(L12))=0</formula>
    </cfRule>
  </conditionalFormatting>
  <conditionalFormatting sqref="C11:I18">
    <cfRule type="containsBlanks" dxfId="9" priority="9">
      <formula>LEN(TRIM(C11))=0</formula>
    </cfRule>
  </conditionalFormatting>
  <conditionalFormatting sqref="K11:Q11 P12:Q19 K12:K19">
    <cfRule type="containsBlanks" dxfId="8" priority="8">
      <formula>LEN(TRIM(K11))=0</formula>
    </cfRule>
  </conditionalFormatting>
  <conditionalFormatting sqref="B38:R43 B46:R47">
    <cfRule type="expression" dxfId="7" priority="6">
      <formula>$J$27="لا"</formula>
    </cfRule>
  </conditionalFormatting>
  <conditionalFormatting sqref="AE3:AE22">
    <cfRule type="expression" dxfId="6" priority="5">
      <formula>AE3&lt;&gt;""</formula>
    </cfRule>
  </conditionalFormatting>
  <conditionalFormatting sqref="AC1">
    <cfRule type="expression" dxfId="5" priority="3">
      <formula>AC1&lt;&gt;""</formula>
    </cfRule>
  </conditionalFormatting>
  <conditionalFormatting sqref="AD1:AH2">
    <cfRule type="expression" dxfId="4" priority="2">
      <formula>$AD$1&lt;&gt;""</formula>
    </cfRule>
  </conditionalFormatting>
  <conditionalFormatting sqref="AE23:AE26">
    <cfRule type="expression" dxfId="3" priority="1">
      <formula>AE23&lt;&gt;""</formula>
    </cfRule>
  </conditionalFormatting>
  <pageMargins left="0" right="0" top="0" bottom="0" header="0" footer="0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ورقة3"/>
  <dimension ref="A1:DZ5"/>
  <sheetViews>
    <sheetView showGridLines="0" rightToLeft="1" topLeftCell="BU1" zoomScale="98" zoomScaleNormal="98" workbookViewId="0">
      <pane ySplit="4" topLeftCell="A5" activePane="bottomLeft" state="frozen"/>
      <selection pane="bottomLeft" activeCell="CD24" sqref="CD24"/>
    </sheetView>
  </sheetViews>
  <sheetFormatPr defaultColWidth="9" defaultRowHeight="14.4" x14ac:dyDescent="0.3"/>
  <cols>
    <col min="1" max="1" width="13.88671875" style="26" customWidth="1"/>
    <col min="2" max="2" width="15" style="26" bestFit="1" customWidth="1"/>
    <col min="3" max="5" width="9" style="26"/>
    <col min="6" max="6" width="11.44140625" style="26" bestFit="1" customWidth="1"/>
    <col min="7" max="7" width="9.88671875" style="26" bestFit="1" customWidth="1"/>
    <col min="8" max="8" width="13.88671875" style="26" bestFit="1" customWidth="1"/>
    <col min="9" max="9" width="9" style="26"/>
    <col min="10" max="10" width="11.6640625" style="26" bestFit="1" customWidth="1"/>
    <col min="11" max="12" width="9" style="26"/>
    <col min="13" max="14" width="12.44140625" style="26" bestFit="1" customWidth="1"/>
    <col min="15" max="18" width="9" style="26"/>
    <col min="19" max="19" width="10.109375" style="26" bestFit="1" customWidth="1"/>
    <col min="20" max="21" width="3.44140625" style="30" customWidth="1"/>
    <col min="22" max="39" width="3.44140625" style="26" customWidth="1"/>
    <col min="40" max="103" width="3.44140625" style="1" customWidth="1"/>
    <col min="104" max="107" width="10.88671875" style="1" customWidth="1"/>
    <col min="108" max="108" width="11" style="1" customWidth="1"/>
    <col min="109" max="109" width="10.88671875" style="1" customWidth="1"/>
    <col min="110" max="110" width="9.44140625" style="1" bestFit="1" customWidth="1"/>
    <col min="111" max="113" width="9.44140625" style="1" customWidth="1"/>
    <col min="114" max="114" width="11.44140625" style="1" bestFit="1" customWidth="1"/>
    <col min="115" max="115" width="5.109375" style="1" bestFit="1" customWidth="1"/>
    <col min="116" max="116" width="8.88671875" style="1" bestFit="1" customWidth="1"/>
    <col min="117" max="117" width="9.21875" style="1" bestFit="1" customWidth="1"/>
    <col min="118" max="118" width="9.21875" style="1" customWidth="1"/>
    <col min="119" max="119" width="8.21875" style="1" bestFit="1" customWidth="1"/>
    <col min="120" max="120" width="6.44140625" style="31" bestFit="1" customWidth="1"/>
    <col min="121" max="121" width="6.44140625" style="1" bestFit="1" customWidth="1"/>
    <col min="122" max="122" width="3.6640625" style="1" bestFit="1" customWidth="1"/>
    <col min="123" max="123" width="14.6640625" style="26" bestFit="1" customWidth="1"/>
    <col min="124" max="124" width="12.44140625" style="26" bestFit="1" customWidth="1"/>
    <col min="125" max="125" width="13.44140625" style="26" bestFit="1" customWidth="1"/>
    <col min="126" max="126" width="12.44140625" style="26" bestFit="1" customWidth="1"/>
    <col min="127" max="127" width="9" style="26"/>
    <col min="128" max="131" width="11.21875" style="26" customWidth="1"/>
    <col min="132" max="16384" width="9" style="26"/>
  </cols>
  <sheetData>
    <row r="1" spans="1:130" s="3" customFormat="1" ht="18.600000000000001" thickBot="1" x14ac:dyDescent="0.35">
      <c r="A1" s="202"/>
      <c r="B1" s="467">
        <v>9999</v>
      </c>
      <c r="C1" s="467" t="s">
        <v>30</v>
      </c>
      <c r="D1" s="468"/>
      <c r="E1" s="468"/>
      <c r="F1" s="468"/>
      <c r="G1" s="468"/>
      <c r="H1" s="468"/>
      <c r="I1" s="468"/>
      <c r="J1" s="468"/>
      <c r="K1" s="534" t="s">
        <v>16</v>
      </c>
      <c r="L1" s="493" t="s">
        <v>144</v>
      </c>
      <c r="M1" s="487" t="s">
        <v>142</v>
      </c>
      <c r="N1" s="487" t="s">
        <v>143</v>
      </c>
      <c r="O1" s="496" t="s">
        <v>53</v>
      </c>
      <c r="P1" s="468" t="s">
        <v>31</v>
      </c>
      <c r="Q1" s="468"/>
      <c r="R1" s="468"/>
      <c r="S1" s="491" t="s">
        <v>9</v>
      </c>
      <c r="T1" s="510" t="s">
        <v>32</v>
      </c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  <c r="AF1" s="511"/>
      <c r="AG1" s="511"/>
      <c r="AH1" s="511"/>
      <c r="AI1" s="511"/>
      <c r="AJ1" s="511"/>
      <c r="AK1" s="511"/>
      <c r="AL1" s="511"/>
      <c r="AM1" s="511"/>
      <c r="AN1" s="511"/>
      <c r="AO1" s="511"/>
      <c r="AP1" s="510" t="s">
        <v>20</v>
      </c>
      <c r="AQ1" s="511"/>
      <c r="AR1" s="511"/>
      <c r="AS1" s="511"/>
      <c r="AT1" s="511"/>
      <c r="AU1" s="511"/>
      <c r="AV1" s="511"/>
      <c r="AW1" s="511"/>
      <c r="AX1" s="511"/>
      <c r="AY1" s="511"/>
      <c r="AZ1" s="511"/>
      <c r="BA1" s="511"/>
      <c r="BB1" s="511"/>
      <c r="BC1" s="511"/>
      <c r="BD1" s="511"/>
      <c r="BE1" s="511"/>
      <c r="BF1" s="511"/>
      <c r="BG1" s="511"/>
      <c r="BH1" s="511"/>
      <c r="BI1" s="511"/>
      <c r="BJ1" s="511"/>
      <c r="BK1" s="511"/>
      <c r="BL1" s="510" t="s">
        <v>33</v>
      </c>
      <c r="BM1" s="511"/>
      <c r="BN1" s="511"/>
      <c r="BO1" s="511"/>
      <c r="BP1" s="511"/>
      <c r="BQ1" s="511"/>
      <c r="BR1" s="511"/>
      <c r="BS1" s="511"/>
      <c r="BT1" s="511"/>
      <c r="BU1" s="511"/>
      <c r="BV1" s="511"/>
      <c r="BW1" s="511"/>
      <c r="BX1" s="511"/>
      <c r="BY1" s="511"/>
      <c r="BZ1" s="511"/>
      <c r="CA1" s="511"/>
      <c r="CB1" s="511"/>
      <c r="CC1" s="511"/>
      <c r="CD1" s="511"/>
      <c r="CE1" s="511"/>
      <c r="CF1" s="510" t="s">
        <v>34</v>
      </c>
      <c r="CG1" s="511"/>
      <c r="CH1" s="511"/>
      <c r="CI1" s="511"/>
      <c r="CJ1" s="511"/>
      <c r="CK1" s="511"/>
      <c r="CL1" s="511"/>
      <c r="CM1" s="511"/>
      <c r="CN1" s="511"/>
      <c r="CO1" s="511"/>
      <c r="CP1" s="511"/>
      <c r="CQ1" s="511"/>
      <c r="CR1" s="511"/>
      <c r="CS1" s="511"/>
      <c r="CT1" s="511"/>
      <c r="CU1" s="511"/>
      <c r="CV1" s="511"/>
      <c r="CW1" s="511"/>
      <c r="CX1" s="511"/>
      <c r="CY1" s="511"/>
      <c r="CZ1" s="472" t="s">
        <v>1</v>
      </c>
      <c r="DA1" s="473"/>
      <c r="DB1" s="474"/>
      <c r="DC1" s="478"/>
      <c r="DD1" s="480" t="s">
        <v>1462</v>
      </c>
      <c r="DE1" s="481"/>
      <c r="DF1" s="481"/>
      <c r="DG1" s="481"/>
      <c r="DH1" s="481"/>
      <c r="DI1" s="481"/>
      <c r="DJ1" s="481"/>
      <c r="DK1" s="481"/>
      <c r="DL1" s="484" t="s">
        <v>35</v>
      </c>
      <c r="DM1" s="485"/>
      <c r="DN1" s="485"/>
      <c r="DO1" s="486"/>
      <c r="DP1" s="484" t="s">
        <v>1463</v>
      </c>
      <c r="DQ1" s="485"/>
      <c r="DR1" s="485"/>
      <c r="DS1" s="486"/>
      <c r="DT1"/>
      <c r="DU1" s="503" t="s">
        <v>1464</v>
      </c>
      <c r="DV1" s="504"/>
      <c r="DW1" s="504"/>
      <c r="DX1" s="504"/>
      <c r="DY1" s="504"/>
      <c r="DZ1" s="504"/>
    </row>
    <row r="2" spans="1:130" s="3" customFormat="1" ht="18.600000000000001" thickBot="1" x14ac:dyDescent="0.35">
      <c r="A2" s="202"/>
      <c r="B2" s="202"/>
      <c r="C2" s="202"/>
      <c r="D2" s="468"/>
      <c r="E2" s="468"/>
      <c r="F2" s="468"/>
      <c r="G2" s="468"/>
      <c r="H2" s="468"/>
      <c r="I2" s="468"/>
      <c r="J2" s="468"/>
      <c r="K2" s="535"/>
      <c r="L2" s="494"/>
      <c r="M2" s="488"/>
      <c r="N2" s="488"/>
      <c r="O2" s="497"/>
      <c r="P2" s="468"/>
      <c r="Q2" s="468"/>
      <c r="R2" s="468"/>
      <c r="S2" s="491"/>
      <c r="T2" s="469" t="s">
        <v>17</v>
      </c>
      <c r="U2" s="470"/>
      <c r="V2" s="470"/>
      <c r="W2" s="470"/>
      <c r="X2" s="470"/>
      <c r="Y2" s="470"/>
      <c r="Z2" s="470"/>
      <c r="AA2" s="470"/>
      <c r="AB2" s="470"/>
      <c r="AC2" s="470"/>
      <c r="AD2" s="470"/>
      <c r="AE2" s="471"/>
      <c r="AF2" s="509" t="s">
        <v>18</v>
      </c>
      <c r="AG2" s="470"/>
      <c r="AH2" s="470"/>
      <c r="AI2" s="470"/>
      <c r="AJ2" s="470"/>
      <c r="AK2" s="470"/>
      <c r="AL2" s="470"/>
      <c r="AM2" s="470"/>
      <c r="AN2" s="470"/>
      <c r="AO2" s="470"/>
      <c r="AP2" s="469" t="s">
        <v>17</v>
      </c>
      <c r="AQ2" s="470"/>
      <c r="AR2" s="470"/>
      <c r="AS2" s="470"/>
      <c r="AT2" s="470"/>
      <c r="AU2" s="470"/>
      <c r="AV2" s="470"/>
      <c r="AW2" s="470"/>
      <c r="AX2" s="470"/>
      <c r="AY2" s="470"/>
      <c r="AZ2" s="470"/>
      <c r="BA2" s="471"/>
      <c r="BB2" s="509" t="s">
        <v>18</v>
      </c>
      <c r="BC2" s="470"/>
      <c r="BD2" s="470"/>
      <c r="BE2" s="470"/>
      <c r="BF2" s="470"/>
      <c r="BG2" s="470"/>
      <c r="BH2" s="470"/>
      <c r="BI2" s="470"/>
      <c r="BJ2" s="470"/>
      <c r="BK2" s="470"/>
      <c r="BL2" s="469" t="s">
        <v>17</v>
      </c>
      <c r="BM2" s="470"/>
      <c r="BN2" s="470"/>
      <c r="BO2" s="470"/>
      <c r="BP2" s="470"/>
      <c r="BQ2" s="470"/>
      <c r="BR2" s="470"/>
      <c r="BS2" s="470"/>
      <c r="BT2" s="470"/>
      <c r="BU2" s="470"/>
      <c r="BV2" s="509" t="s">
        <v>18</v>
      </c>
      <c r="BW2" s="470"/>
      <c r="BX2" s="470"/>
      <c r="BY2" s="470"/>
      <c r="BZ2" s="470"/>
      <c r="CA2" s="470"/>
      <c r="CB2" s="470"/>
      <c r="CC2" s="470"/>
      <c r="CD2" s="470"/>
      <c r="CE2" s="470"/>
      <c r="CF2" s="469" t="s">
        <v>17</v>
      </c>
      <c r="CG2" s="470"/>
      <c r="CH2" s="470"/>
      <c r="CI2" s="470"/>
      <c r="CJ2" s="470"/>
      <c r="CK2" s="470"/>
      <c r="CL2" s="470"/>
      <c r="CM2" s="470"/>
      <c r="CN2" s="470"/>
      <c r="CO2" s="470"/>
      <c r="CP2" s="509" t="s">
        <v>18</v>
      </c>
      <c r="CQ2" s="470"/>
      <c r="CR2" s="470"/>
      <c r="CS2" s="470"/>
      <c r="CT2" s="470"/>
      <c r="CU2" s="470"/>
      <c r="CV2" s="470"/>
      <c r="CW2" s="470"/>
      <c r="CX2" s="470"/>
      <c r="CY2" s="470"/>
      <c r="CZ2" s="475"/>
      <c r="DA2" s="476"/>
      <c r="DB2" s="477"/>
      <c r="DC2" s="479"/>
      <c r="DD2" s="482"/>
      <c r="DE2" s="483"/>
      <c r="DF2" s="483"/>
      <c r="DG2" s="483"/>
      <c r="DH2" s="483"/>
      <c r="DI2" s="483"/>
      <c r="DJ2" s="483"/>
      <c r="DK2" s="483"/>
      <c r="DL2" s="475"/>
      <c r="DM2" s="476"/>
      <c r="DN2" s="476"/>
      <c r="DO2" s="477"/>
      <c r="DP2" s="475"/>
      <c r="DQ2" s="476"/>
      <c r="DR2" s="476"/>
      <c r="DS2" s="477"/>
      <c r="DT2"/>
      <c r="DU2" s="503"/>
      <c r="DV2" s="504"/>
      <c r="DW2" s="504"/>
      <c r="DX2" s="504"/>
      <c r="DY2" s="504"/>
      <c r="DZ2" s="504"/>
    </row>
    <row r="3" spans="1:130" s="3" customFormat="1" ht="60.75" customHeight="1" thickBot="1" x14ac:dyDescent="0.35">
      <c r="A3" s="203" t="s">
        <v>2</v>
      </c>
      <c r="B3" s="204" t="s">
        <v>36</v>
      </c>
      <c r="C3" s="204" t="s">
        <v>37</v>
      </c>
      <c r="D3" s="204" t="s">
        <v>38</v>
      </c>
      <c r="E3" s="204" t="s">
        <v>6</v>
      </c>
      <c r="F3" s="205" t="s">
        <v>7</v>
      </c>
      <c r="G3" s="530" t="s">
        <v>283</v>
      </c>
      <c r="H3" s="206" t="s">
        <v>49</v>
      </c>
      <c r="I3" s="204" t="s">
        <v>11</v>
      </c>
      <c r="J3" s="204" t="s">
        <v>10</v>
      </c>
      <c r="K3" s="535"/>
      <c r="L3" s="494"/>
      <c r="M3" s="488"/>
      <c r="N3" s="488"/>
      <c r="O3" s="497"/>
      <c r="P3" s="489" t="s">
        <v>25</v>
      </c>
      <c r="Q3" s="489" t="s">
        <v>39</v>
      </c>
      <c r="R3" s="500" t="s">
        <v>14</v>
      </c>
      <c r="S3" s="491"/>
      <c r="T3" s="514" t="str">
        <f>'إختيار المقررات'!BN6</f>
        <v>أصول المحاسبة  (1)</v>
      </c>
      <c r="U3" s="502"/>
      <c r="V3" s="502" t="str">
        <f>'إختيار المقررات'!BN7</f>
        <v xml:space="preserve">الرياضيات المالية والادارية </v>
      </c>
      <c r="W3" s="502"/>
      <c r="X3" s="502" t="str">
        <f>'إختيار المقررات'!BN8</f>
        <v>مبادئ الادارة  (1)</v>
      </c>
      <c r="Y3" s="502"/>
      <c r="Z3" s="502" t="str">
        <f>'إختيار المقررات'!BN9</f>
        <v xml:space="preserve">المدخل الى القانون </v>
      </c>
      <c r="AA3" s="502"/>
      <c r="AB3" s="502" t="str">
        <f>'إختيار المقررات'!BN10</f>
        <v xml:space="preserve">تقنيات الحاسوب </v>
      </c>
      <c r="AC3" s="502"/>
      <c r="AD3" s="502" t="str">
        <f>'إختيار المقررات'!BN11</f>
        <v>اللغة الإنكليزية (1)</v>
      </c>
      <c r="AE3" s="512"/>
      <c r="AF3" s="513" t="str">
        <f>'إختيار المقررات'!BN13</f>
        <v>أصول المحاسبة (2)</v>
      </c>
      <c r="AG3" s="508"/>
      <c r="AH3" s="508" t="str">
        <f>'إختيار المقررات'!BN14</f>
        <v xml:space="preserve">اساليب كمية في الادارة </v>
      </c>
      <c r="AI3" s="508"/>
      <c r="AJ3" s="508" t="str">
        <f>'إختيار المقررات'!BN15</f>
        <v>مبادئ الادارة  (2)</v>
      </c>
      <c r="AK3" s="508"/>
      <c r="AL3" s="508" t="str">
        <f>'إختيار المقررات'!BN16</f>
        <v>دراسات تجارية باللغة الإنكليزية</v>
      </c>
      <c r="AM3" s="508"/>
      <c r="AN3" s="508" t="str">
        <f>'إختيار المقررات'!BN17</f>
        <v xml:space="preserve">اقتصاد كلي </v>
      </c>
      <c r="AO3" s="508"/>
      <c r="AP3" s="514" t="str">
        <f>'إختيار المقررات'!BN19</f>
        <v xml:space="preserve">محاسبة شركات الاشخاص </v>
      </c>
      <c r="AQ3" s="502"/>
      <c r="AR3" s="502" t="str">
        <f>'إختيار المقررات'!BN20</f>
        <v xml:space="preserve">ادارة مشتريات ومخازن </v>
      </c>
      <c r="AS3" s="502"/>
      <c r="AT3" s="502" t="str">
        <f>'إختيار المقررات'!BN21</f>
        <v xml:space="preserve">الادارة المالية </v>
      </c>
      <c r="AU3" s="502"/>
      <c r="AV3" s="502" t="str">
        <f>'إختيار المقررات'!BN22</f>
        <v xml:space="preserve">القانون التجاري </v>
      </c>
      <c r="AW3" s="502"/>
      <c r="AX3" s="502" t="str">
        <f>'إختيار المقررات'!BN23</f>
        <v>التمويل باللغة الإنكليزية</v>
      </c>
      <c r="AY3" s="502"/>
      <c r="AZ3" s="502" t="str">
        <f>'إختيار المقررات'!BN24</f>
        <v>اللغة الإنكليزية (2)</v>
      </c>
      <c r="BA3" s="512"/>
      <c r="BB3" s="513" t="str">
        <f>'إختيار المقررات'!BN26</f>
        <v xml:space="preserve">محاسبة شركات الاموال </v>
      </c>
      <c r="BC3" s="508"/>
      <c r="BD3" s="508" t="str">
        <f>'إختيار المقررات'!BN27</f>
        <v xml:space="preserve">المالية العامة </v>
      </c>
      <c r="BE3" s="508"/>
      <c r="BF3" s="508" t="str">
        <f>'إختيار المقررات'!BN28</f>
        <v xml:space="preserve">ادارة الانتاج </v>
      </c>
      <c r="BG3" s="508"/>
      <c r="BH3" s="508" t="str">
        <f>'إختيار المقررات'!BN29</f>
        <v xml:space="preserve">الاقتصاد الجزئي </v>
      </c>
      <c r="BI3" s="508"/>
      <c r="BJ3" s="508" t="str">
        <f>'إختيار المقررات'!BN30</f>
        <v xml:space="preserve">مبادئ الاحصاء </v>
      </c>
      <c r="BK3" s="508"/>
      <c r="BL3" s="514" t="str">
        <f>'إختيار المقررات'!BN32</f>
        <v>مبادئ التكاليف (1)</v>
      </c>
      <c r="BM3" s="502"/>
      <c r="BN3" s="502" t="str">
        <f>'إختيار المقررات'!BN33</f>
        <v xml:space="preserve">نظم المعلومات المحاسبية </v>
      </c>
      <c r="BO3" s="502"/>
      <c r="BP3" s="502" t="str">
        <f>'إختيار المقررات'!BN34</f>
        <v>محاسبة خاصة  (1)</v>
      </c>
      <c r="BQ3" s="502"/>
      <c r="BR3" s="502" t="str">
        <f>'إختيار المقررات'!BN35</f>
        <v xml:space="preserve">محاسبة منشات مالية </v>
      </c>
      <c r="BS3" s="502"/>
      <c r="BT3" s="502" t="str">
        <f>'إختيار المقررات'!BN36</f>
        <v xml:space="preserve">محاسبة حكومية </v>
      </c>
      <c r="BU3" s="502"/>
      <c r="BV3" s="513" t="str">
        <f>'إختيار المقررات'!BN38</f>
        <v>مبادئ التكاليف (2)</v>
      </c>
      <c r="BW3" s="508"/>
      <c r="BX3" s="508" t="str">
        <f>'إختيار المقررات'!BN39</f>
        <v>تحليل مالي باللغة الإنكليزية</v>
      </c>
      <c r="BY3" s="508"/>
      <c r="BZ3" s="508" t="str">
        <f>'إختيار المقررات'!BN40</f>
        <v>محاسبة خاصة (2)</v>
      </c>
      <c r="CA3" s="508"/>
      <c r="CB3" s="508" t="str">
        <f>'إختيار المقررات'!BN41</f>
        <v xml:space="preserve">نظرية المحاسبة </v>
      </c>
      <c r="CC3" s="508"/>
      <c r="CD3" s="508" t="str">
        <f>'إختيار المقررات'!BN42</f>
        <v xml:space="preserve">محاسبة ضريبية </v>
      </c>
      <c r="CE3" s="508"/>
      <c r="CF3" s="514" t="str">
        <f>'إختيار المقررات'!BN44</f>
        <v>تدقيق حسابات (1)</v>
      </c>
      <c r="CG3" s="502"/>
      <c r="CH3" s="502" t="str">
        <f>'إختيار المقررات'!BN45</f>
        <v xml:space="preserve">محاسبة ادارية </v>
      </c>
      <c r="CI3" s="502"/>
      <c r="CJ3" s="502" t="str">
        <f>'إختيار المقررات'!BN46</f>
        <v>محاسبة دولية باللغة الإنكليزية</v>
      </c>
      <c r="CK3" s="502"/>
      <c r="CL3" s="502" t="str">
        <f>'إختيار المقررات'!BN47</f>
        <v xml:space="preserve">برمجيات تطبيقية في المحاسبة </v>
      </c>
      <c r="CM3" s="502"/>
      <c r="CN3" s="502" t="str">
        <f>'إختيار المقررات'!BN48</f>
        <v xml:space="preserve">محاسبة زراعية </v>
      </c>
      <c r="CO3" s="502"/>
      <c r="CP3" s="513" t="str">
        <f>'إختيار المقررات'!BN50</f>
        <v>تدقيق حسابات (2)</v>
      </c>
      <c r="CQ3" s="508"/>
      <c r="CR3" s="508" t="str">
        <f>'إختيار المقررات'!BN51</f>
        <v xml:space="preserve">محاسبة متقدمة </v>
      </c>
      <c r="CS3" s="508"/>
      <c r="CT3" s="508" t="str">
        <f>'إختيار المقررات'!BN52</f>
        <v xml:space="preserve">محاسبة البترول </v>
      </c>
      <c r="CU3" s="508"/>
      <c r="CV3" s="508" t="str">
        <f>'إختيار المقررات'!BN53</f>
        <v xml:space="preserve">مشكلات محاسبية معاصرة </v>
      </c>
      <c r="CW3" s="508"/>
      <c r="CX3" s="508" t="str">
        <f>'إختيار المقررات'!BN54</f>
        <v>دراسات محاسبية باللغة الإنكليزية</v>
      </c>
      <c r="CY3" s="508"/>
      <c r="CZ3" s="540" t="s">
        <v>40</v>
      </c>
      <c r="DA3" s="538" t="s">
        <v>0</v>
      </c>
      <c r="DB3" s="518" t="s">
        <v>41</v>
      </c>
      <c r="DC3" s="525" t="s">
        <v>151</v>
      </c>
      <c r="DD3" s="515" t="s">
        <v>1465</v>
      </c>
      <c r="DE3" s="520" t="s">
        <v>1466</v>
      </c>
      <c r="DF3" s="527" t="s">
        <v>23</v>
      </c>
      <c r="DG3" s="527" t="s">
        <v>350</v>
      </c>
      <c r="DH3" s="527" t="s">
        <v>21</v>
      </c>
      <c r="DI3" s="527" t="s">
        <v>43</v>
      </c>
      <c r="DJ3" s="507" t="s">
        <v>22</v>
      </c>
      <c r="DK3" s="507" t="s">
        <v>24</v>
      </c>
      <c r="DL3" s="521" t="s">
        <v>44</v>
      </c>
      <c r="DM3" s="516" t="s">
        <v>158</v>
      </c>
      <c r="DN3" s="516" t="s">
        <v>159</v>
      </c>
      <c r="DO3" s="536" t="s">
        <v>45</v>
      </c>
      <c r="DP3" s="528" t="s">
        <v>281</v>
      </c>
      <c r="DQ3" s="532" t="s">
        <v>279</v>
      </c>
      <c r="DR3" s="532" t="s">
        <v>280</v>
      </c>
      <c r="DS3" s="523" t="s">
        <v>282</v>
      </c>
      <c r="DT3" s="523" t="s">
        <v>857</v>
      </c>
      <c r="DU3" s="503"/>
      <c r="DV3" s="504"/>
      <c r="DW3" s="504"/>
      <c r="DX3" s="504"/>
      <c r="DY3" s="504"/>
      <c r="DZ3" s="504"/>
    </row>
    <row r="4" spans="1:130" s="148" customFormat="1" ht="24.9" customHeight="1" thickBot="1" x14ac:dyDescent="0.35">
      <c r="A4" s="27" t="s">
        <v>2</v>
      </c>
      <c r="B4" s="28" t="s">
        <v>36</v>
      </c>
      <c r="C4" s="28" t="s">
        <v>37</v>
      </c>
      <c r="D4" s="28" t="s">
        <v>38</v>
      </c>
      <c r="E4" s="28" t="s">
        <v>6</v>
      </c>
      <c r="F4" s="29" t="s">
        <v>7</v>
      </c>
      <c r="G4" s="531"/>
      <c r="H4" s="28"/>
      <c r="I4" s="28" t="s">
        <v>11</v>
      </c>
      <c r="J4" s="28" t="s">
        <v>10</v>
      </c>
      <c r="K4" s="535"/>
      <c r="L4" s="495"/>
      <c r="M4" s="488"/>
      <c r="N4" s="488"/>
      <c r="O4" s="497"/>
      <c r="P4" s="490"/>
      <c r="Q4" s="490"/>
      <c r="R4" s="501"/>
      <c r="S4" s="492"/>
      <c r="T4" s="498">
        <v>1</v>
      </c>
      <c r="U4" s="499"/>
      <c r="V4" s="498">
        <v>2</v>
      </c>
      <c r="W4" s="499"/>
      <c r="X4" s="498">
        <v>3</v>
      </c>
      <c r="Y4" s="499"/>
      <c r="Z4" s="498">
        <v>4</v>
      </c>
      <c r="AA4" s="499"/>
      <c r="AB4" s="498">
        <v>5</v>
      </c>
      <c r="AC4" s="499"/>
      <c r="AD4" s="498">
        <v>102</v>
      </c>
      <c r="AE4" s="499"/>
      <c r="AF4" s="498">
        <v>6</v>
      </c>
      <c r="AG4" s="499"/>
      <c r="AH4" s="498">
        <v>7</v>
      </c>
      <c r="AI4" s="499"/>
      <c r="AJ4" s="498">
        <v>8</v>
      </c>
      <c r="AK4" s="499"/>
      <c r="AL4" s="498">
        <v>9</v>
      </c>
      <c r="AM4" s="499"/>
      <c r="AN4" s="498">
        <v>10</v>
      </c>
      <c r="AO4" s="499"/>
      <c r="AP4" s="498">
        <v>11</v>
      </c>
      <c r="AQ4" s="499"/>
      <c r="AR4" s="498">
        <v>12</v>
      </c>
      <c r="AS4" s="499"/>
      <c r="AT4" s="498">
        <v>13</v>
      </c>
      <c r="AU4" s="499"/>
      <c r="AV4" s="498">
        <v>14</v>
      </c>
      <c r="AW4" s="499"/>
      <c r="AX4" s="498">
        <v>15</v>
      </c>
      <c r="AY4" s="499"/>
      <c r="AZ4" s="498">
        <v>302</v>
      </c>
      <c r="BA4" s="499"/>
      <c r="BB4" s="498">
        <v>16</v>
      </c>
      <c r="BC4" s="499"/>
      <c r="BD4" s="498">
        <v>17</v>
      </c>
      <c r="BE4" s="499"/>
      <c r="BF4" s="498">
        <v>18</v>
      </c>
      <c r="BG4" s="499"/>
      <c r="BH4" s="498">
        <v>19</v>
      </c>
      <c r="BI4" s="499"/>
      <c r="BJ4" s="498">
        <v>20</v>
      </c>
      <c r="BK4" s="499"/>
      <c r="BL4" s="498">
        <v>21</v>
      </c>
      <c r="BM4" s="499"/>
      <c r="BN4" s="498">
        <v>22</v>
      </c>
      <c r="BO4" s="499"/>
      <c r="BP4" s="498">
        <v>23</v>
      </c>
      <c r="BQ4" s="499"/>
      <c r="BR4" s="498">
        <v>24</v>
      </c>
      <c r="BS4" s="499"/>
      <c r="BT4" s="498">
        <v>25</v>
      </c>
      <c r="BU4" s="499"/>
      <c r="BV4" s="498">
        <v>26</v>
      </c>
      <c r="BW4" s="499"/>
      <c r="BX4" s="498">
        <v>27</v>
      </c>
      <c r="BY4" s="499"/>
      <c r="BZ4" s="498">
        <v>28</v>
      </c>
      <c r="CA4" s="499"/>
      <c r="CB4" s="498">
        <v>29</v>
      </c>
      <c r="CC4" s="499"/>
      <c r="CD4" s="498">
        <v>30</v>
      </c>
      <c r="CE4" s="499"/>
      <c r="CF4" s="498">
        <v>31</v>
      </c>
      <c r="CG4" s="499"/>
      <c r="CH4" s="498">
        <v>32</v>
      </c>
      <c r="CI4" s="499"/>
      <c r="CJ4" s="498">
        <v>33</v>
      </c>
      <c r="CK4" s="499"/>
      <c r="CL4" s="498">
        <v>34</v>
      </c>
      <c r="CM4" s="499"/>
      <c r="CN4" s="498">
        <v>35</v>
      </c>
      <c r="CO4" s="499"/>
      <c r="CP4" s="498">
        <v>36</v>
      </c>
      <c r="CQ4" s="499"/>
      <c r="CR4" s="498">
        <v>37</v>
      </c>
      <c r="CS4" s="499"/>
      <c r="CT4" s="498">
        <v>38</v>
      </c>
      <c r="CU4" s="499"/>
      <c r="CV4" s="498">
        <v>39</v>
      </c>
      <c r="CW4" s="499"/>
      <c r="CX4" s="498">
        <v>40</v>
      </c>
      <c r="CY4" s="499"/>
      <c r="CZ4" s="541"/>
      <c r="DA4" s="539"/>
      <c r="DB4" s="519"/>
      <c r="DC4" s="526"/>
      <c r="DD4" s="515"/>
      <c r="DE4" s="520"/>
      <c r="DF4" s="527"/>
      <c r="DG4" s="527"/>
      <c r="DH4" s="527"/>
      <c r="DI4" s="527"/>
      <c r="DJ4" s="507"/>
      <c r="DK4" s="507"/>
      <c r="DL4" s="522"/>
      <c r="DM4" s="517"/>
      <c r="DN4" s="517"/>
      <c r="DO4" s="537"/>
      <c r="DP4" s="529"/>
      <c r="DQ4" s="533"/>
      <c r="DR4" s="533"/>
      <c r="DS4" s="524"/>
      <c r="DT4" s="524"/>
      <c r="DU4" s="505"/>
      <c r="DV4" s="506"/>
      <c r="DW4" s="506"/>
      <c r="DX4" s="506"/>
      <c r="DY4" s="506"/>
      <c r="DZ4" s="506"/>
    </row>
    <row r="5" spans="1:130" s="220" customFormat="1" ht="24.9" customHeight="1" x14ac:dyDescent="0.65">
      <c r="A5" s="207">
        <f>'إختيار المقررات'!D1</f>
        <v>0</v>
      </c>
      <c r="B5" s="207" t="str">
        <f>'إختيار المقررات'!J1</f>
        <v/>
      </c>
      <c r="C5" s="207" t="str">
        <f>'إختيار المقررات'!P1</f>
        <v/>
      </c>
      <c r="D5" s="207" t="str">
        <f>'إختيار المقررات'!V1</f>
        <v/>
      </c>
      <c r="E5" s="207" t="str">
        <f>'إختيار المقررات'!AH1</f>
        <v/>
      </c>
      <c r="F5" s="208" t="str">
        <f>'إختيار المقررات'!AB1</f>
        <v/>
      </c>
      <c r="G5" s="207" t="str">
        <f>'إختيار المقررات'!AB3</f>
        <v>غير سوري</v>
      </c>
      <c r="H5" s="209">
        <f>'إختيار المقررات'!P3</f>
        <v>0</v>
      </c>
      <c r="I5" s="207" t="str">
        <f>'إختيار المقررات'!D3</f>
        <v/>
      </c>
      <c r="J5" s="210" t="str">
        <f>'إختيار المقررات'!J3</f>
        <v/>
      </c>
      <c r="K5" s="211" t="str">
        <f>'إختيار المقررات'!V3</f>
        <v>غير سوري</v>
      </c>
      <c r="L5" s="211" t="str">
        <f>'إختيار المقررات'!AH3</f>
        <v>لايوجد</v>
      </c>
      <c r="M5" s="211">
        <f>'إختيار المقررات'!V4</f>
        <v>0</v>
      </c>
      <c r="N5" s="211">
        <f>'إختيار المقررات'!AC4</f>
        <v>0</v>
      </c>
      <c r="O5" s="210">
        <f>'إختيار المقررات'!AH4</f>
        <v>0</v>
      </c>
      <c r="P5" s="212" t="str">
        <f>'إختيار المقررات'!D4</f>
        <v/>
      </c>
      <c r="Q5" s="207" t="str">
        <f>'إختيار المقررات'!J4</f>
        <v/>
      </c>
      <c r="R5" s="210" t="str">
        <f>'إختيار المقررات'!P4</f>
        <v/>
      </c>
      <c r="S5" s="213" t="e">
        <f>'إختيار المقررات'!D2</f>
        <v>#N/A</v>
      </c>
      <c r="T5" s="214" t="str">
        <f>IFERROR(IF(OR(T3=الإستمارة!$D$11,T3=الإستمارة!$D$12,T3=الإستمارة!$D$13,T3=الإستمارة!$D$14,T3=الإستمارة!$D$15,T3=الإستمارة!$D$16,T3=الإستمارة!$D$17,T3=الإستمارة!$D$18),VLOOKUP(T3,الإستمارة!$D$11:$I$18,6,0),VLOOKUP(T3,الإستمارة!$L$11:$Q$18,6,0)),"")</f>
        <v/>
      </c>
      <c r="U5" s="215" t="e">
        <f>IF(VLOOKUP(T3,'إختيار المقررات'!$BN$5:$BR$54,5,0)="","",VLOOKUP(T3,'إختيار المقررات'!$BN$5:$BR$54,5,0))</f>
        <v>#N/A</v>
      </c>
      <c r="V5" s="214" t="str">
        <f>IFERROR(IF(OR(V3=الإستمارة!$D$11,V3=الإستمارة!$D$12,V3=الإستمارة!$D$13,V3=الإستمارة!$D$14,V3=الإستمارة!$D$15,V3=الإستمارة!$D$16,V3=الإستمارة!$D$17,V3=الإستمارة!$D$18),VLOOKUP(V3,الإستمارة!$D$11:$I$18,6,0),VLOOKUP(V3,الإستمارة!$L$11:$Q$18,6,0)),"")</f>
        <v/>
      </c>
      <c r="W5" s="215" t="e">
        <f>IF(VLOOKUP(V3,'إختيار المقررات'!$BN$5:$BR$54,5,0)="","",VLOOKUP(V3,'إختيار المقررات'!$BN$5:$BR$54,5,0))</f>
        <v>#N/A</v>
      </c>
      <c r="X5" s="214" t="str">
        <f>IFERROR(IF(OR(X3=الإستمارة!$D$11,X3=الإستمارة!$D$12,X3=الإستمارة!$D$13,X3=الإستمارة!$D$14,X3=الإستمارة!$D$15,X3=الإستمارة!$D$16,X3=الإستمارة!$D$17,X3=الإستمارة!$D$18),VLOOKUP(X3,الإستمارة!$D$11:$I$18,6,0),VLOOKUP(X3,الإستمارة!$L$11:$Q$18,6,0)),"")</f>
        <v/>
      </c>
      <c r="Y5" s="215" t="e">
        <f>IF(VLOOKUP(X3,'إختيار المقررات'!$BN$5:$BR$54,5,0)="","",VLOOKUP(X3,'إختيار المقررات'!$BN$5:$BR$54,5,0))</f>
        <v>#N/A</v>
      </c>
      <c r="Z5" s="214" t="str">
        <f>IFERROR(IF(OR(Z3=الإستمارة!$D$11,Z3=الإستمارة!$D$12,Z3=الإستمارة!$D$13,Z3=الإستمارة!$D$14,Z3=الإستمارة!$D$15,Z3=الإستمارة!$D$16,Z3=الإستمارة!$D$17,Z3=الإستمارة!$D$18),VLOOKUP(Z3,الإستمارة!$D$11:$I$18,6,0),VLOOKUP(Z3,الإستمارة!$L$11:$Q$18,6,0)),"")</f>
        <v/>
      </c>
      <c r="AA5" s="215" t="e">
        <f>IF(VLOOKUP(Z3,'إختيار المقررات'!$BN$5:$BR$54,5,0)="","",VLOOKUP(Z3,'إختيار المقررات'!$BN$5:$BR$54,5,0))</f>
        <v>#N/A</v>
      </c>
      <c r="AB5" s="214" t="str">
        <f>IFERROR(IF(OR(AB3=الإستمارة!$D$11,AB3=الإستمارة!$D$12,AB3=الإستمارة!$D$13,AB3=الإستمارة!$D$14,AB3=الإستمارة!$D$15,AB3=الإستمارة!$D$16,AB3=الإستمارة!$D$17,AB3=الإستمارة!$D$18),VLOOKUP(AB3,الإستمارة!$D$11:$I$18,6,0),VLOOKUP(AB3,الإستمارة!$L$11:$Q$18,6,0)),"")</f>
        <v/>
      </c>
      <c r="AC5" s="215" t="e">
        <f>IF(VLOOKUP(AB3,'إختيار المقررات'!$BN$5:$BR$54,5,0)="","",VLOOKUP(AB3,'إختيار المقررات'!$BN$5:$BR$54,5,0))</f>
        <v>#N/A</v>
      </c>
      <c r="AD5" s="214" t="str">
        <f>IFERROR(IF(OR(AD3=الإستمارة!$D$11,AD3=الإستمارة!$D$12,AD3=الإستمارة!$D$13,AD3=الإستمارة!$D$14,AD3=الإستمارة!$D$15,AD3=الإستمارة!$D$16,AD3=الإستمارة!$D$17,AD3=الإستمارة!$D$18),VLOOKUP(AD3,الإستمارة!$D$11:$I$18,6,0),VLOOKUP(AD3,الإستمارة!$L$11:$Q$18,6,0)),"")</f>
        <v/>
      </c>
      <c r="AE5" s="215" t="e">
        <f>IF(VLOOKUP(AD3,'إختيار المقررات'!$BN$5:$BR$54,5,0)="","",VLOOKUP(AD3,'إختيار المقررات'!$BN$5:$BR$54,5,0))</f>
        <v>#N/A</v>
      </c>
      <c r="AF5" s="216" t="str">
        <f>IFERROR(IF(OR(AF3=الإستمارة!$D$11,AF3=الإستمارة!$D$12,AF3=الإستمارة!$D$13,AF3=الإستمارة!$D$14,AF3=الإستمارة!$D$15,AF3=الإستمارة!$D$16,AF3=الإستمارة!$D$17,AF3=الإستمارة!$D$18),VLOOKUP(AF3,الإستمارة!$D$11:$I$18,6,0),VLOOKUP(AF3,الإستمارة!$L$11:$Q$18,6,0)),"")</f>
        <v/>
      </c>
      <c r="AG5" s="217" t="e">
        <f>IF(VLOOKUP(AF3,'إختيار المقررات'!$BN$5:$BR$54,5,0)="","",VLOOKUP(AF3,'إختيار المقررات'!$BN$5:$BR$54,5,0))</f>
        <v>#N/A</v>
      </c>
      <c r="AH5" s="218" t="str">
        <f>IFERROR(IF(OR(AH3=الإستمارة!$D$11,AH3=الإستمارة!$D$12,AH3=الإستمارة!$D$13,AH3=الإستمارة!$D$14,AH3=الإستمارة!$D$15,AH3=الإستمارة!$D$16,AH3=الإستمارة!$D$17,AH3=الإستمارة!$D$18),VLOOKUP(AH3,الإستمارة!$D$11:$I$18,6,0),VLOOKUP(AH3,الإستمارة!$L$11:$Q$18,6,0)),"")</f>
        <v/>
      </c>
      <c r="AI5" s="215" t="e">
        <f>IF(VLOOKUP(AH3,'إختيار المقررات'!$BN$5:$BR$54,5,0)="","",VLOOKUP(AH3,'إختيار المقررات'!$BN$5:$BR$54,5,0))</f>
        <v>#N/A</v>
      </c>
      <c r="AJ5" s="216" t="str">
        <f>IFERROR(IF(OR(AJ3=الإستمارة!$D$11,AJ3=الإستمارة!$D$12,AJ3=الإستمارة!$D$13,AJ3=الإستمارة!$D$14,AJ3=الإستمارة!$D$15,AJ3=الإستمارة!$D$16,AJ3=الإستمارة!$D$17,AJ3=الإستمارة!$D$18),VLOOKUP(AJ3,الإستمارة!$D$11:$I$18,6,0),VLOOKUP(AJ3,الإستمارة!$L$11:$Q$18,6,0)),"")</f>
        <v/>
      </c>
      <c r="AK5" s="215" t="e">
        <f>IF(VLOOKUP(AJ3,'إختيار المقررات'!$BN$5:$BR$54,5,0)="","",VLOOKUP(AJ3,'إختيار المقررات'!$BN$5:$BR$54,5,0))</f>
        <v>#N/A</v>
      </c>
      <c r="AL5" s="216" t="str">
        <f>IFERROR(IF(OR(AL3=الإستمارة!$D$11,AL3=الإستمارة!$D$12,AL3=الإستمارة!$D$13,AL3=الإستمارة!$D$14,AL3=الإستمارة!$D$15,AL3=الإستمارة!$D$16,AL3=الإستمارة!$D$17,AL3=الإستمارة!$D$18),VLOOKUP(AL3,الإستمارة!$D$11:$I$18,6,0),VLOOKUP(AL3,الإستمارة!$L$11:$Q$18,6,0)),"")</f>
        <v/>
      </c>
      <c r="AM5" s="215" t="e">
        <f>IF(VLOOKUP(AL3,'إختيار المقررات'!$BN$5:$BR$54,5,0)="","",VLOOKUP(AL3,'إختيار المقررات'!$BN$5:$BR$54,5,0))</f>
        <v>#N/A</v>
      </c>
      <c r="AN5" s="216" t="str">
        <f>IFERROR(IF(OR(AN3=الإستمارة!$D$11,AN3=الإستمارة!$D$12,AN3=الإستمارة!$D$13,AN3=الإستمارة!$D$14,AN3=الإستمارة!$D$15,AN3=الإستمارة!$D$16,AN3=الإستمارة!$D$17,AN3=الإستمارة!$D$18),VLOOKUP(AN3,الإستمارة!$D$11:$I$18,6,0),VLOOKUP(AN3,الإستمارة!$L$11:$Q$18,6,0)),"")</f>
        <v/>
      </c>
      <c r="AO5" s="215" t="e">
        <f>IF(VLOOKUP(AN3,'إختيار المقررات'!$BN$5:$BR$54,5,0)="","",VLOOKUP(AN3,'إختيار المقررات'!$BN$5:$BR$54,5,0))</f>
        <v>#N/A</v>
      </c>
      <c r="AP5" s="216" t="str">
        <f>IFERROR(IF(OR(AP3=الإستمارة!$D$11,AP3=الإستمارة!$D$12,AP3=الإستمارة!$D$13,AP3=الإستمارة!$D$14,AP3=الإستمارة!$D$15,AP3=الإستمارة!$D$16,AP3=الإستمارة!$D$17,AP3=الإستمارة!$D$18),VLOOKUP(AP3,الإستمارة!$D$11:$I$18,6,0),VLOOKUP(AP3,الإستمارة!$L$11:$Q$18,6,0)),"")</f>
        <v/>
      </c>
      <c r="AQ5" s="215" t="e">
        <f>IF(VLOOKUP(AP3,'إختيار المقررات'!$BN$5:$BR$54,5,0)="","",VLOOKUP(AP3,'إختيار المقررات'!$BN$5:$BR$54,5,0))</f>
        <v>#N/A</v>
      </c>
      <c r="AR5" s="216" t="str">
        <f>IFERROR(IF(OR(AR3=الإستمارة!$D$11,AR3=الإستمارة!$D$12,AR3=الإستمارة!$D$13,AR3=الإستمارة!$D$14,AR3=الإستمارة!$D$15,AR3=الإستمارة!$D$16,AR3=الإستمارة!$D$17,AR3=الإستمارة!$D$18),VLOOKUP(AR3,الإستمارة!$D$11:$I$18,6,0),VLOOKUP(AR3,الإستمارة!$L$11:$Q$18,6,0)),"")</f>
        <v/>
      </c>
      <c r="AS5" s="219" t="e">
        <f>IF(VLOOKUP(AR3,'إختيار المقررات'!$BN$5:$BR$54,5,0)="","",VLOOKUP(AR3,'إختيار المقررات'!$BN$5:$BR$54,5,0))</f>
        <v>#N/A</v>
      </c>
      <c r="AT5" s="214" t="str">
        <f>IFERROR(IF(OR(AT3=الإستمارة!$D$11,AT3=الإستمارة!$D$12,AT3=الإستمارة!$D$13,AT3=الإستمارة!$D$14,AT3=الإستمارة!$D$15,AT3=الإستمارة!$D$16,AT3=الإستمارة!$D$17,AT3=الإستمارة!$D$18),VLOOKUP(AT3,الإستمارة!$D$11:$I$18,6,0),VLOOKUP(AT3,الإستمارة!$L$11:$Q$18,6,0)),"")</f>
        <v/>
      </c>
      <c r="AU5" s="215" t="e">
        <f>IF(VLOOKUP(AT3,'إختيار المقررات'!$BN$5:$BR$54,5,0)="","",VLOOKUP(AT3,'إختيار المقررات'!$BN$5:$BR$54,5,0))</f>
        <v>#N/A</v>
      </c>
      <c r="AV5" s="216" t="str">
        <f>IFERROR(IF(OR(AV3=الإستمارة!$D$11,AV3=الإستمارة!$D$12,AV3=الإستمارة!$D$13,AV3=الإستمارة!$D$14,AV3=الإستمارة!$D$15,AV3=الإستمارة!$D$16,AV3=الإستمارة!$D$17,AV3=الإستمارة!$D$18),VLOOKUP(AV3,الإستمارة!$D$11:$I$18,6,0),VLOOKUP(AV3,الإستمارة!$L$11:$Q$18,6,0)),"")</f>
        <v/>
      </c>
      <c r="AW5" s="215" t="e">
        <f>IF(VLOOKUP(AV3,'إختيار المقررات'!$BN$5:$BR$54,5,0)="","",VLOOKUP(AV3,'إختيار المقررات'!$BN$5:$BR$54,5,0))</f>
        <v>#N/A</v>
      </c>
      <c r="AX5" s="215" t="str">
        <f>IFERROR(IF(OR(AX3=الإستمارة!$D$11,AX3=الإستمارة!$D$12,AX3=الإستمارة!$D$13,AX3=الإستمارة!$D$14,AX3=الإستمارة!$D$15,AX3=الإستمارة!$D$16,AX3=الإستمارة!$D$17,AX3=الإستمارة!$D$18),VLOOKUP(AX3,الإستمارة!$D$11:$I$18,6,0),VLOOKUP(AX3,الإستمارة!$L$11:$Q$18,6,0)),"")</f>
        <v/>
      </c>
      <c r="AY5" s="215" t="e">
        <f>IF(VLOOKUP(AX3,'إختيار المقررات'!$BN$5:$BR$54,5,0)="","",VLOOKUP(AX3,'إختيار المقررات'!$BN$5:$BR$54,5,0))</f>
        <v>#N/A</v>
      </c>
      <c r="AZ5" s="216" t="str">
        <f>IFERROR(IF(OR(AZ3=الإستمارة!$D$11,AZ3=الإستمارة!$D$12,AZ3=الإستمارة!$D$13,AZ3=الإستمارة!$D$14,AZ3=الإستمارة!$D$15,AZ3=الإستمارة!$D$16,AZ3=الإستمارة!$D$17,AZ3=الإستمارة!$D$18),VLOOKUP(AZ3,الإستمارة!$D$11:$I$18,6,0),VLOOKUP(AZ3,الإستمارة!$L$11:$Q$18,6,0)),"")</f>
        <v/>
      </c>
      <c r="BA5" s="215" t="e">
        <f>IF(VLOOKUP(AZ3,'إختيار المقررات'!$BN$5:$BR$54,5,0)="","",VLOOKUP(AZ3,'إختيار المقررات'!$BN$5:$BR$54,5,0))</f>
        <v>#N/A</v>
      </c>
      <c r="BB5" s="216" t="str">
        <f>IFERROR(IF(OR(BB3=الإستمارة!$D$11,BB3=الإستمارة!$D$12,BB3=الإستمارة!$D$13,BB3=الإستمارة!$D$14,BB3=الإستمارة!$D$15,BB3=الإستمارة!$D$16,BB3=الإستمارة!$D$17,BB3=الإستمارة!$D$18),VLOOKUP(BB3,الإستمارة!$D$11:$I$18,6,0),VLOOKUP(BB3,الإستمارة!$L$11:$Q$18,6,0)),"")</f>
        <v/>
      </c>
      <c r="BC5" s="215" t="e">
        <f>IF(VLOOKUP(BB3,'إختيار المقررات'!$BN$5:$BR$54,5,0)="","",VLOOKUP(BB3,'إختيار المقررات'!$BN$5:$BR$54,5,0))</f>
        <v>#N/A</v>
      </c>
      <c r="BD5" s="216" t="str">
        <f>IFERROR(IF(OR(BD3=الإستمارة!$D$11,BD3=الإستمارة!$D$12,BD3=الإستمارة!$D$13,BD3=الإستمارة!$D$14,BD3=الإستمارة!$D$15,BD3=الإستمارة!$D$16,BD3=الإستمارة!$D$17,BD3=الإستمارة!$D$18),VLOOKUP(BD3,الإستمارة!$D$11:$I$18,6,0),VLOOKUP(BD3,الإستمارة!$L$11:$Q$18,6,0)),"")</f>
        <v/>
      </c>
      <c r="BE5" s="215" t="e">
        <f>IF(VLOOKUP(BD3,'إختيار المقررات'!$BN$5:$BR$54,5,0)="","",VLOOKUP(BD3,'إختيار المقررات'!$BN$5:$BR$54,5,0))</f>
        <v>#N/A</v>
      </c>
      <c r="BF5" s="216" t="str">
        <f>IFERROR(IF(OR(BF3=الإستمارة!$D$11,BF3=الإستمارة!$D$12,BF3=الإستمارة!$D$13,BF3=الإستمارة!$D$14,BF3=الإستمارة!$D$15,BF3=الإستمارة!$D$16,BF3=الإستمارة!$D$17,BF3=الإستمارة!$D$18),VLOOKUP(BF3,الإستمارة!$D$11:$I$18,6,0),VLOOKUP(BF3,الإستمارة!$L$11:$Q$18,6,0)),"")</f>
        <v/>
      </c>
      <c r="BG5" s="217" t="e">
        <f>IF(VLOOKUP(BF3,'إختيار المقررات'!$BN$5:$BR$54,5,0)="","",VLOOKUP(BF3,'إختيار المقررات'!$BN$5:$BR$54,5,0))</f>
        <v>#N/A</v>
      </c>
      <c r="BH5" s="218" t="str">
        <f>IFERROR(IF(OR(BH3=الإستمارة!$D$11,BH3=الإستمارة!$D$12,BH3=الإستمارة!$D$13,BH3=الإستمارة!$D$14,BH3=الإستمارة!$D$15,BH3=الإستمارة!$D$16,BH3=الإستمارة!$D$17,BH3=الإستمارة!$D$18),VLOOKUP(BH3,الإستمارة!$D$11:$I$18,6,0),VLOOKUP(BH3,الإستمارة!$L$11:$Q$18,6,0)),"")</f>
        <v/>
      </c>
      <c r="BI5" s="215" t="e">
        <f>IF(VLOOKUP(BH3,'إختيار المقررات'!$BN$5:$BR$54,5,0)="","",VLOOKUP(BH3,'إختيار المقررات'!$BN$5:$BR$54,5,0))</f>
        <v>#N/A</v>
      </c>
      <c r="BJ5" s="216" t="str">
        <f>IFERROR(IF(OR(BJ3=الإستمارة!$D$11,BJ3=الإستمارة!$D$12,BJ3=الإستمارة!$D$13,BJ3=الإستمارة!$D$14,BJ3=الإستمارة!$D$15,BJ3=الإستمارة!$D$16,BJ3=الإستمارة!$D$17,BJ3=الإستمارة!$D$18),VLOOKUP(BJ3,الإستمارة!$D$11:$I$18,6,0),VLOOKUP(BJ3,الإستمارة!$L$11:$Q$18,6,0)),"")</f>
        <v/>
      </c>
      <c r="BK5" s="215" t="e">
        <f>IF(VLOOKUP(BJ3,'إختيار المقررات'!$BN$5:$BR$54,5,0)="","",VLOOKUP(BJ3,'إختيار المقررات'!$BN$5:$BR$54,5,0))</f>
        <v>#N/A</v>
      </c>
      <c r="BL5" s="216" t="str">
        <f>IFERROR(IF(OR(BL3=الإستمارة!$D$11,BL3=الإستمارة!$D$12,BL3=الإستمارة!$D$13,BL3=الإستمارة!$D$14,BL3=الإستمارة!$D$15,BL3=الإستمارة!$D$16,BL3=الإستمارة!$D$17,BL3=الإستمارة!$D$18),VLOOKUP(BL3,الإستمارة!$D$11:$I$18,6,0),VLOOKUP(BL3,الإستمارة!$L$11:$Q$18,6,0)),"")</f>
        <v/>
      </c>
      <c r="BM5" s="215" t="e">
        <f>IF(VLOOKUP(BL3,'إختيار المقررات'!$BN$5:$BR$54,5,0)="","",VLOOKUP(BL3,'إختيار المقررات'!$BN$5:$BR$54,5,0))</f>
        <v>#N/A</v>
      </c>
      <c r="BN5" s="216" t="str">
        <f>IFERROR(IF(OR(BN3=الإستمارة!$D$11,BN3=الإستمارة!$D$12,BN3=الإستمارة!$D$13,BN3=الإستمارة!$D$14,BN3=الإستمارة!$D$15,BN3=الإستمارة!$D$16,BN3=الإستمارة!$D$17,BN3=الإستمارة!$D$18),VLOOKUP(BN3,الإستمارة!$D$11:$I$18,6,0),VLOOKUP(BN3,الإستمارة!$L$11:$Q$18,6,0)),"")</f>
        <v/>
      </c>
      <c r="BO5" s="215" t="e">
        <f>IF(VLOOKUP(BN3,'إختيار المقررات'!$BN$5:$BR$54,5,0)="","",VLOOKUP(BN3,'إختيار المقررات'!$BN$5:$BR$54,5,0))</f>
        <v>#N/A</v>
      </c>
      <c r="BP5" s="216" t="str">
        <f>IFERROR(IF(OR(BP3=الإستمارة!$D$11,BP3=الإستمارة!$D$12,BP3=الإستمارة!$D$13,BP3=الإستمارة!$D$14,BP3=الإستمارة!$D$15,BP3=الإستمارة!$D$16,BP3=الإستمارة!$D$17,BP3=الإستمارة!$D$18),VLOOKUP(BP3,الإستمارة!$D$11:$I$18,6,0),VLOOKUP(BP3,الإستمارة!$L$11:$Q$18,6,0)),"")</f>
        <v/>
      </c>
      <c r="BQ5" s="215" t="e">
        <f>IF(VLOOKUP(BP3,'إختيار المقررات'!$BN$5:$BR$54,5,0)="","",VLOOKUP(BP3,'إختيار المقررات'!$BN$5:$BR$54,5,0))</f>
        <v>#N/A</v>
      </c>
      <c r="BR5" s="216" t="str">
        <f>IFERROR(IF(OR(BR3=الإستمارة!$D$11,BR3=الإستمارة!$D$12,BR3=الإستمارة!$D$13,BR3=الإستمارة!$D$14,BR3=الإستمارة!$D$15,BR3=الإستمارة!$D$16,BR3=الإستمارة!$D$17,BR3=الإستمارة!$D$18),VLOOKUP(BR3,الإستمارة!$D$11:$I$18,6,0),VLOOKUP(BR3,الإستمارة!$L$11:$Q$18,6,0)),"")</f>
        <v/>
      </c>
      <c r="BS5" s="219" t="e">
        <f>IF(VLOOKUP(BR3,'إختيار المقررات'!$BN$5:$BR$54,5,0)="","",VLOOKUP(BR3,'إختيار المقررات'!$BN$5:$BR$54,5,0))</f>
        <v>#N/A</v>
      </c>
      <c r="BT5" s="214" t="str">
        <f>IFERROR(IF(OR(BT3=الإستمارة!$D$11,BT3=الإستمارة!$D$12,BT3=الإستمارة!$D$13,BT3=الإستمارة!$D$14,BT3=الإستمارة!$D$15,BT3=الإستمارة!$D$16,BT3=الإستمارة!$D$17,BT3=الإستمارة!$D$18),VLOOKUP(BT3,الإستمارة!$D$11:$I$18,6,0),VLOOKUP(BT3,الإستمارة!$L$11:$Q$18,6,0)),"")</f>
        <v/>
      </c>
      <c r="BU5" s="215" t="e">
        <f>IF(VLOOKUP(BT3,'إختيار المقررات'!$BN$5:$BR$54,5,0)="","",VLOOKUP(BT3,'إختيار المقررات'!$BN$5:$BR$54,5,0))</f>
        <v>#N/A</v>
      </c>
      <c r="BV5" s="216" t="str">
        <f>IFERROR(IF(OR(BV3=الإستمارة!$D$11,BV3=الإستمارة!$D$12,BV3=الإستمارة!$D$13,BV3=الإستمارة!$D$14,BV3=الإستمارة!$D$15,BV3=الإستمارة!$D$16,BV3=الإستمارة!$D$17,BV3=الإستمارة!$D$18),VLOOKUP(BV3,الإستمارة!$D$11:$I$18,6,0),VLOOKUP(BV3,الإستمارة!$L$11:$Q$18,6,0)),"")</f>
        <v/>
      </c>
      <c r="BW5" s="215" t="e">
        <f>IF(VLOOKUP(BV3,'إختيار المقررات'!$BN$5:$BR$54,5,0)="","",VLOOKUP(BV3,'إختيار المقررات'!$BN$5:$BR$54,5,0))</f>
        <v>#N/A</v>
      </c>
      <c r="BX5" s="216" t="str">
        <f>IFERROR(IF(OR(BX3=الإستمارة!$D$11,BX3=الإستمارة!$D$12,BX3=الإستمارة!$D$13,BX3=الإستمارة!$D$14,BX3=الإستمارة!$D$15,BX3=الإستمارة!$D$16,BX3=الإستمارة!$D$17,BX3=الإستمارة!$D$18),VLOOKUP(BX3,الإستمارة!$D$11:$I$18,6,0),VLOOKUP(BX3,الإستمارة!$L$11:$Q$18,6,0)),"")</f>
        <v/>
      </c>
      <c r="BY5" s="215" t="e">
        <f>IF(VLOOKUP(BX3,'إختيار المقررات'!$BN$5:$BR$54,5,0)="","",VLOOKUP(BX3,'إختيار المقررات'!$BN$5:$BR$54,5,0))</f>
        <v>#N/A</v>
      </c>
      <c r="BZ5" s="216" t="str">
        <f>IFERROR(IF(OR(BZ3=الإستمارة!$D$11,BZ3=الإستمارة!$D$12,BZ3=الإستمارة!$D$13,BZ3=الإستمارة!$D$14,BZ3=الإستمارة!$D$15,BZ3=الإستمارة!$D$16,BZ3=الإستمارة!$D$17,BZ3=الإستمارة!$D$18),VLOOKUP(BZ3,الإستمارة!$D$11:$I$18,6,0),VLOOKUP(BZ3,الإستمارة!$L$11:$Q$18,6,0)),"")</f>
        <v/>
      </c>
      <c r="CA5" s="215" t="e">
        <f>IF(VLOOKUP(BZ3,'إختيار المقررات'!$BN$5:$BR$54,5,0)="","",VLOOKUP(BZ3,'إختيار المقررات'!$BN$5:$BR$54,5,0))</f>
        <v>#N/A</v>
      </c>
      <c r="CB5" s="216" t="str">
        <f>IFERROR(IF(OR(CB3=الإستمارة!$D$11,CB3=الإستمارة!$D$12,CB3=الإستمارة!$D$13,CB3=الإستمارة!$D$14,CB3=الإستمارة!$D$15,CB3=الإستمارة!$D$16,CB3=الإستمارة!$D$17,CB3=الإستمارة!$D$18),VLOOKUP(CB3,الإستمارة!$D$11:$I$18,6,0),VLOOKUP(CB3,الإستمارة!$L$11:$Q$18,6,0)),"")</f>
        <v/>
      </c>
      <c r="CC5" s="215" t="e">
        <f>IF(VLOOKUP(CB3,'إختيار المقررات'!$BN$5:$BR$54,5,0)="","",VLOOKUP(CB3,'إختيار المقررات'!$BN$5:$BR$54,5,0))</f>
        <v>#N/A</v>
      </c>
      <c r="CD5" s="216" t="str">
        <f>IFERROR(IF(OR(CD3=الإستمارة!$D$11,CD3=الإستمارة!$D$12,CD3=الإستمارة!$D$13,CD3=الإستمارة!$D$14,CD3=الإستمارة!$D$15,CD3=الإستمارة!$D$16,CD3=الإستمارة!$D$17,CD3=الإستمارة!$D$18),VLOOKUP(CD3,الإستمارة!$D$11:$I$18,6,0),VLOOKUP(CD3,الإستمارة!$L$11:$Q$18,6,0)),"")</f>
        <v/>
      </c>
      <c r="CE5" s="217" t="e">
        <f>IF(VLOOKUP(CD3,'إختيار المقررات'!$BN$5:$BR$54,5,0)="","",VLOOKUP(CD3,'إختيار المقررات'!$BN$5:$BR$54,5,0))</f>
        <v>#N/A</v>
      </c>
      <c r="CF5" s="218" t="str">
        <f>IFERROR(IF(OR(CF3=الإستمارة!$D$11,CF3=الإستمارة!$D$12,CF3=الإستمارة!$D$13,CF3=الإستمارة!$D$14,CF3=الإستمارة!$D$15,CF3=الإستمارة!$D$16,CF3=الإستمارة!$D$17,CF3=الإستمارة!$D$18),VLOOKUP(CF3,الإستمارة!$D$11:$I$18,6,0),VLOOKUP(CF3,الإستمارة!$L$11:$Q$18,6,0)),"")</f>
        <v/>
      </c>
      <c r="CG5" s="215" t="e">
        <f>IF(VLOOKUP(CF3,'إختيار المقررات'!$BN$5:$BR$54,5,0)="","",VLOOKUP(CF3,'إختيار المقررات'!$BN$5:$BR$54,5,0))</f>
        <v>#N/A</v>
      </c>
      <c r="CH5" s="216" t="str">
        <f>IFERROR(IF(OR(CH3=الإستمارة!$D$11,CH3=الإستمارة!$D$12,CH3=الإستمارة!$D$13,CH3=الإستمارة!$D$14,CH3=الإستمارة!$D$15,CH3=الإستمارة!$D$16,CH3=الإستمارة!$D$17,CH3=الإستمارة!$D$18),VLOOKUP(CH3,الإستمارة!$D$11:$I$18,6,0),VLOOKUP(CH3,الإستمارة!$L$11:$Q$18,6,0)),"")</f>
        <v/>
      </c>
      <c r="CI5" s="215" t="e">
        <f>IF(VLOOKUP(CH3,'إختيار المقررات'!$BN$5:$BR$54,5,0)="","",VLOOKUP(CH3,'إختيار المقررات'!$BN$5:$BR$54,5,0))</f>
        <v>#N/A</v>
      </c>
      <c r="CJ5" s="216" t="str">
        <f>IFERROR(IF(OR(CJ3=الإستمارة!$D$11,CJ3=الإستمارة!$D$12,CJ3=الإستمارة!$D$13,CJ3=الإستمارة!$D$14,CJ3=الإستمارة!$D$15,CJ3=الإستمارة!$D$16,CJ3=الإستمارة!$D$17,CJ3=الإستمارة!$D$18),VLOOKUP(CJ3,الإستمارة!$D$11:$I$18,6,0),VLOOKUP(CJ3,الإستمارة!$L$11:$Q$18,6,0)),"")</f>
        <v/>
      </c>
      <c r="CK5" s="215" t="e">
        <f>IF(VLOOKUP(CJ3,'إختيار المقررات'!$BN$5:$BR$54,5,0)="","",VLOOKUP(CJ3,'إختيار المقررات'!$BN$5:$BR$54,5,0))</f>
        <v>#N/A</v>
      </c>
      <c r="CL5" s="216" t="str">
        <f>IFERROR(IF(OR(CL3=الإستمارة!$D$11,CL3=الإستمارة!$D$12,CL3=الإستمارة!$D$13,CL3=الإستمارة!$D$14,CL3=الإستمارة!$D$15,CL3=الإستمارة!$D$16,CL3=الإستمارة!$D$17,CL3=الإستمارة!$D$18),VLOOKUP(CL3,الإستمارة!$D$11:$I$18,6,0),VLOOKUP(CL3,الإستمارة!$L$11:$Q$18,6,0)),"")</f>
        <v/>
      </c>
      <c r="CM5" s="215" t="e">
        <f>IF(VLOOKUP(CL3,'إختيار المقررات'!$BN$5:$BR$54,5,0)="","",VLOOKUP(CL3,'إختيار المقررات'!$BN$5:$BR$54,5,0))</f>
        <v>#N/A</v>
      </c>
      <c r="CN5" s="216" t="str">
        <f>IFERROR(IF(OR(CN3=الإستمارة!$D$11,CN3=الإستمارة!$D$12,CN3=الإستمارة!$D$13,CN3=الإستمارة!$D$14,CN3=الإستمارة!$D$15,CN3=الإستمارة!$D$16,CN3=الإستمارة!$D$17,CN3=الإستمارة!$D$18),VLOOKUP(CN3,الإستمارة!$D$11:$I$18,6,0),VLOOKUP(CN3,الإستمارة!$L$11:$Q$18,6,0)),"")</f>
        <v/>
      </c>
      <c r="CO5" s="215" t="e">
        <f>IF(VLOOKUP(CN3,'إختيار المقررات'!$BN$5:$BR$54,5,0)="","",VLOOKUP(CN3,'إختيار المقررات'!$BN$5:$BR$54,5,0))</f>
        <v>#N/A</v>
      </c>
      <c r="CP5" s="216" t="str">
        <f>IFERROR(IF(OR(CP3=الإستمارة!$D$11,CP3=الإستمارة!$D$12,CP3=الإستمارة!$D$13,CP3=الإستمارة!$D$14,CP3=الإستمارة!$D$15,CP3=الإستمارة!$D$16,CP3=الإستمارة!$D$17,CP3=الإستمارة!$D$18),VLOOKUP(CP3,الإستمارة!$D$11:$I$18,6,0),VLOOKUP(CP3,الإستمارة!$L$11:$Q$18,6,0)),"")</f>
        <v/>
      </c>
      <c r="CQ5" s="219" t="e">
        <f>IF(VLOOKUP(CP3,'إختيار المقررات'!$BN$5:$BR$54,5,0)="","",VLOOKUP(CP3,'إختيار المقررات'!$BN$5:$BR$54,5,0))</f>
        <v>#N/A</v>
      </c>
      <c r="CR5" s="214" t="str">
        <f>IFERROR(IF(OR(CR3=الإستمارة!$D$11,CR3=الإستمارة!$D$12,CR3=الإستمارة!$D$13,CR3=الإستمارة!$D$14,CR3=الإستمارة!$D$15,CR3=الإستمارة!$D$16,CR3=الإستمارة!$D$17,CR3=الإستمارة!$D$18),VLOOKUP(CR3,الإستمارة!$D$11:$I$18,6,0),VLOOKUP(CR3,الإستمارة!$L$11:$Q$18,6,0)),"")</f>
        <v/>
      </c>
      <c r="CS5" s="215" t="e">
        <f>IF(VLOOKUP(CR3,'إختيار المقررات'!$BN$5:$BR$54,5,0)="","",VLOOKUP(CR3,'إختيار المقررات'!$BN$5:$BR$54,5,0))</f>
        <v>#N/A</v>
      </c>
      <c r="CT5" s="216" t="str">
        <f>IFERROR(IF(OR(CT3=الإستمارة!$D$11,CT3=الإستمارة!$D$12,CT3=الإستمارة!$D$13,CT3=الإستمارة!$D$14,CT3=الإستمارة!$D$15,CT3=الإستمارة!$D$16,CT3=الإستمارة!$D$17,CT3=الإستمارة!$D$18),VLOOKUP(CT3,الإستمارة!$D$11:$I$18,6,0),VLOOKUP(CT3,الإستمارة!$L$11:$Q$18,6,0)),"")</f>
        <v/>
      </c>
      <c r="CU5" s="215" t="e">
        <f>IF(VLOOKUP(CT3,'إختيار المقررات'!$BN$5:$BR$54,5,0)="","",VLOOKUP(CT3,'إختيار المقررات'!$BN$5:$BR$54,5,0))</f>
        <v>#N/A</v>
      </c>
      <c r="CV5" s="216" t="str">
        <f>IFERROR(IF(OR(CV3=الإستمارة!$D$11,CV3=الإستمارة!$D$12,CV3=الإستمارة!$D$13,CV3=الإستمارة!$D$14,CV3=الإستمارة!$D$15,CV3=الإستمارة!$D$16,CV3=الإستمارة!$D$17,CV3=الإستمارة!$D$18),VLOOKUP(CV3,الإستمارة!$D$11:$I$18,6,0),VLOOKUP(CV3,الإستمارة!$L$11:$Q$18,6,0)),"")</f>
        <v/>
      </c>
      <c r="CW5" s="215" t="e">
        <f>IF(VLOOKUP(CV3,'إختيار المقررات'!$BN$5:$BR$54,5,0)="","",VLOOKUP(CV3,'إختيار المقررات'!$BN$5:$BR$54,5,0))</f>
        <v>#N/A</v>
      </c>
      <c r="CX5" s="216" t="str">
        <f>IFERROR(IF(OR(CX3=الإستمارة!$D$11,CX3=الإستمارة!$D$12,CX3=الإستمارة!$D$13,CX3=الإستمارة!$D$14,CX3=الإستمارة!$D$15,CX3=الإستمارة!$D$16,CX3=الإستمارة!$D$17,CX3=الإستمارة!$D$18),VLOOKUP(CX3,الإستمارة!$D$11:$I$18,6,0),VLOOKUP(CX3,الإستمارة!$L$11:$Q$18,6,0)),"")</f>
        <v/>
      </c>
      <c r="CY5" s="215" t="e">
        <f>IF(VLOOKUP(CX3,'إختيار المقررات'!$BN$5:$BR$54,5,0)="","",VLOOKUP(CX3,'إختيار المقررات'!$BN$5:$BR$54,5,0))</f>
        <v>#N/A</v>
      </c>
      <c r="CZ5" s="221" t="e">
        <f>'إختيار المقررات'!P5</f>
        <v>#N/A</v>
      </c>
      <c r="DA5" s="222" t="e">
        <f>'إختيار المقررات'!V5</f>
        <v>#N/A</v>
      </c>
      <c r="DB5" s="223" t="e">
        <f>'إختيار المقررات'!AB5</f>
        <v>#N/A</v>
      </c>
      <c r="DC5" s="224">
        <f>'إختيار المقررات'!D5</f>
        <v>0</v>
      </c>
      <c r="DD5" s="225">
        <f>'إختيار المقررات'!AH10</f>
        <v>0</v>
      </c>
      <c r="DE5" s="226">
        <f>'إختيار المقررات'!AH9</f>
        <v>1000</v>
      </c>
      <c r="DF5" s="226" t="e">
        <f>'إختيار المقررات'!AH7</f>
        <v>#N/A</v>
      </c>
      <c r="DG5" s="226">
        <f>'إختيار المقررات'!AH8</f>
        <v>0</v>
      </c>
      <c r="DH5" s="227" t="e">
        <f>'إختيار المقررات'!AH12</f>
        <v>#N/A</v>
      </c>
      <c r="DI5" s="226" t="str">
        <f>'إختيار المقررات'!AH13</f>
        <v>لا</v>
      </c>
      <c r="DJ5" s="226" t="e">
        <f>'إختيار المقررات'!AH14</f>
        <v>#N/A</v>
      </c>
      <c r="DK5" s="226" t="e">
        <f>'إختيار المقررات'!AH15</f>
        <v>#N/A</v>
      </c>
      <c r="DL5" s="221">
        <f>'إختيار المقررات'!AH16</f>
        <v>0</v>
      </c>
      <c r="DM5" s="228">
        <f>'إختيار المقررات'!AH17</f>
        <v>0</v>
      </c>
      <c r="DN5" s="226">
        <f>'إختيار المقررات'!AH18</f>
        <v>0</v>
      </c>
      <c r="DO5" s="229">
        <f>SUM(DL5:DN5)</f>
        <v>0</v>
      </c>
      <c r="DP5" s="221" t="str">
        <f>'إختيار المقررات'!AB2</f>
        <v xml:space="preserve"> </v>
      </c>
      <c r="DQ5" s="222">
        <f>'إختيار المقررات'!V2</f>
        <v>0</v>
      </c>
      <c r="DR5" s="222">
        <f>'إختيار المقررات'!P2</f>
        <v>0</v>
      </c>
      <c r="DS5" s="229">
        <f>'إختيار المقررات'!G2</f>
        <v>0</v>
      </c>
      <c r="DT5" s="229" t="str">
        <f>'إختيار المقررات'!V10</f>
        <v>الإنكليزية</v>
      </c>
      <c r="DU5" s="229" t="str">
        <f>'إختيار المقررات'!V13</f>
        <v/>
      </c>
      <c r="DV5" s="229" t="str">
        <f>'إختيار المقررات'!V14</f>
        <v/>
      </c>
      <c r="DW5" s="229" t="str">
        <f>'إختيار المقررات'!V15</f>
        <v/>
      </c>
      <c r="DX5" s="229" t="str">
        <f>'إختيار المقررات'!V16</f>
        <v/>
      </c>
      <c r="DY5" s="229" t="str">
        <f>'إختيار المقررات'!V17</f>
        <v/>
      </c>
      <c r="DZ5" s="229"/>
    </row>
  </sheetData>
  <sheetProtection algorithmName="SHA-512" hashValue="5hl0iG38FNZtDxVa1g9yfEq1Wu93bq5WrGhk01LyUBfrb7WzudHmXs3dBIkhnkOR+Fp2H9kpUxzwvqhy1FJm1g==" saltValue="FdBhiLCHX3G1kA2x+L0tQA==" spinCount="100000" sheet="1" objects="1" scenarios="1"/>
  <mergeCells count="136">
    <mergeCell ref="DS3:DS4"/>
    <mergeCell ref="DT3:DT4"/>
    <mergeCell ref="DC3:DC4"/>
    <mergeCell ref="DG3:DG4"/>
    <mergeCell ref="DH3:DH4"/>
    <mergeCell ref="DI3:DI4"/>
    <mergeCell ref="DP3:DP4"/>
    <mergeCell ref="G3:G4"/>
    <mergeCell ref="DR3:DR4"/>
    <mergeCell ref="BB3:BC3"/>
    <mergeCell ref="K1:K4"/>
    <mergeCell ref="DQ3:DQ4"/>
    <mergeCell ref="DO3:DO4"/>
    <mergeCell ref="CP3:CQ3"/>
    <mergeCell ref="CR3:CS3"/>
    <mergeCell ref="DA3:DA4"/>
    <mergeCell ref="CZ3:CZ4"/>
    <mergeCell ref="AP3:AQ3"/>
    <mergeCell ref="AT3:AU3"/>
    <mergeCell ref="DM3:DM4"/>
    <mergeCell ref="AV4:AW4"/>
    <mergeCell ref="AX4:AY4"/>
    <mergeCell ref="AZ4:BA4"/>
    <mergeCell ref="DF3:DF4"/>
    <mergeCell ref="DD3:DD4"/>
    <mergeCell ref="DN3:DN4"/>
    <mergeCell ref="CP2:CY2"/>
    <mergeCell ref="BJ3:BK3"/>
    <mergeCell ref="DB3:DB4"/>
    <mergeCell ref="DE3:DE4"/>
    <mergeCell ref="CX4:CY4"/>
    <mergeCell ref="DL3:DL4"/>
    <mergeCell ref="CB4:CC4"/>
    <mergeCell ref="CD4:CE4"/>
    <mergeCell ref="CF4:CG4"/>
    <mergeCell ref="CH4:CI4"/>
    <mergeCell ref="DK3:DK4"/>
    <mergeCell ref="CH3:CI3"/>
    <mergeCell ref="CL3:CM3"/>
    <mergeCell ref="BX3:BY3"/>
    <mergeCell ref="BZ3:CA3"/>
    <mergeCell ref="CF3:CG3"/>
    <mergeCell ref="CT3:CU3"/>
    <mergeCell ref="CV3:CW3"/>
    <mergeCell ref="CN3:CO3"/>
    <mergeCell ref="CX3:CY3"/>
    <mergeCell ref="BT4:BU4"/>
    <mergeCell ref="CB3:CC3"/>
    <mergeCell ref="CF1:CY1"/>
    <mergeCell ref="BL1:CE1"/>
    <mergeCell ref="AL3:AM3"/>
    <mergeCell ref="AT4:AU4"/>
    <mergeCell ref="CD3:CE3"/>
    <mergeCell ref="BV2:CE2"/>
    <mergeCell ref="CF2:CO2"/>
    <mergeCell ref="BN4:BO4"/>
    <mergeCell ref="BZ4:CA4"/>
    <mergeCell ref="BP4:BQ4"/>
    <mergeCell ref="BR4:BS4"/>
    <mergeCell ref="CJ4:CK4"/>
    <mergeCell ref="CL4:CM4"/>
    <mergeCell ref="CN4:CO4"/>
    <mergeCell ref="CP4:CQ4"/>
    <mergeCell ref="CR4:CS4"/>
    <mergeCell ref="CT4:CU4"/>
    <mergeCell ref="CV4:CW4"/>
    <mergeCell ref="AN3:AO3"/>
    <mergeCell ref="BF4:BG4"/>
    <mergeCell ref="BH4:BI4"/>
    <mergeCell ref="BJ4:BK4"/>
    <mergeCell ref="BL4:BM4"/>
    <mergeCell ref="BT3:BU3"/>
    <mergeCell ref="BF3:BG3"/>
    <mergeCell ref="AF2:AO2"/>
    <mergeCell ref="AZ3:BA3"/>
    <mergeCell ref="AJ3:AK3"/>
    <mergeCell ref="AR3:AS3"/>
    <mergeCell ref="Z4:AA4"/>
    <mergeCell ref="AB4:AC4"/>
    <mergeCell ref="AD4:AE4"/>
    <mergeCell ref="AF4:AG4"/>
    <mergeCell ref="AH4:AI4"/>
    <mergeCell ref="AP4:AQ4"/>
    <mergeCell ref="AR4:AS4"/>
    <mergeCell ref="BB4:BC4"/>
    <mergeCell ref="BD4:BE4"/>
    <mergeCell ref="AJ4:AK4"/>
    <mergeCell ref="AL4:AM4"/>
    <mergeCell ref="DU1:DZ4"/>
    <mergeCell ref="DJ3:DJ4"/>
    <mergeCell ref="AV3:AW3"/>
    <mergeCell ref="AX3:AY3"/>
    <mergeCell ref="BD3:BE3"/>
    <mergeCell ref="BH3:BI3"/>
    <mergeCell ref="BB2:BK2"/>
    <mergeCell ref="AP1:BK1"/>
    <mergeCell ref="T1:AO1"/>
    <mergeCell ref="Z3:AA3"/>
    <mergeCell ref="AB3:AC3"/>
    <mergeCell ref="AD3:AE3"/>
    <mergeCell ref="AF3:AG3"/>
    <mergeCell ref="AH3:AI3"/>
    <mergeCell ref="T3:U3"/>
    <mergeCell ref="V3:W3"/>
    <mergeCell ref="X3:Y3"/>
    <mergeCell ref="BL2:BU2"/>
    <mergeCell ref="BR3:BS3"/>
    <mergeCell ref="BL3:BM3"/>
    <mergeCell ref="CJ3:CK3"/>
    <mergeCell ref="BV3:BW3"/>
    <mergeCell ref="BV4:BW4"/>
    <mergeCell ref="BX4:BY4"/>
    <mergeCell ref="B1:C1"/>
    <mergeCell ref="D1:J2"/>
    <mergeCell ref="T2:AE2"/>
    <mergeCell ref="AP2:BA2"/>
    <mergeCell ref="CZ1:DB2"/>
    <mergeCell ref="DC1:DC2"/>
    <mergeCell ref="DD1:DK2"/>
    <mergeCell ref="DL1:DO2"/>
    <mergeCell ref="DP1:DS2"/>
    <mergeCell ref="M1:M4"/>
    <mergeCell ref="P3:P4"/>
    <mergeCell ref="S1:S4"/>
    <mergeCell ref="P1:R2"/>
    <mergeCell ref="Q3:Q4"/>
    <mergeCell ref="L1:L4"/>
    <mergeCell ref="N1:N4"/>
    <mergeCell ref="O1:O4"/>
    <mergeCell ref="AN4:AO4"/>
    <mergeCell ref="R3:R4"/>
    <mergeCell ref="BN3:BO3"/>
    <mergeCell ref="BP3:BQ3"/>
    <mergeCell ref="T4:U4"/>
    <mergeCell ref="V4:W4"/>
    <mergeCell ref="X4:Y4"/>
  </mergeCells>
  <conditionalFormatting sqref="A1:A2">
    <cfRule type="duplicateValues" dxfId="2" priority="3"/>
  </conditionalFormatting>
  <conditionalFormatting sqref="A5">
    <cfRule type="duplicateValues" dxfId="1" priority="1"/>
  </conditionalFormatting>
  <conditionalFormatting sqref="A5">
    <cfRule type="duplicateValues" dxfId="0" priority="2"/>
  </conditionalFormatting>
  <hyperlinks>
    <hyperlink ref="B1:B2" r:id="rId1" location="'السجل العام'!A1" display="سجل المسجلين دراسات دوليه ودبلوماسيه.xlsm - 'السجل العام'!A1" xr:uid="{00000000-0004-0000-0400-000000000000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7581"/>
  <sheetViews>
    <sheetView rightToLeft="1" workbookViewId="0">
      <pane xSplit="2" ySplit="1" topLeftCell="C7397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ColWidth="8.77734375" defaultRowHeight="14.4" x14ac:dyDescent="0.3"/>
  <cols>
    <col min="1" max="2" width="9.109375" style="230" bestFit="1" customWidth="1"/>
    <col min="3" max="44" width="6" style="230" customWidth="1"/>
    <col min="45" max="16384" width="8.77734375" style="230"/>
  </cols>
  <sheetData>
    <row r="1" spans="1:44" x14ac:dyDescent="0.3">
      <c r="A1" s="230" t="s">
        <v>1450</v>
      </c>
      <c r="C1" s="230">
        <v>1</v>
      </c>
      <c r="D1" s="230">
        <v>2</v>
      </c>
      <c r="E1" s="230">
        <v>3</v>
      </c>
      <c r="F1" s="230">
        <v>4</v>
      </c>
      <c r="G1" s="230">
        <v>5</v>
      </c>
      <c r="H1" s="230">
        <v>102</v>
      </c>
      <c r="I1" s="230">
        <v>6</v>
      </c>
      <c r="J1" s="230">
        <v>7</v>
      </c>
      <c r="K1" s="230">
        <v>8</v>
      </c>
      <c r="L1" s="230">
        <v>9</v>
      </c>
      <c r="M1" s="230">
        <v>10</v>
      </c>
      <c r="N1" s="230">
        <v>11</v>
      </c>
      <c r="O1" s="230">
        <v>12</v>
      </c>
      <c r="P1" s="230">
        <v>13</v>
      </c>
      <c r="Q1" s="230">
        <v>14</v>
      </c>
      <c r="R1" s="230">
        <v>15</v>
      </c>
      <c r="S1" s="230">
        <v>302</v>
      </c>
      <c r="T1" s="230">
        <v>16</v>
      </c>
      <c r="U1" s="230">
        <v>17</v>
      </c>
      <c r="V1" s="230">
        <v>18</v>
      </c>
      <c r="W1" s="230">
        <v>19</v>
      </c>
      <c r="X1" s="230">
        <v>20</v>
      </c>
      <c r="Y1" s="230">
        <v>21</v>
      </c>
      <c r="Z1" s="230">
        <v>22</v>
      </c>
      <c r="AA1" s="230">
        <v>23</v>
      </c>
      <c r="AB1" s="230">
        <v>24</v>
      </c>
      <c r="AC1" s="230">
        <v>25</v>
      </c>
      <c r="AD1" s="230">
        <v>26</v>
      </c>
      <c r="AE1" s="230">
        <v>27</v>
      </c>
      <c r="AF1" s="230">
        <v>28</v>
      </c>
      <c r="AG1" s="230">
        <v>29</v>
      </c>
      <c r="AH1" s="230">
        <v>30</v>
      </c>
      <c r="AI1" s="230">
        <v>31</v>
      </c>
      <c r="AJ1" s="230">
        <v>32</v>
      </c>
      <c r="AK1" s="230">
        <v>33</v>
      </c>
      <c r="AL1" s="230">
        <v>34</v>
      </c>
      <c r="AM1" s="230">
        <v>35</v>
      </c>
      <c r="AN1" s="230">
        <v>36</v>
      </c>
      <c r="AO1" s="230">
        <v>37</v>
      </c>
      <c r="AP1" s="230">
        <v>38</v>
      </c>
      <c r="AQ1" s="230">
        <v>39</v>
      </c>
      <c r="AR1" s="230">
        <v>40</v>
      </c>
    </row>
    <row r="2" spans="1:44" x14ac:dyDescent="0.3">
      <c r="A2" s="230">
        <v>427426</v>
      </c>
      <c r="B2" s="230" t="s">
        <v>58</v>
      </c>
      <c r="C2" s="230" t="s">
        <v>150</v>
      </c>
      <c r="D2" s="230" t="s">
        <v>149</v>
      </c>
      <c r="E2" s="230" t="s">
        <v>150</v>
      </c>
      <c r="F2" s="230" t="s">
        <v>150</v>
      </c>
      <c r="G2" s="230" t="s">
        <v>149</v>
      </c>
      <c r="H2" s="230" t="s">
        <v>150</v>
      </c>
      <c r="I2" s="230" t="s">
        <v>150</v>
      </c>
      <c r="J2" s="230" t="s">
        <v>149</v>
      </c>
      <c r="K2" s="230" t="s">
        <v>149</v>
      </c>
      <c r="L2" s="230" t="s">
        <v>149</v>
      </c>
      <c r="M2" s="230" t="s">
        <v>149</v>
      </c>
    </row>
    <row r="3" spans="1:44" x14ac:dyDescent="0.3">
      <c r="A3" s="230">
        <v>427280</v>
      </c>
      <c r="B3" s="230" t="s">
        <v>58</v>
      </c>
      <c r="G3" s="230" t="s">
        <v>150</v>
      </c>
      <c r="J3" s="230" t="s">
        <v>148</v>
      </c>
      <c r="K3" s="230" t="s">
        <v>148</v>
      </c>
      <c r="L3" s="230" t="s">
        <v>150</v>
      </c>
      <c r="M3" s="230" t="s">
        <v>149</v>
      </c>
    </row>
    <row r="4" spans="1:44" x14ac:dyDescent="0.3">
      <c r="A4" s="230">
        <v>423261</v>
      </c>
      <c r="B4" s="230" t="s">
        <v>58</v>
      </c>
      <c r="F4" s="230" t="s">
        <v>148</v>
      </c>
      <c r="H4" s="230" t="s">
        <v>148</v>
      </c>
      <c r="I4" s="230" t="s">
        <v>150</v>
      </c>
      <c r="J4" s="230" t="s">
        <v>150</v>
      </c>
      <c r="K4" s="230" t="s">
        <v>150</v>
      </c>
      <c r="L4" s="230" t="s">
        <v>149</v>
      </c>
      <c r="M4" s="230" t="s">
        <v>150</v>
      </c>
    </row>
    <row r="5" spans="1:44" x14ac:dyDescent="0.3">
      <c r="A5" s="230">
        <v>426298</v>
      </c>
      <c r="B5" s="230" t="s">
        <v>58</v>
      </c>
      <c r="E5" s="230" t="s">
        <v>148</v>
      </c>
      <c r="F5" s="230" t="s">
        <v>150</v>
      </c>
      <c r="I5" s="230" t="s">
        <v>148</v>
      </c>
      <c r="J5" s="230" t="s">
        <v>150</v>
      </c>
      <c r="L5" s="230" t="s">
        <v>150</v>
      </c>
      <c r="M5" s="230" t="s">
        <v>148</v>
      </c>
    </row>
    <row r="6" spans="1:44" x14ac:dyDescent="0.3">
      <c r="A6" s="230">
        <v>427616</v>
      </c>
      <c r="B6" s="230" t="s">
        <v>58</v>
      </c>
      <c r="C6" s="230" t="s">
        <v>148</v>
      </c>
      <c r="D6" s="230" t="s">
        <v>148</v>
      </c>
      <c r="E6" s="230" t="s">
        <v>148</v>
      </c>
      <c r="F6" s="230" t="s">
        <v>148</v>
      </c>
      <c r="J6" s="230" t="s">
        <v>149</v>
      </c>
      <c r="K6" s="230" t="s">
        <v>149</v>
      </c>
      <c r="M6" s="230" t="s">
        <v>149</v>
      </c>
    </row>
    <row r="7" spans="1:44" x14ac:dyDescent="0.3">
      <c r="A7" s="230">
        <v>427633</v>
      </c>
      <c r="B7" s="230" t="s">
        <v>58</v>
      </c>
      <c r="D7" s="230" t="s">
        <v>150</v>
      </c>
      <c r="E7" s="230" t="s">
        <v>148</v>
      </c>
      <c r="F7" s="230" t="s">
        <v>148</v>
      </c>
      <c r="J7" s="230" t="s">
        <v>149</v>
      </c>
      <c r="K7" s="230" t="s">
        <v>150</v>
      </c>
    </row>
    <row r="8" spans="1:44" x14ac:dyDescent="0.3">
      <c r="A8" s="230">
        <v>425220</v>
      </c>
      <c r="B8" s="230" t="s">
        <v>58</v>
      </c>
      <c r="E8" s="230" t="s">
        <v>148</v>
      </c>
      <c r="J8" s="230" t="s">
        <v>149</v>
      </c>
      <c r="K8" s="230" t="s">
        <v>149</v>
      </c>
      <c r="L8" s="230" t="s">
        <v>149</v>
      </c>
      <c r="M8" s="230" t="s">
        <v>149</v>
      </c>
    </row>
    <row r="9" spans="1:44" x14ac:dyDescent="0.3">
      <c r="A9" s="230">
        <v>426780</v>
      </c>
      <c r="B9" s="230" t="s">
        <v>58</v>
      </c>
      <c r="E9" s="230" t="s">
        <v>148</v>
      </c>
      <c r="J9" s="230" t="s">
        <v>148</v>
      </c>
      <c r="K9" s="230" t="s">
        <v>148</v>
      </c>
      <c r="L9" s="230" t="s">
        <v>150</v>
      </c>
      <c r="M9" s="230" t="s">
        <v>148</v>
      </c>
    </row>
    <row r="10" spans="1:44" x14ac:dyDescent="0.3">
      <c r="A10" s="230">
        <v>427463</v>
      </c>
      <c r="B10" s="230" t="s">
        <v>58</v>
      </c>
      <c r="C10" s="230" t="s">
        <v>148</v>
      </c>
      <c r="E10" s="230" t="s">
        <v>150</v>
      </c>
      <c r="F10" s="230" t="s">
        <v>148</v>
      </c>
      <c r="J10" s="230" t="s">
        <v>149</v>
      </c>
      <c r="K10" s="230" t="s">
        <v>149</v>
      </c>
      <c r="M10" s="230" t="s">
        <v>149</v>
      </c>
    </row>
    <row r="11" spans="1:44" x14ac:dyDescent="0.3">
      <c r="A11" s="230">
        <v>426058</v>
      </c>
      <c r="B11" s="230" t="s">
        <v>58</v>
      </c>
      <c r="C11" s="230" t="s">
        <v>149</v>
      </c>
      <c r="D11" s="230" t="s">
        <v>150</v>
      </c>
      <c r="E11" s="230" t="s">
        <v>149</v>
      </c>
      <c r="F11" s="230" t="s">
        <v>150</v>
      </c>
      <c r="I11" s="230" t="s">
        <v>149</v>
      </c>
      <c r="J11" s="230" t="s">
        <v>149</v>
      </c>
      <c r="K11" s="230" t="s">
        <v>149</v>
      </c>
      <c r="M11" s="230" t="s">
        <v>149</v>
      </c>
    </row>
    <row r="12" spans="1:44" x14ac:dyDescent="0.3">
      <c r="A12" s="230">
        <v>426156</v>
      </c>
      <c r="B12" s="230" t="s">
        <v>58</v>
      </c>
      <c r="D12" s="230" t="s">
        <v>148</v>
      </c>
      <c r="E12" s="230" t="s">
        <v>150</v>
      </c>
      <c r="J12" s="230" t="s">
        <v>148</v>
      </c>
      <c r="K12" s="230" t="s">
        <v>148</v>
      </c>
      <c r="M12" s="230" t="s">
        <v>148</v>
      </c>
    </row>
    <row r="13" spans="1:44" x14ac:dyDescent="0.3">
      <c r="A13" s="230">
        <v>426850</v>
      </c>
      <c r="B13" s="230" t="s">
        <v>58</v>
      </c>
      <c r="D13" s="230" t="s">
        <v>150</v>
      </c>
      <c r="E13" s="230" t="s">
        <v>148</v>
      </c>
      <c r="F13" s="230" t="s">
        <v>150</v>
      </c>
      <c r="J13" s="230" t="s">
        <v>150</v>
      </c>
      <c r="K13" s="230" t="s">
        <v>150</v>
      </c>
      <c r="M13" s="230" t="s">
        <v>150</v>
      </c>
    </row>
    <row r="14" spans="1:44" x14ac:dyDescent="0.3">
      <c r="A14" s="230">
        <v>425630</v>
      </c>
      <c r="B14" s="230" t="s">
        <v>58</v>
      </c>
      <c r="E14" s="230" t="s">
        <v>148</v>
      </c>
      <c r="J14" s="230" t="s">
        <v>148</v>
      </c>
      <c r="K14" s="230" t="s">
        <v>149</v>
      </c>
      <c r="L14" s="230" t="s">
        <v>148</v>
      </c>
      <c r="M14" s="230" t="s">
        <v>148</v>
      </c>
    </row>
    <row r="15" spans="1:44" x14ac:dyDescent="0.3">
      <c r="A15" s="230">
        <v>425706</v>
      </c>
      <c r="B15" s="230" t="s">
        <v>58</v>
      </c>
      <c r="F15" s="230" t="s">
        <v>150</v>
      </c>
      <c r="G15" s="230" t="s">
        <v>149</v>
      </c>
      <c r="J15" s="230" t="s">
        <v>150</v>
      </c>
      <c r="K15" s="230" t="s">
        <v>148</v>
      </c>
      <c r="M15" s="230" t="s">
        <v>148</v>
      </c>
    </row>
    <row r="16" spans="1:44" x14ac:dyDescent="0.3">
      <c r="A16" s="230">
        <v>427131</v>
      </c>
      <c r="B16" s="230" t="s">
        <v>58</v>
      </c>
      <c r="D16" s="230" t="s">
        <v>148</v>
      </c>
      <c r="F16" s="230" t="s">
        <v>148</v>
      </c>
      <c r="I16" s="230" t="s">
        <v>150</v>
      </c>
      <c r="K16" s="230" t="s">
        <v>150</v>
      </c>
      <c r="L16" s="230" t="s">
        <v>150</v>
      </c>
    </row>
    <row r="17" spans="1:13" x14ac:dyDescent="0.3">
      <c r="A17" s="230">
        <v>427203</v>
      </c>
      <c r="B17" s="230" t="s">
        <v>58</v>
      </c>
      <c r="D17" s="230" t="s">
        <v>150</v>
      </c>
      <c r="F17" s="230" t="s">
        <v>148</v>
      </c>
      <c r="J17" s="230" t="s">
        <v>150</v>
      </c>
      <c r="K17" s="230" t="s">
        <v>149</v>
      </c>
      <c r="L17" s="230" t="s">
        <v>149</v>
      </c>
      <c r="M17" s="230" t="s">
        <v>149</v>
      </c>
    </row>
    <row r="18" spans="1:13" x14ac:dyDescent="0.3">
      <c r="A18" s="230">
        <v>419561</v>
      </c>
      <c r="B18" s="230" t="s">
        <v>58</v>
      </c>
      <c r="C18" s="230" t="s">
        <v>148</v>
      </c>
      <c r="F18" s="230" t="s">
        <v>148</v>
      </c>
      <c r="H18" s="230" t="s">
        <v>148</v>
      </c>
      <c r="I18" s="230" t="s">
        <v>149</v>
      </c>
      <c r="J18" s="230" t="s">
        <v>149</v>
      </c>
      <c r="K18" s="230" t="s">
        <v>148</v>
      </c>
      <c r="L18" s="230" t="s">
        <v>149</v>
      </c>
    </row>
    <row r="19" spans="1:13" x14ac:dyDescent="0.3">
      <c r="A19" s="230">
        <v>422221</v>
      </c>
      <c r="B19" s="230" t="s">
        <v>58</v>
      </c>
      <c r="E19" s="230" t="s">
        <v>149</v>
      </c>
      <c r="F19" s="230" t="s">
        <v>148</v>
      </c>
      <c r="I19" s="230" t="s">
        <v>148</v>
      </c>
      <c r="J19" s="230" t="s">
        <v>148</v>
      </c>
      <c r="K19" s="230" t="s">
        <v>148</v>
      </c>
      <c r="M19" s="230" t="s">
        <v>149</v>
      </c>
    </row>
    <row r="20" spans="1:13" x14ac:dyDescent="0.3">
      <c r="A20" s="230">
        <v>423188</v>
      </c>
      <c r="B20" s="230" t="s">
        <v>58</v>
      </c>
      <c r="E20" s="230" t="s">
        <v>148</v>
      </c>
      <c r="F20" s="230" t="s">
        <v>148</v>
      </c>
      <c r="I20" s="230" t="s">
        <v>148</v>
      </c>
      <c r="J20" s="230" t="s">
        <v>150</v>
      </c>
      <c r="K20" s="230" t="s">
        <v>148</v>
      </c>
      <c r="M20" s="230" t="s">
        <v>148</v>
      </c>
    </row>
    <row r="21" spans="1:13" x14ac:dyDescent="0.3">
      <c r="A21" s="230">
        <v>424248</v>
      </c>
      <c r="B21" s="230" t="s">
        <v>58</v>
      </c>
      <c r="C21" s="230" t="s">
        <v>148</v>
      </c>
      <c r="E21" s="230" t="s">
        <v>150</v>
      </c>
      <c r="F21" s="230" t="s">
        <v>149</v>
      </c>
      <c r="H21" s="230" t="s">
        <v>150</v>
      </c>
      <c r="I21" s="230" t="s">
        <v>148</v>
      </c>
      <c r="J21" s="230" t="s">
        <v>150</v>
      </c>
      <c r="K21" s="230" t="s">
        <v>150</v>
      </c>
      <c r="L21" s="230" t="s">
        <v>150</v>
      </c>
      <c r="M21" s="230" t="s">
        <v>150</v>
      </c>
    </row>
    <row r="22" spans="1:13" x14ac:dyDescent="0.3">
      <c r="A22" s="230">
        <v>425631</v>
      </c>
      <c r="B22" s="230" t="s">
        <v>58</v>
      </c>
      <c r="D22" s="230" t="s">
        <v>149</v>
      </c>
      <c r="G22" s="230" t="s">
        <v>148</v>
      </c>
      <c r="H22" s="230" t="s">
        <v>150</v>
      </c>
      <c r="K22" s="230" t="s">
        <v>148</v>
      </c>
      <c r="L22" s="230" t="s">
        <v>149</v>
      </c>
    </row>
    <row r="23" spans="1:13" x14ac:dyDescent="0.3">
      <c r="A23" s="230">
        <v>425834</v>
      </c>
      <c r="B23" s="230" t="s">
        <v>58</v>
      </c>
      <c r="C23" s="230" t="s">
        <v>148</v>
      </c>
      <c r="D23" s="230" t="s">
        <v>148</v>
      </c>
      <c r="E23" s="230" t="s">
        <v>148</v>
      </c>
      <c r="F23" s="230" t="s">
        <v>148</v>
      </c>
      <c r="G23" s="230" t="s">
        <v>148</v>
      </c>
      <c r="H23" s="230" t="s">
        <v>148</v>
      </c>
      <c r="I23" s="230" t="s">
        <v>150</v>
      </c>
      <c r="J23" s="230" t="s">
        <v>150</v>
      </c>
      <c r="K23" s="230" t="s">
        <v>150</v>
      </c>
      <c r="L23" s="230" t="s">
        <v>150</v>
      </c>
      <c r="M23" s="230" t="s">
        <v>150</v>
      </c>
    </row>
    <row r="24" spans="1:13" x14ac:dyDescent="0.3">
      <c r="A24" s="230">
        <v>425912</v>
      </c>
      <c r="B24" s="230" t="s">
        <v>58</v>
      </c>
      <c r="D24" s="230" t="s">
        <v>148</v>
      </c>
      <c r="E24" s="230" t="s">
        <v>148</v>
      </c>
      <c r="F24" s="230" t="s">
        <v>150</v>
      </c>
      <c r="G24" s="230" t="s">
        <v>150</v>
      </c>
      <c r="H24" s="230" t="s">
        <v>150</v>
      </c>
      <c r="I24" s="230" t="s">
        <v>148</v>
      </c>
      <c r="J24" s="230" t="s">
        <v>148</v>
      </c>
      <c r="K24" s="230" t="s">
        <v>148</v>
      </c>
      <c r="L24" s="230" t="s">
        <v>150</v>
      </c>
      <c r="M24" s="230" t="s">
        <v>148</v>
      </c>
    </row>
    <row r="25" spans="1:13" x14ac:dyDescent="0.3">
      <c r="A25" s="230">
        <v>425951</v>
      </c>
      <c r="B25" s="230" t="s">
        <v>58</v>
      </c>
      <c r="C25" s="230" t="s">
        <v>148</v>
      </c>
      <c r="E25" s="230" t="s">
        <v>148</v>
      </c>
      <c r="I25" s="230" t="s">
        <v>148</v>
      </c>
      <c r="J25" s="230" t="s">
        <v>148</v>
      </c>
      <c r="K25" s="230" t="s">
        <v>148</v>
      </c>
      <c r="L25" s="230" t="s">
        <v>148</v>
      </c>
    </row>
    <row r="26" spans="1:13" x14ac:dyDescent="0.3">
      <c r="A26" s="230">
        <v>426020</v>
      </c>
      <c r="B26" s="230" t="s">
        <v>58</v>
      </c>
      <c r="E26" s="230" t="s">
        <v>148</v>
      </c>
      <c r="G26" s="230" t="s">
        <v>148</v>
      </c>
      <c r="I26" s="230" t="s">
        <v>148</v>
      </c>
      <c r="J26" s="230" t="s">
        <v>148</v>
      </c>
      <c r="K26" s="230" t="s">
        <v>148</v>
      </c>
      <c r="L26" s="230" t="s">
        <v>148</v>
      </c>
    </row>
    <row r="27" spans="1:13" x14ac:dyDescent="0.3">
      <c r="A27" s="230">
        <v>426025</v>
      </c>
      <c r="B27" s="230" t="s">
        <v>58</v>
      </c>
      <c r="C27" s="230" t="s">
        <v>148</v>
      </c>
      <c r="E27" s="230" t="s">
        <v>148</v>
      </c>
      <c r="F27" s="230" t="s">
        <v>150</v>
      </c>
      <c r="G27" s="230" t="s">
        <v>148</v>
      </c>
      <c r="I27" s="230" t="s">
        <v>149</v>
      </c>
      <c r="J27" s="230" t="s">
        <v>149</v>
      </c>
      <c r="K27" s="230" t="s">
        <v>149</v>
      </c>
      <c r="L27" s="230" t="s">
        <v>149</v>
      </c>
      <c r="M27" s="230" t="s">
        <v>149</v>
      </c>
    </row>
    <row r="28" spans="1:13" x14ac:dyDescent="0.3">
      <c r="A28" s="230">
        <v>426038</v>
      </c>
      <c r="B28" s="230" t="s">
        <v>58</v>
      </c>
      <c r="E28" s="230" t="s">
        <v>148</v>
      </c>
      <c r="F28" s="230" t="s">
        <v>148</v>
      </c>
      <c r="G28" s="230" t="s">
        <v>148</v>
      </c>
      <c r="I28" s="230" t="s">
        <v>148</v>
      </c>
      <c r="J28" s="230" t="s">
        <v>148</v>
      </c>
      <c r="K28" s="230" t="s">
        <v>150</v>
      </c>
      <c r="L28" s="230" t="s">
        <v>150</v>
      </c>
      <c r="M28" s="230" t="s">
        <v>148</v>
      </c>
    </row>
    <row r="29" spans="1:13" x14ac:dyDescent="0.3">
      <c r="A29" s="230">
        <v>426073</v>
      </c>
      <c r="B29" s="230" t="s">
        <v>58</v>
      </c>
      <c r="C29" s="230" t="s">
        <v>148</v>
      </c>
      <c r="E29" s="230" t="s">
        <v>148</v>
      </c>
      <c r="I29" s="230" t="s">
        <v>149</v>
      </c>
      <c r="K29" s="230" t="s">
        <v>148</v>
      </c>
      <c r="L29" s="230" t="s">
        <v>148</v>
      </c>
    </row>
    <row r="30" spans="1:13" x14ac:dyDescent="0.3">
      <c r="A30" s="230">
        <v>426081</v>
      </c>
      <c r="B30" s="230" t="s">
        <v>58</v>
      </c>
      <c r="D30" s="230" t="s">
        <v>149</v>
      </c>
      <c r="I30" s="230" t="s">
        <v>148</v>
      </c>
      <c r="K30" s="230" t="s">
        <v>148</v>
      </c>
      <c r="L30" s="230" t="s">
        <v>148</v>
      </c>
      <c r="M30" s="230" t="s">
        <v>148</v>
      </c>
    </row>
    <row r="31" spans="1:13" x14ac:dyDescent="0.3">
      <c r="A31" s="230">
        <v>426083</v>
      </c>
      <c r="B31" s="230" t="s">
        <v>58</v>
      </c>
      <c r="C31" s="230" t="s">
        <v>148</v>
      </c>
      <c r="I31" s="230" t="s">
        <v>149</v>
      </c>
      <c r="J31" s="230" t="s">
        <v>148</v>
      </c>
      <c r="K31" s="230" t="s">
        <v>148</v>
      </c>
      <c r="L31" s="230" t="s">
        <v>148</v>
      </c>
    </row>
    <row r="32" spans="1:13" x14ac:dyDescent="0.3">
      <c r="A32" s="230">
        <v>426127</v>
      </c>
      <c r="B32" s="230" t="s">
        <v>58</v>
      </c>
      <c r="D32" s="230" t="s">
        <v>148</v>
      </c>
      <c r="E32" s="230" t="s">
        <v>148</v>
      </c>
      <c r="F32" s="230" t="s">
        <v>150</v>
      </c>
      <c r="I32" s="230" t="s">
        <v>148</v>
      </c>
      <c r="J32" s="230" t="s">
        <v>148</v>
      </c>
      <c r="K32" s="230" t="s">
        <v>150</v>
      </c>
      <c r="L32" s="230" t="s">
        <v>150</v>
      </c>
    </row>
    <row r="33" spans="1:13" x14ac:dyDescent="0.3">
      <c r="A33" s="230">
        <v>426182</v>
      </c>
      <c r="B33" s="230" t="s">
        <v>58</v>
      </c>
      <c r="G33" s="230" t="s">
        <v>150</v>
      </c>
      <c r="I33" s="230" t="s">
        <v>149</v>
      </c>
      <c r="J33" s="230" t="s">
        <v>148</v>
      </c>
      <c r="K33" s="230" t="s">
        <v>148</v>
      </c>
      <c r="M33" s="230" t="s">
        <v>149</v>
      </c>
    </row>
    <row r="34" spans="1:13" x14ac:dyDescent="0.3">
      <c r="A34" s="230">
        <v>426187</v>
      </c>
      <c r="B34" s="230" t="s">
        <v>58</v>
      </c>
      <c r="D34" s="230" t="s">
        <v>148</v>
      </c>
      <c r="E34" s="230" t="s">
        <v>148</v>
      </c>
      <c r="F34" s="230" t="s">
        <v>150</v>
      </c>
      <c r="I34" s="230" t="s">
        <v>148</v>
      </c>
      <c r="K34" s="230" t="s">
        <v>150</v>
      </c>
      <c r="L34" s="230" t="s">
        <v>148</v>
      </c>
    </row>
    <row r="35" spans="1:13" x14ac:dyDescent="0.3">
      <c r="A35" s="230">
        <v>426202</v>
      </c>
      <c r="B35" s="230" t="s">
        <v>58</v>
      </c>
      <c r="G35" s="230" t="s">
        <v>148</v>
      </c>
      <c r="I35" s="230" t="s">
        <v>148</v>
      </c>
      <c r="J35" s="230" t="s">
        <v>148</v>
      </c>
      <c r="L35" s="230" t="s">
        <v>148</v>
      </c>
      <c r="M35" s="230" t="s">
        <v>148</v>
      </c>
    </row>
    <row r="36" spans="1:13" x14ac:dyDescent="0.3">
      <c r="A36" s="230">
        <v>426224</v>
      </c>
      <c r="B36" s="230" t="s">
        <v>58</v>
      </c>
      <c r="G36" s="230" t="s">
        <v>148</v>
      </c>
      <c r="H36" s="230" t="s">
        <v>150</v>
      </c>
      <c r="I36" s="230" t="s">
        <v>148</v>
      </c>
      <c r="J36" s="230" t="s">
        <v>148</v>
      </c>
      <c r="K36" s="230" t="s">
        <v>148</v>
      </c>
      <c r="L36" s="230" t="s">
        <v>149</v>
      </c>
    </row>
    <row r="37" spans="1:13" x14ac:dyDescent="0.3">
      <c r="A37" s="230">
        <v>426266</v>
      </c>
      <c r="B37" s="230" t="s">
        <v>58</v>
      </c>
      <c r="C37" s="230" t="s">
        <v>148</v>
      </c>
      <c r="D37" s="230" t="s">
        <v>148</v>
      </c>
      <c r="E37" s="230" t="s">
        <v>148</v>
      </c>
      <c r="F37" s="230" t="s">
        <v>148</v>
      </c>
      <c r="J37" s="230" t="s">
        <v>148</v>
      </c>
      <c r="K37" s="230" t="s">
        <v>148</v>
      </c>
    </row>
    <row r="38" spans="1:13" x14ac:dyDescent="0.3">
      <c r="A38" s="230">
        <v>426300</v>
      </c>
      <c r="B38" s="230" t="s">
        <v>58</v>
      </c>
      <c r="C38" s="230" t="s">
        <v>148</v>
      </c>
      <c r="H38" s="230" t="s">
        <v>148</v>
      </c>
      <c r="I38" s="230" t="s">
        <v>148</v>
      </c>
      <c r="K38" s="230" t="s">
        <v>148</v>
      </c>
      <c r="L38" s="230" t="s">
        <v>149</v>
      </c>
    </row>
    <row r="39" spans="1:13" x14ac:dyDescent="0.3">
      <c r="A39" s="230">
        <v>426307</v>
      </c>
      <c r="B39" s="230" t="s">
        <v>58</v>
      </c>
      <c r="C39" s="230" t="s">
        <v>150</v>
      </c>
      <c r="D39" s="230" t="s">
        <v>150</v>
      </c>
      <c r="E39" s="230" t="s">
        <v>150</v>
      </c>
      <c r="F39" s="230" t="s">
        <v>150</v>
      </c>
      <c r="G39" s="230" t="s">
        <v>150</v>
      </c>
      <c r="H39" s="230" t="s">
        <v>149</v>
      </c>
      <c r="I39" s="230" t="s">
        <v>149</v>
      </c>
      <c r="J39" s="230" t="s">
        <v>149</v>
      </c>
      <c r="K39" s="230" t="s">
        <v>149</v>
      </c>
      <c r="L39" s="230" t="s">
        <v>149</v>
      </c>
      <c r="M39" s="230" t="s">
        <v>149</v>
      </c>
    </row>
    <row r="40" spans="1:13" x14ac:dyDescent="0.3">
      <c r="A40" s="230">
        <v>426387</v>
      </c>
      <c r="B40" s="230" t="s">
        <v>58</v>
      </c>
      <c r="D40" s="230" t="s">
        <v>148</v>
      </c>
      <c r="E40" s="230" t="s">
        <v>148</v>
      </c>
      <c r="G40" s="230" t="s">
        <v>148</v>
      </c>
      <c r="H40" s="230" t="s">
        <v>148</v>
      </c>
      <c r="J40" s="230" t="s">
        <v>150</v>
      </c>
      <c r="K40" s="230" t="s">
        <v>150</v>
      </c>
      <c r="L40" s="230" t="s">
        <v>150</v>
      </c>
    </row>
    <row r="41" spans="1:13" x14ac:dyDescent="0.3">
      <c r="A41" s="230">
        <v>426395</v>
      </c>
      <c r="B41" s="230" t="s">
        <v>58</v>
      </c>
      <c r="D41" s="230" t="s">
        <v>150</v>
      </c>
      <c r="E41" s="230" t="s">
        <v>148</v>
      </c>
      <c r="H41" s="230" t="s">
        <v>148</v>
      </c>
      <c r="K41" s="230" t="s">
        <v>148</v>
      </c>
      <c r="L41" s="230" t="s">
        <v>148</v>
      </c>
    </row>
    <row r="42" spans="1:13" x14ac:dyDescent="0.3">
      <c r="A42" s="230">
        <v>426408</v>
      </c>
      <c r="B42" s="230" t="s">
        <v>58</v>
      </c>
      <c r="D42" s="230" t="s">
        <v>148</v>
      </c>
      <c r="G42" s="230" t="s">
        <v>148</v>
      </c>
      <c r="I42" s="230" t="s">
        <v>148</v>
      </c>
      <c r="J42" s="230" t="s">
        <v>149</v>
      </c>
      <c r="K42" s="230" t="s">
        <v>150</v>
      </c>
      <c r="L42" s="230" t="s">
        <v>149</v>
      </c>
      <c r="M42" s="230" t="s">
        <v>150</v>
      </c>
    </row>
    <row r="43" spans="1:13" x14ac:dyDescent="0.3">
      <c r="A43" s="230">
        <v>426426</v>
      </c>
      <c r="B43" s="230" t="s">
        <v>58</v>
      </c>
      <c r="F43" s="230" t="s">
        <v>150</v>
      </c>
      <c r="G43" s="230" t="s">
        <v>150</v>
      </c>
      <c r="H43" s="230" t="s">
        <v>148</v>
      </c>
      <c r="J43" s="230" t="s">
        <v>150</v>
      </c>
      <c r="K43" s="230" t="s">
        <v>150</v>
      </c>
      <c r="L43" s="230" t="s">
        <v>149</v>
      </c>
    </row>
    <row r="44" spans="1:13" x14ac:dyDescent="0.3">
      <c r="A44" s="230">
        <v>426450</v>
      </c>
      <c r="B44" s="230" t="s">
        <v>58</v>
      </c>
      <c r="G44" s="230" t="s">
        <v>148</v>
      </c>
      <c r="H44" s="230" t="s">
        <v>148</v>
      </c>
      <c r="J44" s="230" t="s">
        <v>148</v>
      </c>
      <c r="K44" s="230" t="s">
        <v>148</v>
      </c>
      <c r="L44" s="230" t="s">
        <v>148</v>
      </c>
    </row>
    <row r="45" spans="1:13" x14ac:dyDescent="0.3">
      <c r="A45" s="230">
        <v>426523</v>
      </c>
      <c r="B45" s="230" t="s">
        <v>58</v>
      </c>
      <c r="D45" s="230" t="s">
        <v>148</v>
      </c>
      <c r="E45" s="230" t="s">
        <v>148</v>
      </c>
      <c r="I45" s="230" t="s">
        <v>148</v>
      </c>
      <c r="J45" s="230" t="s">
        <v>148</v>
      </c>
      <c r="K45" s="230" t="s">
        <v>148</v>
      </c>
    </row>
    <row r="46" spans="1:13" x14ac:dyDescent="0.3">
      <c r="A46" s="230">
        <v>426524</v>
      </c>
      <c r="B46" s="230" t="s">
        <v>58</v>
      </c>
      <c r="C46" s="230" t="s">
        <v>149</v>
      </c>
      <c r="D46" s="230" t="s">
        <v>150</v>
      </c>
      <c r="E46" s="230" t="s">
        <v>149</v>
      </c>
      <c r="F46" s="230" t="s">
        <v>148</v>
      </c>
      <c r="G46" s="230" t="s">
        <v>148</v>
      </c>
      <c r="H46" s="230" t="s">
        <v>148</v>
      </c>
      <c r="I46" s="230" t="s">
        <v>149</v>
      </c>
      <c r="J46" s="230" t="s">
        <v>149</v>
      </c>
      <c r="K46" s="230" t="s">
        <v>149</v>
      </c>
      <c r="L46" s="230" t="s">
        <v>149</v>
      </c>
      <c r="M46" s="230" t="s">
        <v>150</v>
      </c>
    </row>
    <row r="47" spans="1:13" x14ac:dyDescent="0.3">
      <c r="A47" s="230">
        <v>426527</v>
      </c>
      <c r="B47" s="230" t="s">
        <v>58</v>
      </c>
      <c r="D47" s="230" t="s">
        <v>148</v>
      </c>
      <c r="H47" s="230" t="s">
        <v>150</v>
      </c>
      <c r="I47" s="230" t="s">
        <v>148</v>
      </c>
      <c r="J47" s="230" t="s">
        <v>148</v>
      </c>
      <c r="K47" s="230" t="s">
        <v>148</v>
      </c>
      <c r="L47" s="230" t="s">
        <v>150</v>
      </c>
    </row>
    <row r="48" spans="1:13" x14ac:dyDescent="0.3">
      <c r="A48" s="230">
        <v>426531</v>
      </c>
      <c r="B48" s="230" t="s">
        <v>58</v>
      </c>
      <c r="C48" s="230" t="s">
        <v>148</v>
      </c>
      <c r="D48" s="230" t="s">
        <v>148</v>
      </c>
      <c r="E48" s="230" t="s">
        <v>148</v>
      </c>
      <c r="G48" s="230" t="s">
        <v>148</v>
      </c>
      <c r="H48" s="230" t="s">
        <v>148</v>
      </c>
      <c r="I48" s="230" t="s">
        <v>150</v>
      </c>
      <c r="J48" s="230" t="s">
        <v>149</v>
      </c>
      <c r="K48" s="230" t="s">
        <v>150</v>
      </c>
      <c r="L48" s="230" t="s">
        <v>149</v>
      </c>
      <c r="M48" s="230" t="s">
        <v>150</v>
      </c>
    </row>
    <row r="49" spans="1:13" x14ac:dyDescent="0.3">
      <c r="A49" s="230">
        <v>426550</v>
      </c>
      <c r="B49" s="230" t="s">
        <v>58</v>
      </c>
      <c r="D49" s="230" t="s">
        <v>148</v>
      </c>
      <c r="E49" s="230" t="s">
        <v>148</v>
      </c>
      <c r="F49" s="230" t="s">
        <v>148</v>
      </c>
      <c r="G49" s="230" t="s">
        <v>149</v>
      </c>
      <c r="I49" s="230" t="s">
        <v>149</v>
      </c>
      <c r="J49" s="230" t="s">
        <v>149</v>
      </c>
      <c r="K49" s="230" t="s">
        <v>149</v>
      </c>
      <c r="L49" s="230" t="s">
        <v>150</v>
      </c>
      <c r="M49" s="230" t="s">
        <v>149</v>
      </c>
    </row>
    <row r="50" spans="1:13" x14ac:dyDescent="0.3">
      <c r="A50" s="230">
        <v>426584</v>
      </c>
      <c r="B50" s="230" t="s">
        <v>58</v>
      </c>
      <c r="E50" s="230" t="s">
        <v>148</v>
      </c>
      <c r="G50" s="230" t="s">
        <v>148</v>
      </c>
      <c r="H50" s="230" t="s">
        <v>148</v>
      </c>
      <c r="I50" s="230" t="s">
        <v>148</v>
      </c>
      <c r="J50" s="230" t="s">
        <v>148</v>
      </c>
      <c r="L50" s="230" t="s">
        <v>150</v>
      </c>
    </row>
    <row r="51" spans="1:13" x14ac:dyDescent="0.3">
      <c r="A51" s="230">
        <v>426591</v>
      </c>
      <c r="B51" s="230" t="s">
        <v>58</v>
      </c>
      <c r="C51" s="230" t="s">
        <v>148</v>
      </c>
      <c r="I51" s="230" t="s">
        <v>148</v>
      </c>
      <c r="J51" s="230" t="s">
        <v>148</v>
      </c>
      <c r="K51" s="230" t="s">
        <v>148</v>
      </c>
      <c r="L51" s="230" t="s">
        <v>148</v>
      </c>
    </row>
    <row r="52" spans="1:13" x14ac:dyDescent="0.3">
      <c r="A52" s="230">
        <v>426611</v>
      </c>
      <c r="B52" s="230" t="s">
        <v>58</v>
      </c>
      <c r="C52" s="230" t="s">
        <v>148</v>
      </c>
      <c r="D52" s="230" t="s">
        <v>150</v>
      </c>
      <c r="E52" s="230" t="s">
        <v>148</v>
      </c>
      <c r="F52" s="230" t="s">
        <v>148</v>
      </c>
      <c r="G52" s="230" t="s">
        <v>150</v>
      </c>
      <c r="H52" s="230" t="s">
        <v>148</v>
      </c>
      <c r="I52" s="230" t="s">
        <v>149</v>
      </c>
      <c r="J52" s="230" t="s">
        <v>149</v>
      </c>
      <c r="K52" s="230" t="s">
        <v>149</v>
      </c>
      <c r="L52" s="230" t="s">
        <v>149</v>
      </c>
      <c r="M52" s="230" t="s">
        <v>149</v>
      </c>
    </row>
    <row r="53" spans="1:13" x14ac:dyDescent="0.3">
      <c r="A53" s="230">
        <v>426673</v>
      </c>
      <c r="B53" s="230" t="s">
        <v>58</v>
      </c>
      <c r="E53" s="230" t="s">
        <v>148</v>
      </c>
      <c r="F53" s="230" t="s">
        <v>148</v>
      </c>
      <c r="G53" s="230" t="s">
        <v>148</v>
      </c>
      <c r="I53" s="230" t="s">
        <v>148</v>
      </c>
      <c r="K53" s="230" t="s">
        <v>148</v>
      </c>
      <c r="L53" s="230" t="s">
        <v>148</v>
      </c>
    </row>
    <row r="54" spans="1:13" x14ac:dyDescent="0.3">
      <c r="A54" s="230">
        <v>426705</v>
      </c>
      <c r="B54" s="230" t="s">
        <v>58</v>
      </c>
      <c r="C54" s="230" t="s">
        <v>148</v>
      </c>
      <c r="G54" s="230" t="s">
        <v>148</v>
      </c>
      <c r="I54" s="230" t="s">
        <v>148</v>
      </c>
      <c r="K54" s="230" t="s">
        <v>148</v>
      </c>
      <c r="L54" s="230" t="s">
        <v>148</v>
      </c>
    </row>
    <row r="55" spans="1:13" x14ac:dyDescent="0.3">
      <c r="A55" s="230">
        <v>426729</v>
      </c>
      <c r="B55" s="230" t="s">
        <v>58</v>
      </c>
      <c r="E55" s="230" t="s">
        <v>148</v>
      </c>
      <c r="F55" s="230" t="s">
        <v>148</v>
      </c>
      <c r="H55" s="230" t="s">
        <v>148</v>
      </c>
      <c r="K55" s="230" t="s">
        <v>148</v>
      </c>
      <c r="L55" s="230" t="s">
        <v>148</v>
      </c>
    </row>
    <row r="56" spans="1:13" x14ac:dyDescent="0.3">
      <c r="A56" s="230">
        <v>426813</v>
      </c>
      <c r="B56" s="230" t="s">
        <v>58</v>
      </c>
      <c r="E56" s="230" t="s">
        <v>148</v>
      </c>
      <c r="G56" s="230" t="s">
        <v>148</v>
      </c>
      <c r="I56" s="230" t="s">
        <v>148</v>
      </c>
      <c r="J56" s="230" t="s">
        <v>148</v>
      </c>
      <c r="L56" s="230" t="s">
        <v>148</v>
      </c>
    </row>
    <row r="57" spans="1:13" x14ac:dyDescent="0.3">
      <c r="A57" s="230">
        <v>426839</v>
      </c>
      <c r="B57" s="230" t="s">
        <v>58</v>
      </c>
      <c r="D57" s="230" t="s">
        <v>148</v>
      </c>
      <c r="E57" s="230" t="s">
        <v>148</v>
      </c>
      <c r="G57" s="230" t="s">
        <v>148</v>
      </c>
      <c r="H57" s="230" t="s">
        <v>148</v>
      </c>
      <c r="J57" s="230" t="s">
        <v>148</v>
      </c>
      <c r="K57" s="230" t="s">
        <v>148</v>
      </c>
      <c r="L57" s="230" t="s">
        <v>148</v>
      </c>
    </row>
    <row r="58" spans="1:13" x14ac:dyDescent="0.3">
      <c r="A58" s="230">
        <v>426870</v>
      </c>
      <c r="B58" s="230" t="s">
        <v>58</v>
      </c>
      <c r="E58" s="230" t="s">
        <v>148</v>
      </c>
      <c r="G58" s="230" t="s">
        <v>148</v>
      </c>
      <c r="H58" s="230" t="s">
        <v>148</v>
      </c>
      <c r="J58" s="230" t="s">
        <v>148</v>
      </c>
      <c r="K58" s="230" t="s">
        <v>148</v>
      </c>
    </row>
    <row r="59" spans="1:13" x14ac:dyDescent="0.3">
      <c r="A59" s="230">
        <v>427000</v>
      </c>
      <c r="B59" s="230" t="s">
        <v>58</v>
      </c>
      <c r="D59" s="230" t="s">
        <v>150</v>
      </c>
      <c r="G59" s="230" t="s">
        <v>148</v>
      </c>
      <c r="H59" s="230" t="s">
        <v>148</v>
      </c>
      <c r="L59" s="230" t="s">
        <v>149</v>
      </c>
      <c r="M59" s="230" t="s">
        <v>149</v>
      </c>
    </row>
    <row r="60" spans="1:13" x14ac:dyDescent="0.3">
      <c r="A60" s="230">
        <v>427053</v>
      </c>
      <c r="B60" s="230" t="s">
        <v>58</v>
      </c>
      <c r="C60" s="230" t="s">
        <v>150</v>
      </c>
      <c r="D60" s="230" t="s">
        <v>148</v>
      </c>
      <c r="H60" s="230" t="s">
        <v>150</v>
      </c>
      <c r="I60" s="230" t="s">
        <v>149</v>
      </c>
      <c r="K60" s="230" t="s">
        <v>150</v>
      </c>
      <c r="L60" s="230" t="s">
        <v>148</v>
      </c>
    </row>
    <row r="61" spans="1:13" x14ac:dyDescent="0.3">
      <c r="A61" s="230">
        <v>427069</v>
      </c>
      <c r="B61" s="230" t="s">
        <v>58</v>
      </c>
      <c r="F61" s="230" t="s">
        <v>148</v>
      </c>
      <c r="G61" s="230" t="s">
        <v>148</v>
      </c>
      <c r="H61" s="230" t="s">
        <v>149</v>
      </c>
      <c r="I61" s="230" t="s">
        <v>149</v>
      </c>
      <c r="J61" s="230" t="s">
        <v>149</v>
      </c>
      <c r="K61" s="230" t="s">
        <v>149</v>
      </c>
      <c r="L61" s="230" t="s">
        <v>149</v>
      </c>
      <c r="M61" s="230" t="s">
        <v>149</v>
      </c>
    </row>
    <row r="62" spans="1:13" x14ac:dyDescent="0.3">
      <c r="A62" s="230">
        <v>427134</v>
      </c>
      <c r="B62" s="230" t="s">
        <v>58</v>
      </c>
      <c r="H62" s="230" t="s">
        <v>150</v>
      </c>
      <c r="J62" s="230" t="s">
        <v>150</v>
      </c>
      <c r="K62" s="230" t="s">
        <v>150</v>
      </c>
      <c r="L62" s="230" t="s">
        <v>150</v>
      </c>
      <c r="M62" s="230" t="s">
        <v>150</v>
      </c>
    </row>
    <row r="63" spans="1:13" x14ac:dyDescent="0.3">
      <c r="A63" s="230">
        <v>427135</v>
      </c>
      <c r="B63" s="230" t="s">
        <v>58</v>
      </c>
      <c r="E63" s="230" t="s">
        <v>148</v>
      </c>
      <c r="F63" s="230" t="s">
        <v>148</v>
      </c>
      <c r="G63" s="230" t="s">
        <v>148</v>
      </c>
      <c r="H63" s="230" t="s">
        <v>150</v>
      </c>
      <c r="I63" s="230" t="s">
        <v>150</v>
      </c>
      <c r="K63" s="230" t="s">
        <v>150</v>
      </c>
      <c r="L63" s="230" t="s">
        <v>150</v>
      </c>
      <c r="M63" s="230" t="s">
        <v>150</v>
      </c>
    </row>
    <row r="64" spans="1:13" x14ac:dyDescent="0.3">
      <c r="A64" s="230">
        <v>427143</v>
      </c>
      <c r="B64" s="230" t="s">
        <v>58</v>
      </c>
      <c r="C64" s="230" t="s">
        <v>150</v>
      </c>
      <c r="D64" s="230" t="s">
        <v>150</v>
      </c>
      <c r="E64" s="230" t="s">
        <v>150</v>
      </c>
      <c r="F64" s="230" t="s">
        <v>150</v>
      </c>
      <c r="G64" s="230" t="s">
        <v>149</v>
      </c>
      <c r="H64" s="230" t="s">
        <v>149</v>
      </c>
      <c r="I64" s="230" t="s">
        <v>150</v>
      </c>
      <c r="J64" s="230" t="s">
        <v>149</v>
      </c>
      <c r="K64" s="230" t="s">
        <v>149</v>
      </c>
      <c r="L64" s="230" t="s">
        <v>149</v>
      </c>
      <c r="M64" s="230" t="s">
        <v>150</v>
      </c>
    </row>
    <row r="65" spans="1:13" x14ac:dyDescent="0.3">
      <c r="A65" s="230">
        <v>427153</v>
      </c>
      <c r="B65" s="230" t="s">
        <v>58</v>
      </c>
      <c r="E65" s="230" t="s">
        <v>150</v>
      </c>
      <c r="F65" s="230" t="s">
        <v>148</v>
      </c>
      <c r="G65" s="230" t="s">
        <v>148</v>
      </c>
      <c r="I65" s="230" t="s">
        <v>150</v>
      </c>
      <c r="J65" s="230" t="s">
        <v>150</v>
      </c>
      <c r="K65" s="230" t="s">
        <v>149</v>
      </c>
      <c r="L65" s="230" t="s">
        <v>150</v>
      </c>
      <c r="M65" s="230" t="s">
        <v>150</v>
      </c>
    </row>
    <row r="66" spans="1:13" x14ac:dyDescent="0.3">
      <c r="A66" s="230">
        <v>427179</v>
      </c>
      <c r="B66" s="230" t="s">
        <v>58</v>
      </c>
      <c r="F66" s="230" t="s">
        <v>150</v>
      </c>
      <c r="J66" s="230" t="s">
        <v>149</v>
      </c>
      <c r="K66" s="230" t="s">
        <v>149</v>
      </c>
      <c r="L66" s="230" t="s">
        <v>150</v>
      </c>
      <c r="M66" s="230" t="s">
        <v>149</v>
      </c>
    </row>
    <row r="67" spans="1:13" x14ac:dyDescent="0.3">
      <c r="A67" s="230">
        <v>427182</v>
      </c>
      <c r="B67" s="230" t="s">
        <v>58</v>
      </c>
      <c r="D67" s="230" t="s">
        <v>148</v>
      </c>
      <c r="E67" s="230" t="s">
        <v>148</v>
      </c>
      <c r="F67" s="230" t="s">
        <v>148</v>
      </c>
      <c r="G67" s="230" t="s">
        <v>148</v>
      </c>
      <c r="H67" s="230" t="s">
        <v>148</v>
      </c>
      <c r="I67" s="230" t="s">
        <v>150</v>
      </c>
      <c r="J67" s="230" t="s">
        <v>149</v>
      </c>
      <c r="K67" s="230" t="s">
        <v>149</v>
      </c>
      <c r="L67" s="230" t="s">
        <v>149</v>
      </c>
      <c r="M67" s="230" t="s">
        <v>150</v>
      </c>
    </row>
    <row r="68" spans="1:13" x14ac:dyDescent="0.3">
      <c r="A68" s="230">
        <v>427188</v>
      </c>
      <c r="B68" s="230" t="s">
        <v>58</v>
      </c>
      <c r="C68" s="230" t="s">
        <v>148</v>
      </c>
      <c r="D68" s="230" t="s">
        <v>148</v>
      </c>
      <c r="E68" s="230" t="s">
        <v>148</v>
      </c>
      <c r="F68" s="230" t="s">
        <v>148</v>
      </c>
      <c r="G68" s="230" t="s">
        <v>150</v>
      </c>
      <c r="H68" s="230" t="s">
        <v>149</v>
      </c>
      <c r="I68" s="230" t="s">
        <v>150</v>
      </c>
      <c r="J68" s="230" t="s">
        <v>150</v>
      </c>
      <c r="L68" s="230" t="s">
        <v>150</v>
      </c>
      <c r="M68" s="230" t="s">
        <v>150</v>
      </c>
    </row>
    <row r="69" spans="1:13" x14ac:dyDescent="0.3">
      <c r="A69" s="230">
        <v>427198</v>
      </c>
      <c r="B69" s="230" t="s">
        <v>58</v>
      </c>
      <c r="C69" s="230" t="s">
        <v>150</v>
      </c>
      <c r="D69" s="230" t="s">
        <v>148</v>
      </c>
      <c r="E69" s="230" t="s">
        <v>148</v>
      </c>
      <c r="F69" s="230" t="s">
        <v>148</v>
      </c>
      <c r="G69" s="230" t="s">
        <v>148</v>
      </c>
      <c r="H69" s="230" t="s">
        <v>148</v>
      </c>
      <c r="I69" s="230" t="s">
        <v>149</v>
      </c>
      <c r="J69" s="230" t="s">
        <v>150</v>
      </c>
      <c r="K69" s="230" t="s">
        <v>150</v>
      </c>
      <c r="L69" s="230" t="s">
        <v>150</v>
      </c>
      <c r="M69" s="230" t="s">
        <v>150</v>
      </c>
    </row>
    <row r="70" spans="1:13" x14ac:dyDescent="0.3">
      <c r="A70" s="230">
        <v>427207</v>
      </c>
      <c r="B70" s="230" t="s">
        <v>58</v>
      </c>
      <c r="E70" s="230" t="s">
        <v>148</v>
      </c>
      <c r="G70" s="230" t="s">
        <v>150</v>
      </c>
      <c r="H70" s="230" t="s">
        <v>150</v>
      </c>
      <c r="J70" s="230" t="s">
        <v>149</v>
      </c>
      <c r="K70" s="230" t="s">
        <v>149</v>
      </c>
      <c r="L70" s="230" t="s">
        <v>149</v>
      </c>
      <c r="M70" s="230" t="s">
        <v>150</v>
      </c>
    </row>
    <row r="71" spans="1:13" x14ac:dyDescent="0.3">
      <c r="A71" s="230">
        <v>427208</v>
      </c>
      <c r="B71" s="230" t="s">
        <v>58</v>
      </c>
      <c r="D71" s="230" t="s">
        <v>148</v>
      </c>
      <c r="G71" s="230" t="s">
        <v>149</v>
      </c>
      <c r="H71" s="230" t="s">
        <v>149</v>
      </c>
      <c r="I71" s="230" t="s">
        <v>150</v>
      </c>
      <c r="J71" s="230" t="s">
        <v>150</v>
      </c>
      <c r="K71" s="230" t="s">
        <v>150</v>
      </c>
      <c r="L71" s="230" t="s">
        <v>149</v>
      </c>
      <c r="M71" s="230" t="s">
        <v>150</v>
      </c>
    </row>
    <row r="72" spans="1:13" x14ac:dyDescent="0.3">
      <c r="A72" s="230">
        <v>427210</v>
      </c>
      <c r="B72" s="230" t="s">
        <v>58</v>
      </c>
      <c r="F72" s="230" t="s">
        <v>149</v>
      </c>
      <c r="H72" s="230" t="s">
        <v>148</v>
      </c>
      <c r="I72" s="230" t="s">
        <v>149</v>
      </c>
      <c r="J72" s="230" t="s">
        <v>149</v>
      </c>
      <c r="K72" s="230" t="s">
        <v>149</v>
      </c>
      <c r="L72" s="230" t="s">
        <v>149</v>
      </c>
      <c r="M72" s="230" t="s">
        <v>149</v>
      </c>
    </row>
    <row r="73" spans="1:13" x14ac:dyDescent="0.3">
      <c r="A73" s="230">
        <v>427244</v>
      </c>
      <c r="B73" s="230" t="s">
        <v>58</v>
      </c>
      <c r="D73" s="230" t="s">
        <v>148</v>
      </c>
      <c r="E73" s="230" t="s">
        <v>148</v>
      </c>
      <c r="G73" s="230" t="s">
        <v>150</v>
      </c>
      <c r="H73" s="230" t="s">
        <v>148</v>
      </c>
      <c r="J73" s="230" t="s">
        <v>150</v>
      </c>
      <c r="L73" s="230" t="s">
        <v>150</v>
      </c>
      <c r="M73" s="230" t="s">
        <v>150</v>
      </c>
    </row>
    <row r="74" spans="1:13" x14ac:dyDescent="0.3">
      <c r="A74" s="230">
        <v>427246</v>
      </c>
      <c r="B74" s="230" t="s">
        <v>58</v>
      </c>
      <c r="E74" s="230" t="s">
        <v>148</v>
      </c>
      <c r="G74" s="230" t="s">
        <v>148</v>
      </c>
      <c r="H74" s="230" t="s">
        <v>148</v>
      </c>
      <c r="L74" s="230" t="s">
        <v>150</v>
      </c>
      <c r="M74" s="230" t="s">
        <v>150</v>
      </c>
    </row>
    <row r="75" spans="1:13" x14ac:dyDescent="0.3">
      <c r="A75" s="230">
        <v>427249</v>
      </c>
      <c r="B75" s="230" t="s">
        <v>58</v>
      </c>
      <c r="C75" s="230" t="s">
        <v>150</v>
      </c>
      <c r="D75" s="230" t="s">
        <v>150</v>
      </c>
      <c r="E75" s="230" t="s">
        <v>148</v>
      </c>
      <c r="F75" s="230" t="s">
        <v>148</v>
      </c>
      <c r="G75" s="230" t="s">
        <v>150</v>
      </c>
      <c r="I75" s="230" t="s">
        <v>149</v>
      </c>
      <c r="J75" s="230" t="s">
        <v>149</v>
      </c>
      <c r="K75" s="230" t="s">
        <v>149</v>
      </c>
      <c r="L75" s="230" t="s">
        <v>149</v>
      </c>
      <c r="M75" s="230" t="s">
        <v>149</v>
      </c>
    </row>
    <row r="76" spans="1:13" x14ac:dyDescent="0.3">
      <c r="A76" s="230">
        <v>427262</v>
      </c>
      <c r="B76" s="230" t="s">
        <v>58</v>
      </c>
      <c r="D76" s="230" t="s">
        <v>148</v>
      </c>
      <c r="E76" s="230" t="s">
        <v>148</v>
      </c>
      <c r="F76" s="230" t="s">
        <v>148</v>
      </c>
      <c r="G76" s="230" t="s">
        <v>148</v>
      </c>
      <c r="I76" s="230" t="s">
        <v>149</v>
      </c>
      <c r="J76" s="230" t="s">
        <v>149</v>
      </c>
      <c r="K76" s="230" t="s">
        <v>149</v>
      </c>
      <c r="L76" s="230" t="s">
        <v>149</v>
      </c>
      <c r="M76" s="230" t="s">
        <v>149</v>
      </c>
    </row>
    <row r="77" spans="1:13" x14ac:dyDescent="0.3">
      <c r="A77" s="230">
        <v>427292</v>
      </c>
      <c r="B77" s="230" t="s">
        <v>58</v>
      </c>
      <c r="C77" s="230" t="s">
        <v>148</v>
      </c>
      <c r="D77" s="230" t="s">
        <v>148</v>
      </c>
      <c r="E77" s="230" t="s">
        <v>148</v>
      </c>
      <c r="G77" s="230" t="s">
        <v>148</v>
      </c>
      <c r="H77" s="230" t="s">
        <v>148</v>
      </c>
      <c r="J77" s="230" t="s">
        <v>150</v>
      </c>
      <c r="L77" s="230" t="s">
        <v>150</v>
      </c>
      <c r="M77" s="230" t="s">
        <v>150</v>
      </c>
    </row>
    <row r="78" spans="1:13" x14ac:dyDescent="0.3">
      <c r="A78" s="230">
        <v>427294</v>
      </c>
      <c r="B78" s="230" t="s">
        <v>58</v>
      </c>
      <c r="D78" s="230" t="s">
        <v>150</v>
      </c>
      <c r="F78" s="230" t="s">
        <v>148</v>
      </c>
      <c r="G78" s="230" t="s">
        <v>148</v>
      </c>
      <c r="H78" s="230" t="s">
        <v>150</v>
      </c>
      <c r="J78" s="230" t="s">
        <v>150</v>
      </c>
      <c r="M78" s="230" t="s">
        <v>150</v>
      </c>
    </row>
    <row r="79" spans="1:13" x14ac:dyDescent="0.3">
      <c r="A79" s="230">
        <v>427303</v>
      </c>
      <c r="B79" s="230" t="s">
        <v>58</v>
      </c>
      <c r="F79" s="230" t="s">
        <v>149</v>
      </c>
      <c r="I79" s="230" t="s">
        <v>149</v>
      </c>
      <c r="J79" s="230" t="s">
        <v>149</v>
      </c>
      <c r="K79" s="230" t="s">
        <v>149</v>
      </c>
      <c r="L79" s="230" t="s">
        <v>149</v>
      </c>
      <c r="M79" s="230" t="s">
        <v>149</v>
      </c>
    </row>
    <row r="80" spans="1:13" x14ac:dyDescent="0.3">
      <c r="A80" s="230">
        <v>427306</v>
      </c>
      <c r="B80" s="230" t="s">
        <v>58</v>
      </c>
      <c r="C80" s="230" t="s">
        <v>148</v>
      </c>
      <c r="F80" s="230" t="s">
        <v>150</v>
      </c>
      <c r="G80" s="230" t="s">
        <v>148</v>
      </c>
      <c r="H80" s="230" t="s">
        <v>148</v>
      </c>
      <c r="I80" s="230" t="s">
        <v>150</v>
      </c>
      <c r="J80" s="230" t="s">
        <v>150</v>
      </c>
      <c r="L80" s="230" t="s">
        <v>150</v>
      </c>
      <c r="M80" s="230" t="s">
        <v>150</v>
      </c>
    </row>
    <row r="81" spans="1:13" x14ac:dyDescent="0.3">
      <c r="A81" s="230">
        <v>427326</v>
      </c>
      <c r="B81" s="230" t="s">
        <v>58</v>
      </c>
      <c r="D81" s="230" t="s">
        <v>148</v>
      </c>
      <c r="E81" s="230" t="s">
        <v>148</v>
      </c>
      <c r="F81" s="230" t="s">
        <v>149</v>
      </c>
      <c r="G81" s="230" t="s">
        <v>150</v>
      </c>
      <c r="H81" s="230" t="s">
        <v>149</v>
      </c>
      <c r="I81" s="230" t="s">
        <v>150</v>
      </c>
      <c r="J81" s="230" t="s">
        <v>149</v>
      </c>
      <c r="K81" s="230" t="s">
        <v>149</v>
      </c>
      <c r="L81" s="230" t="s">
        <v>149</v>
      </c>
      <c r="M81" s="230" t="s">
        <v>149</v>
      </c>
    </row>
    <row r="82" spans="1:13" x14ac:dyDescent="0.3">
      <c r="A82" s="230">
        <v>427345</v>
      </c>
      <c r="B82" s="230" t="s">
        <v>58</v>
      </c>
      <c r="C82" s="230" t="s">
        <v>148</v>
      </c>
      <c r="D82" s="230" t="s">
        <v>148</v>
      </c>
      <c r="E82" s="230" t="s">
        <v>150</v>
      </c>
      <c r="F82" s="230" t="s">
        <v>149</v>
      </c>
      <c r="G82" s="230" t="s">
        <v>148</v>
      </c>
      <c r="H82" s="230" t="s">
        <v>149</v>
      </c>
      <c r="I82" s="230" t="s">
        <v>149</v>
      </c>
      <c r="J82" s="230" t="s">
        <v>149</v>
      </c>
      <c r="K82" s="230" t="s">
        <v>149</v>
      </c>
      <c r="L82" s="230" t="s">
        <v>149</v>
      </c>
      <c r="M82" s="230" t="s">
        <v>150</v>
      </c>
    </row>
    <row r="83" spans="1:13" x14ac:dyDescent="0.3">
      <c r="A83" s="230">
        <v>427350</v>
      </c>
      <c r="B83" s="230" t="s">
        <v>58</v>
      </c>
      <c r="C83" s="230" t="s">
        <v>148</v>
      </c>
      <c r="D83" s="230" t="s">
        <v>148</v>
      </c>
      <c r="E83" s="230" t="s">
        <v>148</v>
      </c>
      <c r="F83" s="230" t="s">
        <v>148</v>
      </c>
      <c r="I83" s="230" t="s">
        <v>149</v>
      </c>
      <c r="J83" s="230" t="s">
        <v>149</v>
      </c>
      <c r="K83" s="230" t="s">
        <v>149</v>
      </c>
      <c r="L83" s="230" t="s">
        <v>149</v>
      </c>
      <c r="M83" s="230" t="s">
        <v>149</v>
      </c>
    </row>
    <row r="84" spans="1:13" x14ac:dyDescent="0.3">
      <c r="A84" s="230">
        <v>427351</v>
      </c>
      <c r="B84" s="230" t="s">
        <v>58</v>
      </c>
      <c r="G84" s="230" t="s">
        <v>148</v>
      </c>
      <c r="H84" s="230" t="s">
        <v>148</v>
      </c>
      <c r="J84" s="230" t="s">
        <v>150</v>
      </c>
      <c r="L84" s="230" t="s">
        <v>150</v>
      </c>
      <c r="M84" s="230" t="s">
        <v>150</v>
      </c>
    </row>
    <row r="85" spans="1:13" x14ac:dyDescent="0.3">
      <c r="A85" s="230">
        <v>427357</v>
      </c>
      <c r="B85" s="230" t="s">
        <v>58</v>
      </c>
      <c r="D85" s="230" t="s">
        <v>149</v>
      </c>
      <c r="E85" s="230" t="s">
        <v>150</v>
      </c>
      <c r="F85" s="230" t="s">
        <v>149</v>
      </c>
      <c r="G85" s="230" t="s">
        <v>149</v>
      </c>
      <c r="H85" s="230" t="s">
        <v>148</v>
      </c>
      <c r="I85" s="230" t="s">
        <v>150</v>
      </c>
      <c r="J85" s="230" t="s">
        <v>149</v>
      </c>
      <c r="K85" s="230" t="s">
        <v>149</v>
      </c>
      <c r="L85" s="230" t="s">
        <v>150</v>
      </c>
      <c r="M85" s="230" t="s">
        <v>149</v>
      </c>
    </row>
    <row r="86" spans="1:13" x14ac:dyDescent="0.3">
      <c r="A86" s="230">
        <v>427358</v>
      </c>
      <c r="B86" s="230" t="s">
        <v>58</v>
      </c>
      <c r="D86" s="230" t="s">
        <v>150</v>
      </c>
      <c r="G86" s="230" t="s">
        <v>150</v>
      </c>
      <c r="H86" s="230" t="s">
        <v>148</v>
      </c>
      <c r="I86" s="230" t="s">
        <v>150</v>
      </c>
      <c r="L86" s="230" t="s">
        <v>149</v>
      </c>
      <c r="M86" s="230" t="s">
        <v>150</v>
      </c>
    </row>
    <row r="87" spans="1:13" x14ac:dyDescent="0.3">
      <c r="A87" s="230">
        <v>427365</v>
      </c>
      <c r="B87" s="230" t="s">
        <v>58</v>
      </c>
      <c r="D87" s="230" t="s">
        <v>148</v>
      </c>
      <c r="E87" s="230" t="s">
        <v>148</v>
      </c>
      <c r="F87" s="230" t="s">
        <v>149</v>
      </c>
      <c r="G87" s="230" t="s">
        <v>149</v>
      </c>
      <c r="H87" s="230" t="s">
        <v>149</v>
      </c>
      <c r="I87" s="230" t="s">
        <v>149</v>
      </c>
      <c r="J87" s="230" t="s">
        <v>149</v>
      </c>
      <c r="K87" s="230" t="s">
        <v>149</v>
      </c>
      <c r="L87" s="230" t="s">
        <v>149</v>
      </c>
      <c r="M87" s="230" t="s">
        <v>150</v>
      </c>
    </row>
    <row r="88" spans="1:13" x14ac:dyDescent="0.3">
      <c r="A88" s="230">
        <v>427367</v>
      </c>
      <c r="B88" s="230" t="s">
        <v>58</v>
      </c>
      <c r="D88" s="230" t="s">
        <v>150</v>
      </c>
      <c r="E88" s="230" t="s">
        <v>148</v>
      </c>
      <c r="F88" s="230" t="s">
        <v>148</v>
      </c>
      <c r="G88" s="230" t="s">
        <v>150</v>
      </c>
      <c r="H88" s="230" t="s">
        <v>149</v>
      </c>
      <c r="J88" s="230" t="s">
        <v>150</v>
      </c>
      <c r="L88" s="230" t="s">
        <v>150</v>
      </c>
    </row>
    <row r="89" spans="1:13" x14ac:dyDescent="0.3">
      <c r="A89" s="230">
        <v>427372</v>
      </c>
      <c r="B89" s="230" t="s">
        <v>58</v>
      </c>
      <c r="D89" s="230" t="s">
        <v>148</v>
      </c>
      <c r="I89" s="230" t="s">
        <v>150</v>
      </c>
      <c r="J89" s="230" t="s">
        <v>150</v>
      </c>
      <c r="K89" s="230" t="s">
        <v>150</v>
      </c>
      <c r="L89" s="230" t="s">
        <v>150</v>
      </c>
      <c r="M89" s="230" t="s">
        <v>150</v>
      </c>
    </row>
    <row r="90" spans="1:13" x14ac:dyDescent="0.3">
      <c r="A90" s="230">
        <v>427395</v>
      </c>
      <c r="B90" s="230" t="s">
        <v>58</v>
      </c>
      <c r="C90" s="230" t="s">
        <v>148</v>
      </c>
      <c r="D90" s="230" t="s">
        <v>150</v>
      </c>
      <c r="F90" s="230" t="s">
        <v>148</v>
      </c>
      <c r="I90" s="230" t="s">
        <v>149</v>
      </c>
      <c r="J90" s="230" t="s">
        <v>150</v>
      </c>
      <c r="L90" s="230" t="s">
        <v>150</v>
      </c>
    </row>
    <row r="91" spans="1:13" x14ac:dyDescent="0.3">
      <c r="A91" s="230">
        <v>427399</v>
      </c>
      <c r="B91" s="230" t="s">
        <v>58</v>
      </c>
      <c r="C91" s="230" t="s">
        <v>150</v>
      </c>
      <c r="D91" s="230" t="s">
        <v>150</v>
      </c>
      <c r="E91" s="230" t="s">
        <v>150</v>
      </c>
      <c r="F91" s="230" t="s">
        <v>150</v>
      </c>
      <c r="G91" s="230" t="s">
        <v>150</v>
      </c>
      <c r="I91" s="230" t="s">
        <v>149</v>
      </c>
      <c r="J91" s="230" t="s">
        <v>150</v>
      </c>
      <c r="K91" s="230" t="s">
        <v>149</v>
      </c>
      <c r="L91" s="230" t="s">
        <v>149</v>
      </c>
      <c r="M91" s="230" t="s">
        <v>150</v>
      </c>
    </row>
    <row r="92" spans="1:13" x14ac:dyDescent="0.3">
      <c r="A92" s="230">
        <v>427406</v>
      </c>
      <c r="B92" s="230" t="s">
        <v>58</v>
      </c>
      <c r="I92" s="230" t="s">
        <v>149</v>
      </c>
      <c r="J92" s="230" t="s">
        <v>149</v>
      </c>
      <c r="K92" s="230" t="s">
        <v>150</v>
      </c>
      <c r="L92" s="230" t="s">
        <v>149</v>
      </c>
      <c r="M92" s="230" t="s">
        <v>149</v>
      </c>
    </row>
    <row r="93" spans="1:13" x14ac:dyDescent="0.3">
      <c r="A93" s="230">
        <v>427408</v>
      </c>
      <c r="B93" s="230" t="s">
        <v>58</v>
      </c>
      <c r="F93" s="230" t="s">
        <v>150</v>
      </c>
      <c r="G93" s="230" t="s">
        <v>150</v>
      </c>
      <c r="J93" s="230" t="s">
        <v>150</v>
      </c>
      <c r="K93" s="230" t="s">
        <v>150</v>
      </c>
      <c r="M93" s="230" t="s">
        <v>150</v>
      </c>
    </row>
    <row r="94" spans="1:13" x14ac:dyDescent="0.3">
      <c r="A94" s="230">
        <v>427413</v>
      </c>
      <c r="B94" s="230" t="s">
        <v>58</v>
      </c>
      <c r="D94" s="230" t="s">
        <v>148</v>
      </c>
      <c r="F94" s="230" t="s">
        <v>148</v>
      </c>
      <c r="I94" s="230" t="s">
        <v>150</v>
      </c>
      <c r="J94" s="230" t="s">
        <v>150</v>
      </c>
      <c r="K94" s="230" t="s">
        <v>150</v>
      </c>
      <c r="L94" s="230" t="s">
        <v>149</v>
      </c>
      <c r="M94" s="230" t="s">
        <v>150</v>
      </c>
    </row>
    <row r="95" spans="1:13" x14ac:dyDescent="0.3">
      <c r="A95" s="230">
        <v>427434</v>
      </c>
      <c r="B95" s="230" t="s">
        <v>58</v>
      </c>
      <c r="C95" s="230" t="s">
        <v>148</v>
      </c>
      <c r="D95" s="230" t="s">
        <v>150</v>
      </c>
      <c r="E95" s="230" t="s">
        <v>149</v>
      </c>
      <c r="F95" s="230" t="s">
        <v>150</v>
      </c>
      <c r="G95" s="230" t="s">
        <v>150</v>
      </c>
      <c r="I95" s="230" t="s">
        <v>149</v>
      </c>
      <c r="J95" s="230" t="s">
        <v>149</v>
      </c>
      <c r="K95" s="230" t="s">
        <v>149</v>
      </c>
      <c r="L95" s="230" t="s">
        <v>149</v>
      </c>
      <c r="M95" s="230" t="s">
        <v>149</v>
      </c>
    </row>
    <row r="96" spans="1:13" x14ac:dyDescent="0.3">
      <c r="A96" s="230">
        <v>427440</v>
      </c>
      <c r="B96" s="230" t="s">
        <v>58</v>
      </c>
      <c r="G96" s="230" t="s">
        <v>148</v>
      </c>
      <c r="H96" s="230" t="s">
        <v>148</v>
      </c>
      <c r="J96" s="230" t="s">
        <v>150</v>
      </c>
      <c r="K96" s="230" t="s">
        <v>150</v>
      </c>
      <c r="L96" s="230" t="s">
        <v>150</v>
      </c>
      <c r="M96" s="230" t="s">
        <v>150</v>
      </c>
    </row>
    <row r="97" spans="1:13" x14ac:dyDescent="0.3">
      <c r="A97" s="230">
        <v>427445</v>
      </c>
      <c r="B97" s="230" t="s">
        <v>58</v>
      </c>
      <c r="C97" s="230" t="s">
        <v>148</v>
      </c>
      <c r="E97" s="230" t="s">
        <v>150</v>
      </c>
      <c r="F97" s="230" t="s">
        <v>148</v>
      </c>
      <c r="H97" s="230" t="s">
        <v>150</v>
      </c>
      <c r="J97" s="230" t="s">
        <v>150</v>
      </c>
      <c r="K97" s="230" t="s">
        <v>150</v>
      </c>
      <c r="L97" s="230" t="s">
        <v>149</v>
      </c>
      <c r="M97" s="230" t="s">
        <v>150</v>
      </c>
    </row>
    <row r="98" spans="1:13" x14ac:dyDescent="0.3">
      <c r="A98" s="230">
        <v>427447</v>
      </c>
      <c r="B98" s="230" t="s">
        <v>58</v>
      </c>
      <c r="C98" s="230" t="s">
        <v>148</v>
      </c>
      <c r="D98" s="230" t="s">
        <v>149</v>
      </c>
      <c r="E98" s="230" t="s">
        <v>148</v>
      </c>
      <c r="F98" s="230" t="s">
        <v>149</v>
      </c>
      <c r="G98" s="230" t="s">
        <v>149</v>
      </c>
      <c r="H98" s="230" t="s">
        <v>149</v>
      </c>
      <c r="I98" s="230" t="s">
        <v>149</v>
      </c>
      <c r="J98" s="230" t="s">
        <v>149</v>
      </c>
      <c r="K98" s="230" t="s">
        <v>149</v>
      </c>
      <c r="L98" s="230" t="s">
        <v>149</v>
      </c>
      <c r="M98" s="230" t="s">
        <v>149</v>
      </c>
    </row>
    <row r="99" spans="1:13" x14ac:dyDescent="0.3">
      <c r="A99" s="230">
        <v>427450</v>
      </c>
      <c r="B99" s="230" t="s">
        <v>58</v>
      </c>
      <c r="C99" s="230" t="s">
        <v>148</v>
      </c>
      <c r="I99" s="230" t="s">
        <v>150</v>
      </c>
      <c r="J99" s="230" t="s">
        <v>150</v>
      </c>
      <c r="K99" s="230" t="s">
        <v>150</v>
      </c>
      <c r="L99" s="230" t="s">
        <v>150</v>
      </c>
      <c r="M99" s="230" t="s">
        <v>150</v>
      </c>
    </row>
    <row r="100" spans="1:13" x14ac:dyDescent="0.3">
      <c r="A100" s="230">
        <v>427460</v>
      </c>
      <c r="B100" s="230" t="s">
        <v>58</v>
      </c>
      <c r="D100" s="230" t="s">
        <v>148</v>
      </c>
      <c r="E100" s="230" t="s">
        <v>148</v>
      </c>
      <c r="H100" s="230" t="s">
        <v>148</v>
      </c>
      <c r="K100" s="230" t="s">
        <v>150</v>
      </c>
      <c r="L100" s="230" t="s">
        <v>150</v>
      </c>
      <c r="M100" s="230" t="s">
        <v>150</v>
      </c>
    </row>
    <row r="101" spans="1:13" x14ac:dyDescent="0.3">
      <c r="A101" s="230">
        <v>427465</v>
      </c>
      <c r="B101" s="230" t="s">
        <v>58</v>
      </c>
      <c r="G101" s="230" t="s">
        <v>148</v>
      </c>
      <c r="H101" s="230" t="s">
        <v>148</v>
      </c>
      <c r="I101" s="230" t="s">
        <v>150</v>
      </c>
      <c r="K101" s="230" t="s">
        <v>150</v>
      </c>
      <c r="L101" s="230" t="s">
        <v>150</v>
      </c>
      <c r="M101" s="230" t="s">
        <v>150</v>
      </c>
    </row>
    <row r="102" spans="1:13" x14ac:dyDescent="0.3">
      <c r="A102" s="230">
        <v>427466</v>
      </c>
      <c r="B102" s="230" t="s">
        <v>58</v>
      </c>
      <c r="D102" s="230" t="s">
        <v>148</v>
      </c>
      <c r="E102" s="230" t="s">
        <v>148</v>
      </c>
      <c r="F102" s="230" t="s">
        <v>148</v>
      </c>
      <c r="G102" s="230" t="s">
        <v>148</v>
      </c>
      <c r="K102" s="230" t="s">
        <v>150</v>
      </c>
      <c r="L102" s="230" t="s">
        <v>150</v>
      </c>
      <c r="M102" s="230" t="s">
        <v>150</v>
      </c>
    </row>
    <row r="103" spans="1:13" x14ac:dyDescent="0.3">
      <c r="A103" s="230">
        <v>427471</v>
      </c>
      <c r="B103" s="230" t="s">
        <v>58</v>
      </c>
      <c r="F103" s="230" t="s">
        <v>150</v>
      </c>
      <c r="G103" s="230" t="s">
        <v>148</v>
      </c>
      <c r="H103" s="230" t="s">
        <v>148</v>
      </c>
      <c r="I103" s="230" t="s">
        <v>150</v>
      </c>
      <c r="K103" s="230" t="s">
        <v>150</v>
      </c>
      <c r="L103" s="230" t="s">
        <v>150</v>
      </c>
      <c r="M103" s="230" t="s">
        <v>150</v>
      </c>
    </row>
    <row r="104" spans="1:13" x14ac:dyDescent="0.3">
      <c r="A104" s="230">
        <v>427472</v>
      </c>
      <c r="B104" s="230" t="s">
        <v>58</v>
      </c>
      <c r="C104" s="230" t="s">
        <v>148</v>
      </c>
      <c r="I104" s="230" t="s">
        <v>150</v>
      </c>
      <c r="J104" s="230" t="s">
        <v>150</v>
      </c>
      <c r="K104" s="230" t="s">
        <v>150</v>
      </c>
      <c r="L104" s="230" t="s">
        <v>150</v>
      </c>
      <c r="M104" s="230" t="s">
        <v>150</v>
      </c>
    </row>
    <row r="105" spans="1:13" x14ac:dyDescent="0.3">
      <c r="A105" s="230">
        <v>427476</v>
      </c>
      <c r="B105" s="230" t="s">
        <v>58</v>
      </c>
      <c r="D105" s="230" t="s">
        <v>148</v>
      </c>
      <c r="E105" s="230" t="s">
        <v>148</v>
      </c>
      <c r="F105" s="230" t="s">
        <v>150</v>
      </c>
      <c r="G105" s="230" t="s">
        <v>148</v>
      </c>
      <c r="H105" s="230" t="s">
        <v>148</v>
      </c>
      <c r="J105" s="230" t="s">
        <v>149</v>
      </c>
      <c r="K105" s="230" t="s">
        <v>149</v>
      </c>
      <c r="L105" s="230" t="s">
        <v>149</v>
      </c>
      <c r="M105" s="230" t="s">
        <v>150</v>
      </c>
    </row>
    <row r="106" spans="1:13" x14ac:dyDescent="0.3">
      <c r="A106" s="230">
        <v>427477</v>
      </c>
      <c r="B106" s="230" t="s">
        <v>58</v>
      </c>
      <c r="G106" s="230" t="s">
        <v>150</v>
      </c>
      <c r="H106" s="230" t="s">
        <v>148</v>
      </c>
      <c r="I106" s="230" t="s">
        <v>150</v>
      </c>
      <c r="J106" s="230" t="s">
        <v>150</v>
      </c>
      <c r="K106" s="230" t="s">
        <v>150</v>
      </c>
      <c r="L106" s="230" t="s">
        <v>150</v>
      </c>
      <c r="M106" s="230" t="s">
        <v>150</v>
      </c>
    </row>
    <row r="107" spans="1:13" x14ac:dyDescent="0.3">
      <c r="A107" s="230">
        <v>427482</v>
      </c>
      <c r="B107" s="230" t="s">
        <v>58</v>
      </c>
      <c r="C107" s="230" t="s">
        <v>149</v>
      </c>
      <c r="D107" s="230" t="s">
        <v>148</v>
      </c>
      <c r="E107" s="230" t="s">
        <v>148</v>
      </c>
      <c r="G107" s="230" t="s">
        <v>148</v>
      </c>
      <c r="I107" s="230" t="s">
        <v>149</v>
      </c>
      <c r="J107" s="230" t="s">
        <v>150</v>
      </c>
      <c r="K107" s="230" t="s">
        <v>150</v>
      </c>
      <c r="L107" s="230" t="s">
        <v>149</v>
      </c>
      <c r="M107" s="230" t="s">
        <v>150</v>
      </c>
    </row>
    <row r="108" spans="1:13" x14ac:dyDescent="0.3">
      <c r="A108" s="230">
        <v>427483</v>
      </c>
      <c r="B108" s="230" t="s">
        <v>58</v>
      </c>
      <c r="D108" s="230" t="s">
        <v>148</v>
      </c>
      <c r="F108" s="230" t="s">
        <v>150</v>
      </c>
      <c r="G108" s="230" t="s">
        <v>150</v>
      </c>
      <c r="L108" s="230" t="s">
        <v>150</v>
      </c>
      <c r="M108" s="230" t="s">
        <v>150</v>
      </c>
    </row>
    <row r="109" spans="1:13" x14ac:dyDescent="0.3">
      <c r="A109" s="230">
        <v>427497</v>
      </c>
      <c r="B109" s="230" t="s">
        <v>58</v>
      </c>
      <c r="F109" s="230" t="s">
        <v>148</v>
      </c>
      <c r="G109" s="230" t="s">
        <v>148</v>
      </c>
      <c r="J109" s="230" t="s">
        <v>150</v>
      </c>
      <c r="K109" s="230" t="s">
        <v>150</v>
      </c>
      <c r="L109" s="230" t="s">
        <v>150</v>
      </c>
    </row>
    <row r="110" spans="1:13" x14ac:dyDescent="0.3">
      <c r="A110" s="230">
        <v>427505</v>
      </c>
      <c r="B110" s="230" t="s">
        <v>58</v>
      </c>
      <c r="C110" s="230" t="s">
        <v>148</v>
      </c>
      <c r="E110" s="230" t="s">
        <v>148</v>
      </c>
      <c r="F110" s="230" t="s">
        <v>148</v>
      </c>
      <c r="G110" s="230" t="s">
        <v>148</v>
      </c>
      <c r="H110" s="230" t="s">
        <v>148</v>
      </c>
      <c r="I110" s="230" t="s">
        <v>150</v>
      </c>
      <c r="J110" s="230" t="s">
        <v>150</v>
      </c>
      <c r="K110" s="230" t="s">
        <v>150</v>
      </c>
      <c r="L110" s="230" t="s">
        <v>149</v>
      </c>
      <c r="M110" s="230" t="s">
        <v>150</v>
      </c>
    </row>
    <row r="111" spans="1:13" x14ac:dyDescent="0.3">
      <c r="A111" s="230">
        <v>427512</v>
      </c>
      <c r="B111" s="230" t="s">
        <v>58</v>
      </c>
      <c r="E111" s="230" t="s">
        <v>148</v>
      </c>
      <c r="H111" s="230" t="s">
        <v>148</v>
      </c>
      <c r="K111" s="230" t="s">
        <v>149</v>
      </c>
      <c r="L111" s="230" t="s">
        <v>149</v>
      </c>
      <c r="M111" s="230" t="s">
        <v>149</v>
      </c>
    </row>
    <row r="112" spans="1:13" x14ac:dyDescent="0.3">
      <c r="A112" s="230">
        <v>427513</v>
      </c>
      <c r="B112" s="230" t="s">
        <v>58</v>
      </c>
      <c r="C112" s="230" t="s">
        <v>150</v>
      </c>
      <c r="G112" s="230" t="s">
        <v>150</v>
      </c>
      <c r="I112" s="230" t="s">
        <v>149</v>
      </c>
      <c r="L112" s="230" t="s">
        <v>149</v>
      </c>
      <c r="M112" s="230" t="s">
        <v>149</v>
      </c>
    </row>
    <row r="113" spans="1:13" x14ac:dyDescent="0.3">
      <c r="A113" s="230">
        <v>427534</v>
      </c>
      <c r="B113" s="230" t="s">
        <v>58</v>
      </c>
      <c r="C113" s="230" t="s">
        <v>148</v>
      </c>
      <c r="I113" s="230" t="s">
        <v>149</v>
      </c>
      <c r="K113" s="230" t="s">
        <v>150</v>
      </c>
      <c r="L113" s="230" t="s">
        <v>150</v>
      </c>
      <c r="M113" s="230" t="s">
        <v>149</v>
      </c>
    </row>
    <row r="114" spans="1:13" x14ac:dyDescent="0.3">
      <c r="A114" s="230">
        <v>427542</v>
      </c>
      <c r="B114" s="230" t="s">
        <v>58</v>
      </c>
      <c r="C114" s="230" t="s">
        <v>148</v>
      </c>
      <c r="D114" s="230" t="s">
        <v>149</v>
      </c>
      <c r="E114" s="230" t="s">
        <v>148</v>
      </c>
      <c r="F114" s="230" t="s">
        <v>148</v>
      </c>
      <c r="G114" s="230" t="s">
        <v>150</v>
      </c>
      <c r="H114" s="230" t="s">
        <v>148</v>
      </c>
      <c r="I114" s="230" t="s">
        <v>149</v>
      </c>
      <c r="J114" s="230" t="s">
        <v>149</v>
      </c>
      <c r="K114" s="230" t="s">
        <v>150</v>
      </c>
      <c r="L114" s="230" t="s">
        <v>149</v>
      </c>
      <c r="M114" s="230" t="s">
        <v>149</v>
      </c>
    </row>
    <row r="115" spans="1:13" x14ac:dyDescent="0.3">
      <c r="A115" s="230">
        <v>427545</v>
      </c>
      <c r="B115" s="230" t="s">
        <v>58</v>
      </c>
      <c r="E115" s="230" t="s">
        <v>148</v>
      </c>
      <c r="H115" s="230" t="s">
        <v>148</v>
      </c>
      <c r="J115" s="230" t="s">
        <v>150</v>
      </c>
      <c r="K115" s="230" t="s">
        <v>150</v>
      </c>
      <c r="L115" s="230" t="s">
        <v>150</v>
      </c>
      <c r="M115" s="230" t="s">
        <v>150</v>
      </c>
    </row>
    <row r="116" spans="1:13" x14ac:dyDescent="0.3">
      <c r="A116" s="230">
        <v>427548</v>
      </c>
      <c r="B116" s="230" t="s">
        <v>58</v>
      </c>
      <c r="C116" s="230" t="s">
        <v>148</v>
      </c>
      <c r="E116" s="230" t="s">
        <v>148</v>
      </c>
      <c r="F116" s="230" t="s">
        <v>148</v>
      </c>
      <c r="G116" s="230" t="s">
        <v>148</v>
      </c>
      <c r="H116" s="230" t="s">
        <v>150</v>
      </c>
      <c r="J116" s="230" t="s">
        <v>150</v>
      </c>
      <c r="K116" s="230" t="s">
        <v>150</v>
      </c>
      <c r="L116" s="230" t="s">
        <v>149</v>
      </c>
      <c r="M116" s="230" t="s">
        <v>150</v>
      </c>
    </row>
    <row r="117" spans="1:13" x14ac:dyDescent="0.3">
      <c r="A117" s="230">
        <v>427549</v>
      </c>
      <c r="B117" s="230" t="s">
        <v>58</v>
      </c>
      <c r="G117" s="230" t="s">
        <v>148</v>
      </c>
      <c r="H117" s="230" t="s">
        <v>148</v>
      </c>
      <c r="K117" s="230" t="s">
        <v>150</v>
      </c>
      <c r="L117" s="230" t="s">
        <v>150</v>
      </c>
      <c r="M117" s="230" t="s">
        <v>150</v>
      </c>
    </row>
    <row r="118" spans="1:13" x14ac:dyDescent="0.3">
      <c r="A118" s="230">
        <v>427556</v>
      </c>
      <c r="B118" s="230" t="s">
        <v>58</v>
      </c>
      <c r="C118" s="230" t="s">
        <v>148</v>
      </c>
      <c r="E118" s="230" t="s">
        <v>148</v>
      </c>
      <c r="I118" s="230" t="s">
        <v>149</v>
      </c>
      <c r="K118" s="230" t="s">
        <v>150</v>
      </c>
      <c r="L118" s="230" t="s">
        <v>149</v>
      </c>
      <c r="M118" s="230" t="s">
        <v>150</v>
      </c>
    </row>
    <row r="119" spans="1:13" x14ac:dyDescent="0.3">
      <c r="A119" s="230">
        <v>427558</v>
      </c>
      <c r="B119" s="230" t="s">
        <v>58</v>
      </c>
      <c r="D119" s="230" t="s">
        <v>148</v>
      </c>
      <c r="E119" s="230" t="s">
        <v>148</v>
      </c>
      <c r="H119" s="230" t="s">
        <v>150</v>
      </c>
      <c r="K119" s="230" t="s">
        <v>150</v>
      </c>
      <c r="L119" s="230" t="s">
        <v>149</v>
      </c>
    </row>
    <row r="120" spans="1:13" x14ac:dyDescent="0.3">
      <c r="A120" s="230">
        <v>427565</v>
      </c>
      <c r="B120" s="230" t="s">
        <v>58</v>
      </c>
      <c r="D120" s="230" t="s">
        <v>148</v>
      </c>
      <c r="E120" s="230" t="s">
        <v>148</v>
      </c>
      <c r="F120" s="230" t="s">
        <v>150</v>
      </c>
      <c r="H120" s="230" t="s">
        <v>148</v>
      </c>
      <c r="I120" s="230" t="s">
        <v>150</v>
      </c>
      <c r="J120" s="230" t="s">
        <v>150</v>
      </c>
      <c r="K120" s="230" t="s">
        <v>149</v>
      </c>
      <c r="L120" s="230" t="s">
        <v>149</v>
      </c>
      <c r="M120" s="230" t="s">
        <v>149</v>
      </c>
    </row>
    <row r="121" spans="1:13" x14ac:dyDescent="0.3">
      <c r="A121" s="230">
        <v>427573</v>
      </c>
      <c r="B121" s="230" t="s">
        <v>58</v>
      </c>
      <c r="C121" s="230" t="s">
        <v>148</v>
      </c>
      <c r="D121" s="230" t="s">
        <v>148</v>
      </c>
      <c r="E121" s="230" t="s">
        <v>148</v>
      </c>
      <c r="G121" s="230" t="s">
        <v>150</v>
      </c>
      <c r="I121" s="230" t="s">
        <v>150</v>
      </c>
      <c r="J121" s="230" t="s">
        <v>150</v>
      </c>
      <c r="K121" s="230" t="s">
        <v>150</v>
      </c>
      <c r="L121" s="230" t="s">
        <v>150</v>
      </c>
      <c r="M121" s="230" t="s">
        <v>150</v>
      </c>
    </row>
    <row r="122" spans="1:13" x14ac:dyDescent="0.3">
      <c r="A122" s="230">
        <v>427575</v>
      </c>
      <c r="B122" s="230" t="s">
        <v>58</v>
      </c>
      <c r="G122" s="230" t="s">
        <v>148</v>
      </c>
      <c r="H122" s="230" t="s">
        <v>148</v>
      </c>
      <c r="J122" s="230" t="s">
        <v>150</v>
      </c>
      <c r="K122" s="230" t="s">
        <v>150</v>
      </c>
      <c r="L122" s="230" t="s">
        <v>150</v>
      </c>
    </row>
    <row r="123" spans="1:13" x14ac:dyDescent="0.3">
      <c r="A123" s="230">
        <v>427583</v>
      </c>
      <c r="B123" s="230" t="s">
        <v>58</v>
      </c>
      <c r="G123" s="230" t="s">
        <v>148</v>
      </c>
      <c r="H123" s="230" t="s">
        <v>150</v>
      </c>
      <c r="K123" s="230" t="s">
        <v>150</v>
      </c>
      <c r="L123" s="230" t="s">
        <v>150</v>
      </c>
      <c r="M123" s="230" t="s">
        <v>150</v>
      </c>
    </row>
    <row r="124" spans="1:13" x14ac:dyDescent="0.3">
      <c r="A124" s="230">
        <v>427593</v>
      </c>
      <c r="B124" s="230" t="s">
        <v>58</v>
      </c>
      <c r="D124" s="230" t="s">
        <v>150</v>
      </c>
      <c r="F124" s="230" t="s">
        <v>150</v>
      </c>
      <c r="J124" s="230" t="s">
        <v>150</v>
      </c>
      <c r="K124" s="230" t="s">
        <v>149</v>
      </c>
      <c r="L124" s="230" t="s">
        <v>149</v>
      </c>
      <c r="M124" s="230" t="s">
        <v>150</v>
      </c>
    </row>
    <row r="125" spans="1:13" x14ac:dyDescent="0.3">
      <c r="A125" s="230">
        <v>427595</v>
      </c>
      <c r="B125" s="230" t="s">
        <v>58</v>
      </c>
      <c r="C125" s="230" t="s">
        <v>148</v>
      </c>
      <c r="D125" s="230" t="s">
        <v>149</v>
      </c>
      <c r="E125" s="230" t="s">
        <v>148</v>
      </c>
      <c r="G125" s="230" t="s">
        <v>148</v>
      </c>
      <c r="I125" s="230" t="s">
        <v>149</v>
      </c>
      <c r="J125" s="230" t="s">
        <v>149</v>
      </c>
      <c r="K125" s="230" t="s">
        <v>150</v>
      </c>
      <c r="L125" s="230" t="s">
        <v>149</v>
      </c>
      <c r="M125" s="230" t="s">
        <v>149</v>
      </c>
    </row>
    <row r="126" spans="1:13" x14ac:dyDescent="0.3">
      <c r="A126" s="230">
        <v>427598</v>
      </c>
      <c r="B126" s="230" t="s">
        <v>58</v>
      </c>
      <c r="D126" s="230" t="s">
        <v>148</v>
      </c>
      <c r="E126" s="230" t="s">
        <v>148</v>
      </c>
      <c r="F126" s="230" t="s">
        <v>150</v>
      </c>
      <c r="G126" s="230" t="s">
        <v>148</v>
      </c>
      <c r="K126" s="230" t="s">
        <v>149</v>
      </c>
      <c r="L126" s="230" t="s">
        <v>149</v>
      </c>
      <c r="M126" s="230" t="s">
        <v>149</v>
      </c>
    </row>
    <row r="127" spans="1:13" x14ac:dyDescent="0.3">
      <c r="A127" s="230">
        <v>427606</v>
      </c>
      <c r="B127" s="230" t="s">
        <v>58</v>
      </c>
      <c r="G127" s="230" t="s">
        <v>150</v>
      </c>
      <c r="H127" s="230" t="s">
        <v>150</v>
      </c>
      <c r="I127" s="230" t="s">
        <v>150</v>
      </c>
      <c r="J127" s="230" t="s">
        <v>150</v>
      </c>
      <c r="K127" s="230" t="s">
        <v>150</v>
      </c>
      <c r="L127" s="230" t="s">
        <v>150</v>
      </c>
    </row>
    <row r="128" spans="1:13" x14ac:dyDescent="0.3">
      <c r="A128" s="230">
        <v>427621</v>
      </c>
      <c r="B128" s="230" t="s">
        <v>58</v>
      </c>
      <c r="C128" s="230" t="s">
        <v>148</v>
      </c>
      <c r="E128" s="230" t="s">
        <v>148</v>
      </c>
      <c r="F128" s="230" t="s">
        <v>148</v>
      </c>
      <c r="I128" s="230" t="s">
        <v>149</v>
      </c>
      <c r="K128" s="230" t="s">
        <v>149</v>
      </c>
      <c r="L128" s="230" t="s">
        <v>150</v>
      </c>
      <c r="M128" s="230" t="s">
        <v>149</v>
      </c>
    </row>
    <row r="129" spans="1:13" x14ac:dyDescent="0.3">
      <c r="A129" s="230">
        <v>427622</v>
      </c>
      <c r="B129" s="230" t="s">
        <v>58</v>
      </c>
      <c r="E129" s="230" t="s">
        <v>148</v>
      </c>
      <c r="H129" s="230" t="s">
        <v>150</v>
      </c>
      <c r="J129" s="230" t="s">
        <v>150</v>
      </c>
      <c r="K129" s="230" t="s">
        <v>150</v>
      </c>
      <c r="L129" s="230" t="s">
        <v>149</v>
      </c>
      <c r="M129" s="230" t="s">
        <v>150</v>
      </c>
    </row>
    <row r="130" spans="1:13" x14ac:dyDescent="0.3">
      <c r="A130" s="230">
        <v>427623</v>
      </c>
      <c r="B130" s="230" t="s">
        <v>58</v>
      </c>
      <c r="C130" s="230" t="s">
        <v>148</v>
      </c>
      <c r="F130" s="230" t="s">
        <v>148</v>
      </c>
      <c r="H130" s="230" t="s">
        <v>148</v>
      </c>
      <c r="J130" s="230" t="s">
        <v>150</v>
      </c>
      <c r="K130" s="230" t="s">
        <v>150</v>
      </c>
      <c r="L130" s="230" t="s">
        <v>150</v>
      </c>
      <c r="M130" s="230" t="s">
        <v>149</v>
      </c>
    </row>
    <row r="131" spans="1:13" x14ac:dyDescent="0.3">
      <c r="A131" s="230">
        <v>427632</v>
      </c>
      <c r="B131" s="230" t="s">
        <v>58</v>
      </c>
      <c r="F131" s="230" t="s">
        <v>148</v>
      </c>
      <c r="G131" s="230" t="s">
        <v>148</v>
      </c>
      <c r="H131" s="230" t="s">
        <v>150</v>
      </c>
      <c r="J131" s="230" t="s">
        <v>150</v>
      </c>
      <c r="K131" s="230" t="s">
        <v>150</v>
      </c>
      <c r="L131" s="230" t="s">
        <v>149</v>
      </c>
      <c r="M131" s="230" t="s">
        <v>150</v>
      </c>
    </row>
    <row r="132" spans="1:13" x14ac:dyDescent="0.3">
      <c r="A132" s="230">
        <v>427641</v>
      </c>
      <c r="B132" s="230" t="s">
        <v>58</v>
      </c>
      <c r="C132" s="230" t="s">
        <v>148</v>
      </c>
      <c r="E132" s="230" t="s">
        <v>150</v>
      </c>
      <c r="F132" s="230" t="s">
        <v>148</v>
      </c>
      <c r="G132" s="230" t="s">
        <v>148</v>
      </c>
      <c r="I132" s="230" t="s">
        <v>150</v>
      </c>
      <c r="J132" s="230" t="s">
        <v>150</v>
      </c>
      <c r="K132" s="230" t="s">
        <v>149</v>
      </c>
      <c r="L132" s="230" t="s">
        <v>150</v>
      </c>
      <c r="M132" s="230" t="s">
        <v>150</v>
      </c>
    </row>
    <row r="133" spans="1:13" x14ac:dyDescent="0.3">
      <c r="A133" s="230">
        <v>427643</v>
      </c>
      <c r="B133" s="230" t="s">
        <v>58</v>
      </c>
      <c r="C133" s="230" t="s">
        <v>150</v>
      </c>
      <c r="D133" s="230" t="s">
        <v>150</v>
      </c>
      <c r="E133" s="230" t="s">
        <v>150</v>
      </c>
      <c r="F133" s="230" t="s">
        <v>148</v>
      </c>
      <c r="G133" s="230" t="s">
        <v>148</v>
      </c>
      <c r="H133" s="230" t="s">
        <v>148</v>
      </c>
      <c r="I133" s="230" t="s">
        <v>150</v>
      </c>
      <c r="K133" s="230" t="s">
        <v>150</v>
      </c>
      <c r="L133" s="230" t="s">
        <v>150</v>
      </c>
      <c r="M133" s="230" t="s">
        <v>150</v>
      </c>
    </row>
    <row r="134" spans="1:13" x14ac:dyDescent="0.3">
      <c r="A134" s="230">
        <v>427657</v>
      </c>
      <c r="B134" s="230" t="s">
        <v>58</v>
      </c>
      <c r="D134" s="230" t="s">
        <v>148</v>
      </c>
      <c r="J134" s="230" t="s">
        <v>150</v>
      </c>
      <c r="K134" s="230" t="s">
        <v>150</v>
      </c>
      <c r="L134" s="230" t="s">
        <v>150</v>
      </c>
      <c r="M134" s="230" t="s">
        <v>150</v>
      </c>
    </row>
    <row r="135" spans="1:13" x14ac:dyDescent="0.3">
      <c r="A135" s="230">
        <v>427662</v>
      </c>
      <c r="B135" s="230" t="s">
        <v>58</v>
      </c>
      <c r="C135" s="230" t="s">
        <v>148</v>
      </c>
      <c r="D135" s="230" t="s">
        <v>148</v>
      </c>
      <c r="E135" s="230" t="s">
        <v>148</v>
      </c>
      <c r="F135" s="230" t="s">
        <v>148</v>
      </c>
      <c r="I135" s="230" t="s">
        <v>149</v>
      </c>
      <c r="J135" s="230" t="s">
        <v>149</v>
      </c>
      <c r="K135" s="230" t="s">
        <v>149</v>
      </c>
      <c r="M135" s="230" t="s">
        <v>149</v>
      </c>
    </row>
    <row r="136" spans="1:13" x14ac:dyDescent="0.3">
      <c r="A136" s="230">
        <v>427669</v>
      </c>
      <c r="B136" s="230" t="s">
        <v>58</v>
      </c>
      <c r="C136" s="230" t="s">
        <v>150</v>
      </c>
      <c r="D136" s="230" t="s">
        <v>148</v>
      </c>
      <c r="F136" s="230" t="s">
        <v>150</v>
      </c>
      <c r="G136" s="230" t="s">
        <v>148</v>
      </c>
      <c r="I136" s="230" t="s">
        <v>150</v>
      </c>
      <c r="J136" s="230" t="s">
        <v>150</v>
      </c>
      <c r="K136" s="230" t="s">
        <v>150</v>
      </c>
      <c r="L136" s="230" t="s">
        <v>150</v>
      </c>
      <c r="M136" s="230" t="s">
        <v>150</v>
      </c>
    </row>
    <row r="137" spans="1:13" x14ac:dyDescent="0.3">
      <c r="A137" s="230">
        <v>427685</v>
      </c>
      <c r="B137" s="230" t="s">
        <v>58</v>
      </c>
      <c r="D137" s="230" t="s">
        <v>148</v>
      </c>
      <c r="E137" s="230" t="s">
        <v>148</v>
      </c>
      <c r="F137" s="230" t="s">
        <v>149</v>
      </c>
      <c r="I137" s="230" t="s">
        <v>150</v>
      </c>
      <c r="J137" s="230" t="s">
        <v>150</v>
      </c>
      <c r="K137" s="230" t="s">
        <v>149</v>
      </c>
      <c r="L137" s="230" t="s">
        <v>149</v>
      </c>
      <c r="M137" s="230" t="s">
        <v>150</v>
      </c>
    </row>
    <row r="138" spans="1:13" x14ac:dyDescent="0.3">
      <c r="A138" s="230">
        <v>427698</v>
      </c>
      <c r="B138" s="230" t="s">
        <v>58</v>
      </c>
      <c r="F138" s="230" t="s">
        <v>150</v>
      </c>
      <c r="G138" s="230" t="s">
        <v>150</v>
      </c>
      <c r="I138" s="230" t="s">
        <v>150</v>
      </c>
      <c r="J138" s="230" t="s">
        <v>149</v>
      </c>
      <c r="K138" s="230" t="s">
        <v>150</v>
      </c>
      <c r="L138" s="230" t="s">
        <v>149</v>
      </c>
      <c r="M138" s="230" t="s">
        <v>150</v>
      </c>
    </row>
    <row r="139" spans="1:13" x14ac:dyDescent="0.3">
      <c r="A139" s="230">
        <v>427699</v>
      </c>
      <c r="B139" s="230" t="s">
        <v>58</v>
      </c>
      <c r="C139" s="230" t="s">
        <v>150</v>
      </c>
      <c r="D139" s="230" t="s">
        <v>150</v>
      </c>
      <c r="E139" s="230" t="s">
        <v>148</v>
      </c>
      <c r="F139" s="230" t="s">
        <v>150</v>
      </c>
      <c r="G139" s="230" t="s">
        <v>150</v>
      </c>
      <c r="H139" s="230" t="s">
        <v>148</v>
      </c>
      <c r="I139" s="230" t="s">
        <v>149</v>
      </c>
      <c r="J139" s="230" t="s">
        <v>150</v>
      </c>
      <c r="K139" s="230" t="s">
        <v>150</v>
      </c>
      <c r="L139" s="230" t="s">
        <v>149</v>
      </c>
      <c r="M139" s="230" t="s">
        <v>149</v>
      </c>
    </row>
    <row r="140" spans="1:13" x14ac:dyDescent="0.3">
      <c r="A140" s="230">
        <v>427703</v>
      </c>
      <c r="B140" s="230" t="s">
        <v>58</v>
      </c>
      <c r="C140" s="230" t="s">
        <v>148</v>
      </c>
      <c r="G140" s="230" t="s">
        <v>149</v>
      </c>
      <c r="I140" s="230" t="s">
        <v>149</v>
      </c>
      <c r="J140" s="230" t="s">
        <v>150</v>
      </c>
      <c r="K140" s="230" t="s">
        <v>150</v>
      </c>
    </row>
    <row r="141" spans="1:13" x14ac:dyDescent="0.3">
      <c r="A141" s="230">
        <v>427714</v>
      </c>
      <c r="B141" s="230" t="s">
        <v>58</v>
      </c>
      <c r="C141" s="230" t="s">
        <v>150</v>
      </c>
      <c r="D141" s="230" t="s">
        <v>149</v>
      </c>
      <c r="H141" s="230" t="s">
        <v>148</v>
      </c>
      <c r="I141" s="230" t="s">
        <v>150</v>
      </c>
      <c r="J141" s="230" t="s">
        <v>150</v>
      </c>
      <c r="K141" s="230" t="s">
        <v>150</v>
      </c>
      <c r="L141" s="230" t="s">
        <v>149</v>
      </c>
      <c r="M141" s="230" t="s">
        <v>150</v>
      </c>
    </row>
    <row r="142" spans="1:13" x14ac:dyDescent="0.3">
      <c r="A142" s="230">
        <v>427727</v>
      </c>
      <c r="B142" s="230" t="s">
        <v>58</v>
      </c>
      <c r="G142" s="230" t="s">
        <v>148</v>
      </c>
      <c r="J142" s="230" t="s">
        <v>150</v>
      </c>
      <c r="K142" s="230" t="s">
        <v>149</v>
      </c>
      <c r="L142" s="230" t="s">
        <v>149</v>
      </c>
      <c r="M142" s="230" t="s">
        <v>150</v>
      </c>
    </row>
    <row r="143" spans="1:13" x14ac:dyDescent="0.3">
      <c r="A143" s="230">
        <v>427736</v>
      </c>
      <c r="B143" s="230" t="s">
        <v>58</v>
      </c>
      <c r="G143" s="230" t="s">
        <v>148</v>
      </c>
      <c r="H143" s="230" t="s">
        <v>150</v>
      </c>
      <c r="K143" s="230" t="s">
        <v>150</v>
      </c>
      <c r="L143" s="230" t="s">
        <v>150</v>
      </c>
      <c r="M143" s="230" t="s">
        <v>150</v>
      </c>
    </row>
    <row r="144" spans="1:13" x14ac:dyDescent="0.3">
      <c r="A144" s="230">
        <v>427047</v>
      </c>
      <c r="B144" s="230" t="s">
        <v>58</v>
      </c>
      <c r="D144" s="230" t="s">
        <v>148</v>
      </c>
      <c r="E144" s="230" t="s">
        <v>148</v>
      </c>
      <c r="G144" s="230" t="s">
        <v>150</v>
      </c>
      <c r="H144" s="230" t="s">
        <v>148</v>
      </c>
      <c r="J144" s="230" t="s">
        <v>150</v>
      </c>
      <c r="K144" s="230" t="s">
        <v>148</v>
      </c>
      <c r="L144" s="230" t="s">
        <v>149</v>
      </c>
    </row>
    <row r="145" spans="1:13" x14ac:dyDescent="0.3">
      <c r="A145" s="230">
        <v>427480</v>
      </c>
      <c r="B145" s="230" t="s">
        <v>58</v>
      </c>
      <c r="C145" s="230" t="s">
        <v>148</v>
      </c>
      <c r="D145" s="230" t="s">
        <v>148</v>
      </c>
      <c r="E145" s="230" t="s">
        <v>148</v>
      </c>
      <c r="G145" s="230" t="s">
        <v>148</v>
      </c>
      <c r="I145" s="230" t="s">
        <v>149</v>
      </c>
      <c r="J145" s="230" t="s">
        <v>150</v>
      </c>
      <c r="K145" s="230" t="s">
        <v>149</v>
      </c>
      <c r="L145" s="230" t="s">
        <v>150</v>
      </c>
      <c r="M145" s="230" t="s">
        <v>150</v>
      </c>
    </row>
    <row r="146" spans="1:13" x14ac:dyDescent="0.3">
      <c r="A146" s="230">
        <v>427605</v>
      </c>
      <c r="B146" s="230" t="s">
        <v>58</v>
      </c>
      <c r="E146" s="230" t="s">
        <v>148</v>
      </c>
      <c r="H146" s="230" t="s">
        <v>149</v>
      </c>
      <c r="I146" s="230" t="s">
        <v>150</v>
      </c>
      <c r="K146" s="230" t="s">
        <v>149</v>
      </c>
      <c r="L146" s="230" t="s">
        <v>149</v>
      </c>
      <c r="M146" s="230" t="s">
        <v>150</v>
      </c>
    </row>
    <row r="147" spans="1:13" x14ac:dyDescent="0.3">
      <c r="A147" s="230">
        <v>427619</v>
      </c>
      <c r="B147" s="230" t="s">
        <v>58</v>
      </c>
      <c r="E147" s="230" t="s">
        <v>148</v>
      </c>
      <c r="F147" s="230" t="s">
        <v>148</v>
      </c>
      <c r="G147" s="230" t="s">
        <v>148</v>
      </c>
      <c r="I147" s="230" t="s">
        <v>150</v>
      </c>
      <c r="J147" s="230" t="s">
        <v>150</v>
      </c>
      <c r="K147" s="230" t="s">
        <v>150</v>
      </c>
      <c r="L147" s="230" t="s">
        <v>150</v>
      </c>
      <c r="M147" s="230" t="s">
        <v>150</v>
      </c>
    </row>
    <row r="148" spans="1:13" x14ac:dyDescent="0.3">
      <c r="A148" s="230">
        <v>426750</v>
      </c>
      <c r="B148" s="230" t="s">
        <v>58</v>
      </c>
      <c r="D148" s="230" t="s">
        <v>148</v>
      </c>
      <c r="E148" s="230" t="s">
        <v>148</v>
      </c>
      <c r="G148" s="230" t="s">
        <v>148</v>
      </c>
      <c r="I148" s="230" t="s">
        <v>148</v>
      </c>
      <c r="K148" s="230" t="s">
        <v>148</v>
      </c>
      <c r="L148" s="230" t="s">
        <v>150</v>
      </c>
    </row>
    <row r="149" spans="1:13" x14ac:dyDescent="0.3">
      <c r="A149" s="230">
        <v>423550</v>
      </c>
      <c r="B149" s="230" t="s">
        <v>58</v>
      </c>
      <c r="G149" s="230" t="s">
        <v>150</v>
      </c>
      <c r="H149" s="230" t="s">
        <v>148</v>
      </c>
      <c r="J149" s="230" t="s">
        <v>148</v>
      </c>
      <c r="K149" s="230" t="s">
        <v>148</v>
      </c>
      <c r="L149" s="230" t="s">
        <v>150</v>
      </c>
    </row>
    <row r="150" spans="1:13" x14ac:dyDescent="0.3">
      <c r="A150" s="230">
        <v>426751</v>
      </c>
      <c r="B150" s="230" t="s">
        <v>58</v>
      </c>
      <c r="C150" s="230" t="s">
        <v>148</v>
      </c>
      <c r="D150" s="230" t="s">
        <v>150</v>
      </c>
      <c r="G150" s="230" t="s">
        <v>148</v>
      </c>
      <c r="I150" s="230" t="s">
        <v>149</v>
      </c>
      <c r="K150" s="230" t="s">
        <v>148</v>
      </c>
      <c r="L150" s="230" t="s">
        <v>150</v>
      </c>
      <c r="M150" s="230" t="s">
        <v>148</v>
      </c>
    </row>
    <row r="151" spans="1:13" x14ac:dyDescent="0.3">
      <c r="A151" s="230">
        <v>427385</v>
      </c>
      <c r="B151" s="230" t="s">
        <v>58</v>
      </c>
      <c r="C151" s="230" t="s">
        <v>148</v>
      </c>
      <c r="I151" s="230" t="s">
        <v>149</v>
      </c>
      <c r="J151" s="230" t="s">
        <v>150</v>
      </c>
      <c r="K151" s="230" t="s">
        <v>149</v>
      </c>
      <c r="L151" s="230" t="s">
        <v>149</v>
      </c>
      <c r="M151" s="230" t="s">
        <v>150</v>
      </c>
    </row>
    <row r="152" spans="1:13" x14ac:dyDescent="0.3">
      <c r="A152" s="230">
        <v>427631</v>
      </c>
      <c r="B152" s="230" t="s">
        <v>58</v>
      </c>
      <c r="F152" s="230" t="s">
        <v>150</v>
      </c>
      <c r="G152" s="230" t="s">
        <v>148</v>
      </c>
      <c r="I152" s="230" t="s">
        <v>150</v>
      </c>
      <c r="K152" s="230" t="s">
        <v>150</v>
      </c>
      <c r="L152" s="230" t="s">
        <v>150</v>
      </c>
      <c r="M152" s="230" t="s">
        <v>150</v>
      </c>
    </row>
    <row r="153" spans="1:13" x14ac:dyDescent="0.3">
      <c r="A153" s="230">
        <v>427611</v>
      </c>
      <c r="B153" s="230" t="s">
        <v>58</v>
      </c>
      <c r="C153" s="230" t="s">
        <v>150</v>
      </c>
      <c r="D153" s="230" t="s">
        <v>148</v>
      </c>
      <c r="E153" s="230" t="s">
        <v>148</v>
      </c>
      <c r="F153" s="230" t="s">
        <v>148</v>
      </c>
      <c r="G153" s="230" t="s">
        <v>148</v>
      </c>
      <c r="H153" s="230" t="s">
        <v>148</v>
      </c>
      <c r="I153" s="230" t="s">
        <v>150</v>
      </c>
      <c r="J153" s="230" t="s">
        <v>150</v>
      </c>
      <c r="K153" s="230" t="s">
        <v>150</v>
      </c>
      <c r="M153" s="230" t="s">
        <v>150</v>
      </c>
    </row>
    <row r="154" spans="1:13" x14ac:dyDescent="0.3">
      <c r="A154" s="230">
        <v>416265</v>
      </c>
      <c r="B154" s="230" t="s">
        <v>58</v>
      </c>
      <c r="D154" s="230" t="s">
        <v>148</v>
      </c>
      <c r="E154" s="230" t="s">
        <v>150</v>
      </c>
      <c r="G154" s="230" t="s">
        <v>148</v>
      </c>
      <c r="H154" s="230" t="s">
        <v>150</v>
      </c>
      <c r="I154" s="230" t="s">
        <v>150</v>
      </c>
      <c r="J154" s="230" t="s">
        <v>150</v>
      </c>
      <c r="K154" s="230" t="s">
        <v>150</v>
      </c>
      <c r="L154" s="230" t="s">
        <v>150</v>
      </c>
      <c r="M154" s="230" t="s">
        <v>150</v>
      </c>
    </row>
    <row r="155" spans="1:13" x14ac:dyDescent="0.3">
      <c r="A155" s="230">
        <v>424621</v>
      </c>
      <c r="B155" s="230" t="s">
        <v>58</v>
      </c>
      <c r="I155" s="230" t="s">
        <v>148</v>
      </c>
      <c r="J155" s="230" t="s">
        <v>148</v>
      </c>
      <c r="K155" s="230" t="s">
        <v>148</v>
      </c>
      <c r="L155" s="230" t="s">
        <v>150</v>
      </c>
      <c r="M155" s="230" t="s">
        <v>150</v>
      </c>
    </row>
    <row r="156" spans="1:13" x14ac:dyDescent="0.3">
      <c r="A156" s="230">
        <v>425939</v>
      </c>
      <c r="B156" s="230" t="s">
        <v>58</v>
      </c>
      <c r="D156" s="230" t="s">
        <v>148</v>
      </c>
      <c r="E156" s="230" t="s">
        <v>148</v>
      </c>
      <c r="F156" s="230" t="s">
        <v>148</v>
      </c>
      <c r="H156" s="230" t="s">
        <v>150</v>
      </c>
      <c r="K156" s="230" t="s">
        <v>148</v>
      </c>
      <c r="L156" s="230" t="s">
        <v>150</v>
      </c>
      <c r="M156" s="230" t="s">
        <v>148</v>
      </c>
    </row>
    <row r="157" spans="1:13" x14ac:dyDescent="0.3">
      <c r="A157" s="230">
        <v>427581</v>
      </c>
      <c r="B157" s="230" t="s">
        <v>58</v>
      </c>
      <c r="E157" s="230" t="s">
        <v>150</v>
      </c>
      <c r="H157" s="230" t="s">
        <v>150</v>
      </c>
      <c r="J157" s="230" t="s">
        <v>150</v>
      </c>
      <c r="K157" s="230" t="s">
        <v>150</v>
      </c>
      <c r="L157" s="230" t="s">
        <v>149</v>
      </c>
    </row>
    <row r="158" spans="1:13" x14ac:dyDescent="0.3">
      <c r="A158" s="230">
        <v>426924</v>
      </c>
      <c r="B158" s="230" t="s">
        <v>58</v>
      </c>
      <c r="D158" s="230" t="s">
        <v>148</v>
      </c>
      <c r="E158" s="230" t="s">
        <v>148</v>
      </c>
      <c r="G158" s="230" t="s">
        <v>150</v>
      </c>
      <c r="H158" s="230" t="s">
        <v>148</v>
      </c>
      <c r="I158" s="230" t="s">
        <v>148</v>
      </c>
      <c r="J158" s="230" t="s">
        <v>148</v>
      </c>
      <c r="K158" s="230" t="s">
        <v>148</v>
      </c>
      <c r="L158" s="230" t="s">
        <v>150</v>
      </c>
    </row>
    <row r="159" spans="1:13" x14ac:dyDescent="0.3">
      <c r="A159" s="230">
        <v>426346</v>
      </c>
      <c r="B159" s="230" t="s">
        <v>58</v>
      </c>
      <c r="C159" s="230" t="s">
        <v>149</v>
      </c>
      <c r="D159" s="230" t="s">
        <v>148</v>
      </c>
      <c r="E159" s="230" t="s">
        <v>148</v>
      </c>
      <c r="F159" s="230" t="s">
        <v>148</v>
      </c>
      <c r="I159" s="230" t="s">
        <v>149</v>
      </c>
      <c r="K159" s="230" t="s">
        <v>148</v>
      </c>
      <c r="L159" s="230" t="s">
        <v>148</v>
      </c>
    </row>
    <row r="160" spans="1:13" x14ac:dyDescent="0.3">
      <c r="A160" s="230">
        <v>424815</v>
      </c>
      <c r="B160" s="230" t="s">
        <v>58</v>
      </c>
      <c r="C160" s="230" t="s">
        <v>148</v>
      </c>
      <c r="E160" s="230" t="s">
        <v>148</v>
      </c>
      <c r="F160" s="230" t="s">
        <v>150</v>
      </c>
      <c r="G160" s="230" t="s">
        <v>148</v>
      </c>
      <c r="I160" s="230" t="s">
        <v>149</v>
      </c>
      <c r="K160" s="230" t="s">
        <v>148</v>
      </c>
      <c r="L160" s="230" t="s">
        <v>149</v>
      </c>
      <c r="M160" s="230" t="s">
        <v>149</v>
      </c>
    </row>
    <row r="161" spans="1:13" x14ac:dyDescent="0.3">
      <c r="A161" s="230">
        <v>427241</v>
      </c>
      <c r="B161" s="230" t="s">
        <v>58</v>
      </c>
      <c r="C161" s="230" t="s">
        <v>150</v>
      </c>
      <c r="D161" s="230" t="s">
        <v>148</v>
      </c>
      <c r="F161" s="230" t="s">
        <v>148</v>
      </c>
      <c r="G161" s="230" t="s">
        <v>148</v>
      </c>
      <c r="H161" s="230" t="s">
        <v>148</v>
      </c>
      <c r="I161" s="230" t="s">
        <v>149</v>
      </c>
      <c r="L161" s="230" t="s">
        <v>150</v>
      </c>
      <c r="M161" s="230" t="s">
        <v>150</v>
      </c>
    </row>
    <row r="162" spans="1:13" x14ac:dyDescent="0.3">
      <c r="A162" s="230">
        <v>426368</v>
      </c>
      <c r="B162" s="230" t="s">
        <v>58</v>
      </c>
      <c r="G162" s="230" t="s">
        <v>149</v>
      </c>
      <c r="I162" s="230" t="s">
        <v>148</v>
      </c>
      <c r="J162" s="230" t="s">
        <v>148</v>
      </c>
      <c r="K162" s="230" t="s">
        <v>148</v>
      </c>
      <c r="L162" s="230" t="s">
        <v>149</v>
      </c>
      <c r="M162" s="230" t="s">
        <v>149</v>
      </c>
    </row>
    <row r="163" spans="1:13" x14ac:dyDescent="0.3">
      <c r="A163" s="230">
        <v>427457</v>
      </c>
      <c r="B163" s="230" t="s">
        <v>58</v>
      </c>
      <c r="D163" s="230" t="s">
        <v>148</v>
      </c>
      <c r="G163" s="230" t="s">
        <v>150</v>
      </c>
      <c r="H163" s="230" t="s">
        <v>149</v>
      </c>
      <c r="J163" s="230" t="s">
        <v>149</v>
      </c>
      <c r="K163" s="230" t="s">
        <v>150</v>
      </c>
      <c r="L163" s="230" t="s">
        <v>150</v>
      </c>
      <c r="M163" s="230" t="s">
        <v>149</v>
      </c>
    </row>
    <row r="164" spans="1:13" x14ac:dyDescent="0.3">
      <c r="A164" s="230">
        <v>411590</v>
      </c>
      <c r="B164" s="230" t="s">
        <v>58</v>
      </c>
      <c r="D164" s="230" t="s">
        <v>149</v>
      </c>
      <c r="E164" s="230" t="s">
        <v>148</v>
      </c>
      <c r="G164" s="230" t="s">
        <v>148</v>
      </c>
      <c r="H164" s="230" t="s">
        <v>148</v>
      </c>
      <c r="I164" s="230" t="s">
        <v>149</v>
      </c>
      <c r="J164" s="230" t="s">
        <v>149</v>
      </c>
      <c r="K164" s="230" t="s">
        <v>148</v>
      </c>
      <c r="L164" s="230" t="s">
        <v>149</v>
      </c>
      <c r="M164" s="230" t="s">
        <v>149</v>
      </c>
    </row>
    <row r="165" spans="1:13" x14ac:dyDescent="0.3">
      <c r="A165" s="230">
        <v>427718</v>
      </c>
      <c r="B165" s="230" t="s">
        <v>58</v>
      </c>
      <c r="C165" s="230" t="s">
        <v>149</v>
      </c>
      <c r="D165" s="230" t="s">
        <v>150</v>
      </c>
      <c r="E165" s="230" t="s">
        <v>150</v>
      </c>
      <c r="F165" s="230" t="s">
        <v>150</v>
      </c>
      <c r="G165" s="230" t="s">
        <v>150</v>
      </c>
      <c r="H165" s="230" t="s">
        <v>150</v>
      </c>
      <c r="I165" s="230" t="s">
        <v>149</v>
      </c>
      <c r="J165" s="230" t="s">
        <v>149</v>
      </c>
      <c r="K165" s="230" t="s">
        <v>150</v>
      </c>
      <c r="L165" s="230" t="s">
        <v>149</v>
      </c>
      <c r="M165" s="230" t="s">
        <v>150</v>
      </c>
    </row>
    <row r="166" spans="1:13" x14ac:dyDescent="0.3">
      <c r="A166" s="230">
        <v>426757</v>
      </c>
      <c r="B166" s="230" t="s">
        <v>58</v>
      </c>
      <c r="G166" s="230" t="s">
        <v>149</v>
      </c>
      <c r="H166" s="230" t="s">
        <v>149</v>
      </c>
      <c r="J166" s="230" t="s">
        <v>149</v>
      </c>
      <c r="L166" s="230" t="s">
        <v>148</v>
      </c>
      <c r="M166" s="230" t="s">
        <v>148</v>
      </c>
    </row>
    <row r="167" spans="1:13" x14ac:dyDescent="0.3">
      <c r="A167" s="230">
        <v>427543</v>
      </c>
      <c r="B167" s="230" t="s">
        <v>58</v>
      </c>
      <c r="E167" s="230" t="s">
        <v>149</v>
      </c>
      <c r="F167" s="230" t="s">
        <v>150</v>
      </c>
      <c r="G167" s="230" t="s">
        <v>148</v>
      </c>
      <c r="I167" s="230" t="s">
        <v>149</v>
      </c>
      <c r="J167" s="230" t="s">
        <v>149</v>
      </c>
      <c r="K167" s="230" t="s">
        <v>149</v>
      </c>
      <c r="L167" s="230" t="s">
        <v>149</v>
      </c>
      <c r="M167" s="230" t="s">
        <v>149</v>
      </c>
    </row>
    <row r="168" spans="1:13" x14ac:dyDescent="0.3">
      <c r="A168" s="230">
        <v>427723</v>
      </c>
      <c r="B168" s="230" t="s">
        <v>58</v>
      </c>
      <c r="D168" s="230" t="s">
        <v>148</v>
      </c>
      <c r="E168" s="230" t="s">
        <v>148</v>
      </c>
      <c r="G168" s="230" t="s">
        <v>150</v>
      </c>
      <c r="K168" s="230" t="s">
        <v>150</v>
      </c>
      <c r="L168" s="230" t="s">
        <v>150</v>
      </c>
      <c r="M168" s="230" t="s">
        <v>150</v>
      </c>
    </row>
    <row r="169" spans="1:13" x14ac:dyDescent="0.3">
      <c r="A169" s="230">
        <v>427296</v>
      </c>
      <c r="B169" s="230" t="s">
        <v>58</v>
      </c>
      <c r="C169" s="230" t="s">
        <v>148</v>
      </c>
      <c r="D169" s="230" t="s">
        <v>148</v>
      </c>
      <c r="E169" s="230" t="s">
        <v>148</v>
      </c>
      <c r="H169" s="230" t="s">
        <v>148</v>
      </c>
      <c r="I169" s="230" t="s">
        <v>150</v>
      </c>
      <c r="L169" s="230" t="s">
        <v>150</v>
      </c>
      <c r="M169" s="230" t="s">
        <v>150</v>
      </c>
    </row>
    <row r="170" spans="1:13" x14ac:dyDescent="0.3">
      <c r="A170" s="230">
        <v>427634</v>
      </c>
      <c r="B170" s="230" t="s">
        <v>58</v>
      </c>
      <c r="C170" s="230" t="s">
        <v>150</v>
      </c>
      <c r="E170" s="230" t="s">
        <v>148</v>
      </c>
      <c r="F170" s="230" t="s">
        <v>148</v>
      </c>
      <c r="H170" s="230" t="s">
        <v>150</v>
      </c>
      <c r="I170" s="230" t="s">
        <v>149</v>
      </c>
      <c r="J170" s="230" t="s">
        <v>150</v>
      </c>
      <c r="K170" s="230" t="s">
        <v>150</v>
      </c>
      <c r="L170" s="230" t="s">
        <v>150</v>
      </c>
      <c r="M170" s="230" t="s">
        <v>150</v>
      </c>
    </row>
    <row r="171" spans="1:13" x14ac:dyDescent="0.3">
      <c r="A171" s="230">
        <v>427285</v>
      </c>
      <c r="B171" s="230" t="s">
        <v>58</v>
      </c>
      <c r="C171" s="230" t="s">
        <v>148</v>
      </c>
      <c r="D171" s="230" t="s">
        <v>148</v>
      </c>
      <c r="E171" s="230" t="s">
        <v>148</v>
      </c>
      <c r="G171" s="230" t="s">
        <v>150</v>
      </c>
      <c r="H171" s="230" t="s">
        <v>148</v>
      </c>
      <c r="I171" s="230" t="s">
        <v>150</v>
      </c>
      <c r="J171" s="230" t="s">
        <v>150</v>
      </c>
      <c r="L171" s="230" t="s">
        <v>150</v>
      </c>
      <c r="M171" s="230" t="s">
        <v>150</v>
      </c>
    </row>
    <row r="172" spans="1:13" x14ac:dyDescent="0.3">
      <c r="A172" s="230">
        <v>426622</v>
      </c>
      <c r="B172" s="230" t="s">
        <v>58</v>
      </c>
      <c r="D172" s="230" t="s">
        <v>148</v>
      </c>
      <c r="E172" s="230" t="s">
        <v>148</v>
      </c>
      <c r="J172" s="230" t="s">
        <v>148</v>
      </c>
      <c r="K172" s="230" t="s">
        <v>148</v>
      </c>
      <c r="L172" s="230" t="s">
        <v>148</v>
      </c>
    </row>
    <row r="173" spans="1:13" x14ac:dyDescent="0.3">
      <c r="A173" s="230">
        <v>427236</v>
      </c>
      <c r="B173" s="230" t="s">
        <v>58</v>
      </c>
      <c r="D173" s="230" t="s">
        <v>148</v>
      </c>
      <c r="E173" s="230" t="s">
        <v>148</v>
      </c>
      <c r="F173" s="230" t="s">
        <v>148</v>
      </c>
      <c r="G173" s="230" t="s">
        <v>150</v>
      </c>
      <c r="H173" s="230" t="s">
        <v>150</v>
      </c>
      <c r="I173" s="230" t="s">
        <v>150</v>
      </c>
      <c r="J173" s="230" t="s">
        <v>150</v>
      </c>
      <c r="K173" s="230" t="s">
        <v>150</v>
      </c>
      <c r="L173" s="230" t="s">
        <v>150</v>
      </c>
      <c r="M173" s="230" t="s">
        <v>150</v>
      </c>
    </row>
    <row r="174" spans="1:13" x14ac:dyDescent="0.3">
      <c r="A174" s="230">
        <v>427560</v>
      </c>
      <c r="B174" s="230" t="s">
        <v>58</v>
      </c>
      <c r="C174" s="230" t="s">
        <v>148</v>
      </c>
      <c r="D174" s="230" t="s">
        <v>148</v>
      </c>
      <c r="F174" s="230" t="s">
        <v>148</v>
      </c>
      <c r="I174" s="230" t="s">
        <v>150</v>
      </c>
      <c r="J174" s="230" t="s">
        <v>150</v>
      </c>
      <c r="K174" s="230" t="s">
        <v>150</v>
      </c>
      <c r="L174" s="230" t="s">
        <v>150</v>
      </c>
      <c r="M174" s="230" t="s">
        <v>150</v>
      </c>
    </row>
    <row r="175" spans="1:13" x14ac:dyDescent="0.3">
      <c r="A175" s="230">
        <v>427508</v>
      </c>
      <c r="B175" s="230" t="s">
        <v>58</v>
      </c>
      <c r="C175" s="230" t="s">
        <v>148</v>
      </c>
      <c r="G175" s="230" t="s">
        <v>148</v>
      </c>
      <c r="I175" s="230" t="s">
        <v>149</v>
      </c>
      <c r="K175" s="230" t="s">
        <v>150</v>
      </c>
      <c r="L175" s="230" t="s">
        <v>149</v>
      </c>
    </row>
    <row r="176" spans="1:13" x14ac:dyDescent="0.3">
      <c r="A176" s="230">
        <v>427708</v>
      </c>
      <c r="B176" s="230" t="s">
        <v>58</v>
      </c>
      <c r="D176" s="230" t="s">
        <v>148</v>
      </c>
      <c r="E176" s="230" t="s">
        <v>150</v>
      </c>
      <c r="F176" s="230" t="s">
        <v>150</v>
      </c>
      <c r="G176" s="230" t="s">
        <v>148</v>
      </c>
      <c r="H176" s="230" t="s">
        <v>149</v>
      </c>
      <c r="I176" s="230" t="s">
        <v>149</v>
      </c>
      <c r="J176" s="230" t="s">
        <v>150</v>
      </c>
      <c r="K176" s="230" t="s">
        <v>149</v>
      </c>
      <c r="L176" s="230" t="s">
        <v>149</v>
      </c>
      <c r="M176" s="230" t="s">
        <v>149</v>
      </c>
    </row>
    <row r="177" spans="1:13" x14ac:dyDescent="0.3">
      <c r="A177" s="230">
        <v>426281</v>
      </c>
      <c r="B177" s="230" t="s">
        <v>58</v>
      </c>
      <c r="D177" s="230" t="s">
        <v>148</v>
      </c>
      <c r="E177" s="230" t="s">
        <v>148</v>
      </c>
      <c r="F177" s="230" t="s">
        <v>148</v>
      </c>
      <c r="G177" s="230" t="s">
        <v>148</v>
      </c>
      <c r="I177" s="230" t="s">
        <v>148</v>
      </c>
      <c r="J177" s="230" t="s">
        <v>148</v>
      </c>
      <c r="K177" s="230" t="s">
        <v>148</v>
      </c>
      <c r="L177" s="230" t="s">
        <v>148</v>
      </c>
      <c r="M177" s="230" t="s">
        <v>148</v>
      </c>
    </row>
    <row r="178" spans="1:13" x14ac:dyDescent="0.3">
      <c r="A178" s="230">
        <v>426664</v>
      </c>
      <c r="B178" s="230" t="s">
        <v>58</v>
      </c>
      <c r="C178" s="230" t="s">
        <v>150</v>
      </c>
      <c r="D178" s="230" t="s">
        <v>150</v>
      </c>
      <c r="E178" s="230" t="s">
        <v>150</v>
      </c>
      <c r="F178" s="230" t="s">
        <v>149</v>
      </c>
      <c r="G178" s="230" t="s">
        <v>150</v>
      </c>
      <c r="H178" s="230" t="s">
        <v>150</v>
      </c>
      <c r="I178" s="230" t="s">
        <v>150</v>
      </c>
      <c r="J178" s="230" t="s">
        <v>149</v>
      </c>
      <c r="K178" s="230" t="s">
        <v>150</v>
      </c>
      <c r="L178" s="230" t="s">
        <v>149</v>
      </c>
      <c r="M178" s="230" t="s">
        <v>149</v>
      </c>
    </row>
    <row r="179" spans="1:13" x14ac:dyDescent="0.3">
      <c r="A179" s="230">
        <v>424646</v>
      </c>
      <c r="B179" s="230" t="s">
        <v>58</v>
      </c>
      <c r="E179" s="230" t="s">
        <v>148</v>
      </c>
      <c r="G179" s="230" t="s">
        <v>148</v>
      </c>
      <c r="J179" s="230" t="s">
        <v>149</v>
      </c>
      <c r="K179" s="230" t="s">
        <v>149</v>
      </c>
      <c r="L179" s="230" t="s">
        <v>149</v>
      </c>
      <c r="M179" s="230" t="s">
        <v>149</v>
      </c>
    </row>
    <row r="180" spans="1:13" x14ac:dyDescent="0.3">
      <c r="A180" s="230">
        <v>424461</v>
      </c>
      <c r="B180" s="230" t="s">
        <v>58</v>
      </c>
      <c r="C180" s="230" t="s">
        <v>148</v>
      </c>
      <c r="D180" s="230" t="s">
        <v>149</v>
      </c>
      <c r="E180" s="230" t="s">
        <v>148</v>
      </c>
      <c r="I180" s="230" t="s">
        <v>148</v>
      </c>
      <c r="J180" s="230" t="s">
        <v>149</v>
      </c>
      <c r="K180" s="230" t="s">
        <v>148</v>
      </c>
      <c r="L180" s="230" t="s">
        <v>150</v>
      </c>
      <c r="M180" s="230" t="s">
        <v>149</v>
      </c>
    </row>
    <row r="181" spans="1:13" x14ac:dyDescent="0.3">
      <c r="A181" s="230">
        <v>426290</v>
      </c>
      <c r="B181" s="230" t="s">
        <v>58</v>
      </c>
      <c r="E181" s="230" t="s">
        <v>148</v>
      </c>
      <c r="F181" s="230" t="s">
        <v>148</v>
      </c>
      <c r="I181" s="230" t="s">
        <v>148</v>
      </c>
      <c r="J181" s="230" t="s">
        <v>148</v>
      </c>
      <c r="K181" s="230" t="s">
        <v>150</v>
      </c>
      <c r="L181" s="230" t="s">
        <v>150</v>
      </c>
    </row>
    <row r="182" spans="1:13" x14ac:dyDescent="0.3">
      <c r="A182" s="230">
        <v>426508</v>
      </c>
      <c r="B182" s="230" t="s">
        <v>58</v>
      </c>
      <c r="D182" s="230" t="s">
        <v>148</v>
      </c>
      <c r="E182" s="230" t="s">
        <v>148</v>
      </c>
      <c r="G182" s="230" t="s">
        <v>148</v>
      </c>
      <c r="H182" s="230" t="s">
        <v>150</v>
      </c>
      <c r="I182" s="230" t="s">
        <v>148</v>
      </c>
      <c r="J182" s="230" t="s">
        <v>150</v>
      </c>
      <c r="K182" s="230" t="s">
        <v>148</v>
      </c>
      <c r="L182" s="230" t="s">
        <v>150</v>
      </c>
    </row>
    <row r="183" spans="1:13" x14ac:dyDescent="0.3">
      <c r="A183" s="230">
        <v>427715</v>
      </c>
      <c r="B183" s="230" t="s">
        <v>58</v>
      </c>
      <c r="C183" s="230" t="s">
        <v>148</v>
      </c>
      <c r="D183" s="230" t="s">
        <v>150</v>
      </c>
      <c r="E183" s="230" t="s">
        <v>148</v>
      </c>
      <c r="F183" s="230" t="s">
        <v>148</v>
      </c>
      <c r="G183" s="230" t="s">
        <v>149</v>
      </c>
      <c r="I183" s="230" t="s">
        <v>149</v>
      </c>
      <c r="J183" s="230" t="s">
        <v>149</v>
      </c>
      <c r="K183" s="230" t="s">
        <v>149</v>
      </c>
      <c r="L183" s="230" t="s">
        <v>149</v>
      </c>
      <c r="M183" s="230" t="s">
        <v>149</v>
      </c>
    </row>
    <row r="184" spans="1:13" x14ac:dyDescent="0.3">
      <c r="A184" s="230">
        <v>425948</v>
      </c>
      <c r="B184" s="230" t="s">
        <v>58</v>
      </c>
      <c r="C184" s="230" t="s">
        <v>150</v>
      </c>
      <c r="D184" s="230" t="s">
        <v>149</v>
      </c>
      <c r="E184" s="230" t="s">
        <v>150</v>
      </c>
      <c r="F184" s="230" t="s">
        <v>150</v>
      </c>
      <c r="G184" s="230" t="s">
        <v>149</v>
      </c>
      <c r="H184" s="230" t="s">
        <v>150</v>
      </c>
      <c r="I184" s="230" t="s">
        <v>149</v>
      </c>
      <c r="J184" s="230" t="s">
        <v>149</v>
      </c>
      <c r="K184" s="230" t="s">
        <v>149</v>
      </c>
      <c r="L184" s="230" t="s">
        <v>149</v>
      </c>
      <c r="M184" s="230" t="s">
        <v>150</v>
      </c>
    </row>
    <row r="185" spans="1:13" x14ac:dyDescent="0.3">
      <c r="A185" s="230">
        <v>425824</v>
      </c>
      <c r="B185" s="230" t="s">
        <v>58</v>
      </c>
      <c r="E185" s="230" t="s">
        <v>148</v>
      </c>
      <c r="H185" s="230" t="s">
        <v>149</v>
      </c>
      <c r="I185" s="230" t="s">
        <v>148</v>
      </c>
      <c r="K185" s="230" t="s">
        <v>148</v>
      </c>
      <c r="M185" s="230" t="s">
        <v>148</v>
      </c>
    </row>
    <row r="186" spans="1:13" x14ac:dyDescent="0.3">
      <c r="A186" s="230">
        <v>427340</v>
      </c>
      <c r="B186" s="230" t="s">
        <v>58</v>
      </c>
      <c r="D186" s="230" t="s">
        <v>150</v>
      </c>
      <c r="F186" s="230" t="s">
        <v>148</v>
      </c>
      <c r="G186" s="230" t="s">
        <v>148</v>
      </c>
      <c r="J186" s="230" t="s">
        <v>150</v>
      </c>
      <c r="L186" s="230" t="s">
        <v>149</v>
      </c>
      <c r="M186" s="230" t="s">
        <v>150</v>
      </c>
    </row>
    <row r="187" spans="1:13" x14ac:dyDescent="0.3">
      <c r="A187" s="230">
        <v>426580</v>
      </c>
      <c r="B187" s="230" t="s">
        <v>58</v>
      </c>
      <c r="E187" s="230" t="s">
        <v>150</v>
      </c>
      <c r="J187" s="230" t="s">
        <v>149</v>
      </c>
      <c r="K187" s="230" t="s">
        <v>148</v>
      </c>
      <c r="L187" s="230" t="s">
        <v>150</v>
      </c>
      <c r="M187" s="230" t="s">
        <v>148</v>
      </c>
    </row>
    <row r="188" spans="1:13" x14ac:dyDescent="0.3">
      <c r="A188" s="230">
        <v>424591</v>
      </c>
      <c r="B188" s="230" t="s">
        <v>58</v>
      </c>
      <c r="F188" s="230" t="s">
        <v>148</v>
      </c>
      <c r="H188" s="230" t="s">
        <v>149</v>
      </c>
      <c r="I188" s="230" t="s">
        <v>148</v>
      </c>
      <c r="K188" s="230" t="s">
        <v>148</v>
      </c>
      <c r="L188" s="230" t="s">
        <v>149</v>
      </c>
      <c r="M188" s="230" t="s">
        <v>149</v>
      </c>
    </row>
    <row r="189" spans="1:13" x14ac:dyDescent="0.3">
      <c r="A189" s="230">
        <v>427286</v>
      </c>
      <c r="B189" s="230" t="s">
        <v>58</v>
      </c>
      <c r="D189" s="230" t="s">
        <v>148</v>
      </c>
      <c r="E189" s="230" t="s">
        <v>148</v>
      </c>
      <c r="F189" s="230" t="s">
        <v>148</v>
      </c>
      <c r="G189" s="230" t="s">
        <v>148</v>
      </c>
      <c r="I189" s="230" t="s">
        <v>150</v>
      </c>
      <c r="K189" s="230" t="s">
        <v>149</v>
      </c>
      <c r="L189" s="230" t="s">
        <v>149</v>
      </c>
      <c r="M189" s="230" t="s">
        <v>150</v>
      </c>
    </row>
    <row r="190" spans="1:13" x14ac:dyDescent="0.3">
      <c r="A190" s="230">
        <v>427433</v>
      </c>
      <c r="B190" s="230" t="s">
        <v>58</v>
      </c>
      <c r="D190" s="230" t="s">
        <v>148</v>
      </c>
      <c r="E190" s="230" t="s">
        <v>150</v>
      </c>
      <c r="F190" s="230" t="s">
        <v>150</v>
      </c>
      <c r="G190" s="230" t="s">
        <v>150</v>
      </c>
      <c r="H190" s="230" t="s">
        <v>150</v>
      </c>
      <c r="I190" s="230" t="s">
        <v>150</v>
      </c>
      <c r="J190" s="230" t="s">
        <v>150</v>
      </c>
      <c r="K190" s="230" t="s">
        <v>150</v>
      </c>
      <c r="L190" s="230" t="s">
        <v>150</v>
      </c>
      <c r="M190" s="230" t="s">
        <v>150</v>
      </c>
    </row>
    <row r="191" spans="1:13" x14ac:dyDescent="0.3">
      <c r="A191" s="230">
        <v>427552</v>
      </c>
      <c r="B191" s="230" t="s">
        <v>58</v>
      </c>
      <c r="F191" s="230" t="s">
        <v>149</v>
      </c>
      <c r="G191" s="230" t="s">
        <v>148</v>
      </c>
      <c r="H191" s="230" t="s">
        <v>149</v>
      </c>
      <c r="J191" s="230" t="s">
        <v>150</v>
      </c>
      <c r="K191" s="230" t="s">
        <v>150</v>
      </c>
      <c r="L191" s="230" t="s">
        <v>149</v>
      </c>
      <c r="M191" s="230" t="s">
        <v>150</v>
      </c>
    </row>
    <row r="192" spans="1:13" x14ac:dyDescent="0.3">
      <c r="A192" s="230">
        <v>427507</v>
      </c>
      <c r="B192" s="230" t="s">
        <v>58</v>
      </c>
      <c r="C192" s="230" t="s">
        <v>148</v>
      </c>
      <c r="D192" s="230" t="s">
        <v>150</v>
      </c>
      <c r="E192" s="230" t="s">
        <v>148</v>
      </c>
      <c r="F192" s="230" t="s">
        <v>148</v>
      </c>
      <c r="G192" s="230" t="s">
        <v>149</v>
      </c>
      <c r="H192" s="230" t="s">
        <v>149</v>
      </c>
      <c r="I192" s="230" t="s">
        <v>149</v>
      </c>
      <c r="J192" s="230" t="s">
        <v>149</v>
      </c>
      <c r="K192" s="230" t="s">
        <v>149</v>
      </c>
      <c r="L192" s="230" t="s">
        <v>149</v>
      </c>
      <c r="M192" s="230" t="s">
        <v>149</v>
      </c>
    </row>
    <row r="193" spans="1:13" x14ac:dyDescent="0.3">
      <c r="A193" s="230">
        <v>427017</v>
      </c>
      <c r="B193" s="230" t="s">
        <v>58</v>
      </c>
      <c r="D193" s="230" t="s">
        <v>148</v>
      </c>
      <c r="H193" s="230" t="s">
        <v>148</v>
      </c>
      <c r="I193" s="230" t="s">
        <v>148</v>
      </c>
      <c r="J193" s="230" t="s">
        <v>149</v>
      </c>
      <c r="K193" s="230" t="s">
        <v>150</v>
      </c>
      <c r="L193" s="230" t="s">
        <v>150</v>
      </c>
    </row>
    <row r="194" spans="1:13" x14ac:dyDescent="0.3">
      <c r="A194" s="230">
        <v>427490</v>
      </c>
      <c r="B194" s="230" t="s">
        <v>58</v>
      </c>
      <c r="C194" s="230" t="s">
        <v>150</v>
      </c>
      <c r="D194" s="230" t="s">
        <v>150</v>
      </c>
      <c r="G194" s="230" t="s">
        <v>148</v>
      </c>
      <c r="H194" s="230" t="s">
        <v>148</v>
      </c>
      <c r="I194" s="230" t="s">
        <v>149</v>
      </c>
      <c r="J194" s="230" t="s">
        <v>150</v>
      </c>
      <c r="L194" s="230" t="s">
        <v>150</v>
      </c>
      <c r="M194" s="230" t="s">
        <v>149</v>
      </c>
    </row>
    <row r="195" spans="1:13" x14ac:dyDescent="0.3">
      <c r="A195" s="230">
        <v>426713</v>
      </c>
      <c r="B195" s="230" t="s">
        <v>58</v>
      </c>
      <c r="D195" s="230" t="s">
        <v>148</v>
      </c>
      <c r="E195" s="230" t="s">
        <v>148</v>
      </c>
      <c r="F195" s="230" t="s">
        <v>148</v>
      </c>
      <c r="G195" s="230" t="s">
        <v>148</v>
      </c>
      <c r="H195" s="230" t="s">
        <v>150</v>
      </c>
      <c r="J195" s="230" t="s">
        <v>150</v>
      </c>
      <c r="K195" s="230" t="s">
        <v>150</v>
      </c>
      <c r="L195" s="230" t="s">
        <v>150</v>
      </c>
      <c r="M195" s="230" t="s">
        <v>150</v>
      </c>
    </row>
    <row r="196" spans="1:13" x14ac:dyDescent="0.3">
      <c r="A196" s="230">
        <v>426286</v>
      </c>
      <c r="B196" s="230" t="s">
        <v>58</v>
      </c>
      <c r="D196" s="230" t="s">
        <v>148</v>
      </c>
      <c r="E196" s="230" t="s">
        <v>148</v>
      </c>
      <c r="G196" s="230" t="s">
        <v>148</v>
      </c>
      <c r="J196" s="230" t="s">
        <v>148</v>
      </c>
      <c r="L196" s="230" t="s">
        <v>148</v>
      </c>
    </row>
    <row r="197" spans="1:13" x14ac:dyDescent="0.3">
      <c r="A197" s="230">
        <v>425122</v>
      </c>
      <c r="B197" s="230" t="s">
        <v>58</v>
      </c>
      <c r="C197" s="230" t="s">
        <v>148</v>
      </c>
      <c r="F197" s="230" t="s">
        <v>148</v>
      </c>
      <c r="G197" s="230" t="s">
        <v>150</v>
      </c>
      <c r="H197" s="230" t="s">
        <v>149</v>
      </c>
      <c r="I197" s="230" t="s">
        <v>150</v>
      </c>
      <c r="L197" s="230" t="s">
        <v>149</v>
      </c>
    </row>
    <row r="198" spans="1:13" x14ac:dyDescent="0.3">
      <c r="A198" s="230">
        <v>427464</v>
      </c>
      <c r="B198" s="230" t="s">
        <v>58</v>
      </c>
      <c r="C198" s="230" t="s">
        <v>150</v>
      </c>
      <c r="D198" s="230" t="s">
        <v>149</v>
      </c>
      <c r="G198" s="230" t="s">
        <v>149</v>
      </c>
      <c r="I198" s="230" t="s">
        <v>149</v>
      </c>
      <c r="J198" s="230" t="s">
        <v>149</v>
      </c>
      <c r="K198" s="230" t="s">
        <v>149</v>
      </c>
      <c r="L198" s="230" t="s">
        <v>149</v>
      </c>
      <c r="M198" s="230" t="s">
        <v>149</v>
      </c>
    </row>
    <row r="199" spans="1:13" x14ac:dyDescent="0.3">
      <c r="A199" s="230">
        <v>426109</v>
      </c>
      <c r="B199" s="230" t="s">
        <v>58</v>
      </c>
      <c r="C199" s="230" t="s">
        <v>149</v>
      </c>
      <c r="D199" s="230" t="s">
        <v>150</v>
      </c>
      <c r="E199" s="230" t="s">
        <v>148</v>
      </c>
      <c r="G199" s="230" t="s">
        <v>149</v>
      </c>
      <c r="H199" s="230" t="s">
        <v>149</v>
      </c>
      <c r="I199" s="230" t="s">
        <v>149</v>
      </c>
      <c r="J199" s="230" t="s">
        <v>149</v>
      </c>
      <c r="K199" s="230" t="s">
        <v>148</v>
      </c>
      <c r="L199" s="230" t="s">
        <v>149</v>
      </c>
      <c r="M199" s="230" t="s">
        <v>150</v>
      </c>
    </row>
    <row r="200" spans="1:13" x14ac:dyDescent="0.3">
      <c r="A200" s="230">
        <v>426686</v>
      </c>
      <c r="B200" s="230" t="s">
        <v>58</v>
      </c>
      <c r="F200" s="230" t="s">
        <v>148</v>
      </c>
      <c r="H200" s="230" t="s">
        <v>148</v>
      </c>
      <c r="I200" s="230" t="s">
        <v>150</v>
      </c>
      <c r="J200" s="230" t="s">
        <v>149</v>
      </c>
      <c r="K200" s="230" t="s">
        <v>150</v>
      </c>
      <c r="L200" s="230" t="s">
        <v>149</v>
      </c>
      <c r="M200" s="230" t="s">
        <v>150</v>
      </c>
    </row>
    <row r="201" spans="1:13" x14ac:dyDescent="0.3">
      <c r="A201" s="230">
        <v>426709</v>
      </c>
      <c r="B201" s="230" t="s">
        <v>58</v>
      </c>
      <c r="F201" s="230" t="s">
        <v>148</v>
      </c>
      <c r="J201" s="230" t="s">
        <v>149</v>
      </c>
      <c r="K201" s="230" t="s">
        <v>149</v>
      </c>
      <c r="M201" s="230" t="s">
        <v>149</v>
      </c>
    </row>
    <row r="202" spans="1:13" x14ac:dyDescent="0.3">
      <c r="A202" s="230">
        <v>427291</v>
      </c>
      <c r="B202" s="230" t="s">
        <v>58</v>
      </c>
      <c r="C202" s="230" t="s">
        <v>148</v>
      </c>
      <c r="D202" s="230" t="s">
        <v>150</v>
      </c>
      <c r="E202" s="230" t="s">
        <v>148</v>
      </c>
      <c r="F202" s="230" t="s">
        <v>149</v>
      </c>
      <c r="G202" s="230" t="s">
        <v>149</v>
      </c>
      <c r="H202" s="230" t="s">
        <v>149</v>
      </c>
      <c r="I202" s="230" t="s">
        <v>149</v>
      </c>
      <c r="J202" s="230" t="s">
        <v>149</v>
      </c>
      <c r="K202" s="230" t="s">
        <v>149</v>
      </c>
      <c r="L202" s="230" t="s">
        <v>149</v>
      </c>
      <c r="M202" s="230" t="s">
        <v>149</v>
      </c>
    </row>
    <row r="203" spans="1:13" x14ac:dyDescent="0.3">
      <c r="A203" s="230">
        <v>427199</v>
      </c>
      <c r="B203" s="230" t="s">
        <v>58</v>
      </c>
      <c r="E203" s="230" t="s">
        <v>148</v>
      </c>
      <c r="G203" s="230" t="s">
        <v>150</v>
      </c>
      <c r="H203" s="230" t="s">
        <v>150</v>
      </c>
      <c r="K203" s="230" t="s">
        <v>149</v>
      </c>
      <c r="L203" s="230" t="s">
        <v>150</v>
      </c>
      <c r="M203" s="230" t="s">
        <v>150</v>
      </c>
    </row>
    <row r="204" spans="1:13" x14ac:dyDescent="0.3">
      <c r="A204" s="230">
        <v>425789</v>
      </c>
      <c r="B204" s="230" t="s">
        <v>58</v>
      </c>
      <c r="C204" s="230" t="s">
        <v>148</v>
      </c>
      <c r="D204" s="230" t="s">
        <v>148</v>
      </c>
      <c r="E204" s="230" t="s">
        <v>148</v>
      </c>
      <c r="G204" s="230" t="s">
        <v>148</v>
      </c>
      <c r="H204" s="230" t="s">
        <v>148</v>
      </c>
      <c r="I204" s="230" t="s">
        <v>148</v>
      </c>
      <c r="K204" s="230" t="s">
        <v>148</v>
      </c>
      <c r="L204" s="230" t="s">
        <v>148</v>
      </c>
      <c r="M204" s="230" t="s">
        <v>148</v>
      </c>
    </row>
    <row r="205" spans="1:13" x14ac:dyDescent="0.3">
      <c r="A205" s="230">
        <v>427330</v>
      </c>
      <c r="B205" s="230" t="s">
        <v>58</v>
      </c>
      <c r="F205" s="230" t="s">
        <v>150</v>
      </c>
      <c r="G205" s="230" t="s">
        <v>150</v>
      </c>
      <c r="I205" s="230" t="s">
        <v>150</v>
      </c>
      <c r="J205" s="230" t="s">
        <v>150</v>
      </c>
      <c r="K205" s="230" t="s">
        <v>150</v>
      </c>
      <c r="L205" s="230" t="s">
        <v>150</v>
      </c>
      <c r="M205" s="230" t="s">
        <v>150</v>
      </c>
    </row>
    <row r="206" spans="1:13" x14ac:dyDescent="0.3">
      <c r="A206" s="230">
        <v>426668</v>
      </c>
      <c r="B206" s="230" t="s">
        <v>58</v>
      </c>
      <c r="C206" s="230" t="s">
        <v>150</v>
      </c>
      <c r="G206" s="230" t="s">
        <v>148</v>
      </c>
      <c r="H206" s="230" t="s">
        <v>150</v>
      </c>
      <c r="I206" s="230" t="s">
        <v>148</v>
      </c>
      <c r="L206" s="230" t="s">
        <v>149</v>
      </c>
    </row>
    <row r="207" spans="1:13" x14ac:dyDescent="0.3">
      <c r="A207" s="230">
        <v>426667</v>
      </c>
      <c r="B207" s="230" t="s">
        <v>58</v>
      </c>
      <c r="F207" s="230" t="s">
        <v>148</v>
      </c>
      <c r="I207" s="230" t="s">
        <v>148</v>
      </c>
      <c r="J207" s="230" t="s">
        <v>148</v>
      </c>
      <c r="K207" s="230" t="s">
        <v>148</v>
      </c>
      <c r="L207" s="230" t="s">
        <v>148</v>
      </c>
    </row>
    <row r="208" spans="1:13" x14ac:dyDescent="0.3">
      <c r="A208" s="230">
        <v>427071</v>
      </c>
      <c r="B208" s="230" t="s">
        <v>58</v>
      </c>
      <c r="D208" s="230" t="s">
        <v>150</v>
      </c>
      <c r="E208" s="230" t="s">
        <v>148</v>
      </c>
      <c r="G208" s="230" t="s">
        <v>150</v>
      </c>
      <c r="H208" s="230" t="s">
        <v>148</v>
      </c>
      <c r="J208" s="230" t="s">
        <v>150</v>
      </c>
      <c r="K208" s="230" t="s">
        <v>149</v>
      </c>
      <c r="L208" s="230" t="s">
        <v>149</v>
      </c>
      <c r="M208" s="230" t="s">
        <v>149</v>
      </c>
    </row>
    <row r="209" spans="1:13" x14ac:dyDescent="0.3">
      <c r="A209" s="230">
        <v>427374</v>
      </c>
      <c r="B209" s="230" t="s">
        <v>58</v>
      </c>
      <c r="D209" s="230" t="s">
        <v>149</v>
      </c>
      <c r="E209" s="230" t="s">
        <v>148</v>
      </c>
      <c r="F209" s="230" t="s">
        <v>148</v>
      </c>
      <c r="G209" s="230" t="s">
        <v>148</v>
      </c>
      <c r="H209" s="230" t="s">
        <v>149</v>
      </c>
      <c r="J209" s="230" t="s">
        <v>150</v>
      </c>
      <c r="K209" s="230" t="s">
        <v>149</v>
      </c>
      <c r="L209" s="230" t="s">
        <v>149</v>
      </c>
      <c r="M209" s="230" t="s">
        <v>149</v>
      </c>
    </row>
    <row r="210" spans="1:13" x14ac:dyDescent="0.3">
      <c r="A210" s="230">
        <v>427427</v>
      </c>
      <c r="B210" s="230" t="s">
        <v>58</v>
      </c>
      <c r="D210" s="230" t="s">
        <v>148</v>
      </c>
      <c r="G210" s="230" t="s">
        <v>150</v>
      </c>
      <c r="H210" s="230" t="s">
        <v>149</v>
      </c>
      <c r="J210" s="230" t="s">
        <v>149</v>
      </c>
      <c r="K210" s="230" t="s">
        <v>149</v>
      </c>
      <c r="L210" s="230" t="s">
        <v>149</v>
      </c>
      <c r="M210" s="230" t="s">
        <v>149</v>
      </c>
    </row>
    <row r="211" spans="1:13" x14ac:dyDescent="0.3">
      <c r="A211" s="230">
        <v>420205</v>
      </c>
      <c r="B211" s="230" t="s">
        <v>58</v>
      </c>
      <c r="D211" s="230" t="s">
        <v>148</v>
      </c>
      <c r="F211" s="230" t="s">
        <v>148</v>
      </c>
      <c r="G211" s="230" t="s">
        <v>148</v>
      </c>
      <c r="I211" s="230" t="s">
        <v>150</v>
      </c>
      <c r="J211" s="230" t="s">
        <v>149</v>
      </c>
      <c r="K211" s="230" t="s">
        <v>150</v>
      </c>
      <c r="L211" s="230" t="s">
        <v>149</v>
      </c>
      <c r="M211" s="230" t="s">
        <v>148</v>
      </c>
    </row>
    <row r="212" spans="1:13" x14ac:dyDescent="0.3">
      <c r="A212" s="230">
        <v>426655</v>
      </c>
      <c r="B212" s="230" t="s">
        <v>58</v>
      </c>
      <c r="H212" s="230" t="s">
        <v>148</v>
      </c>
      <c r="I212" s="230" t="s">
        <v>148</v>
      </c>
      <c r="J212" s="230" t="s">
        <v>148</v>
      </c>
      <c r="K212" s="230" t="s">
        <v>148</v>
      </c>
      <c r="L212" s="230" t="s">
        <v>150</v>
      </c>
    </row>
    <row r="213" spans="1:13" x14ac:dyDescent="0.3">
      <c r="A213" s="230">
        <v>427453</v>
      </c>
      <c r="B213" s="230" t="s">
        <v>58</v>
      </c>
      <c r="D213" s="230" t="s">
        <v>148</v>
      </c>
      <c r="E213" s="230" t="s">
        <v>148</v>
      </c>
      <c r="G213" s="230" t="s">
        <v>148</v>
      </c>
      <c r="J213" s="230" t="s">
        <v>150</v>
      </c>
      <c r="K213" s="230" t="s">
        <v>150</v>
      </c>
      <c r="M213" s="230" t="s">
        <v>150</v>
      </c>
    </row>
    <row r="214" spans="1:13" x14ac:dyDescent="0.3">
      <c r="A214" s="230">
        <v>427209</v>
      </c>
      <c r="B214" s="230" t="s">
        <v>58</v>
      </c>
      <c r="C214" s="230" t="s">
        <v>150</v>
      </c>
      <c r="D214" s="230" t="s">
        <v>150</v>
      </c>
      <c r="E214" s="230" t="s">
        <v>148</v>
      </c>
      <c r="F214" s="230" t="s">
        <v>148</v>
      </c>
      <c r="G214" s="230" t="s">
        <v>150</v>
      </c>
      <c r="H214" s="230" t="s">
        <v>148</v>
      </c>
      <c r="I214" s="230" t="s">
        <v>149</v>
      </c>
      <c r="J214" s="230" t="s">
        <v>150</v>
      </c>
      <c r="K214" s="230" t="s">
        <v>150</v>
      </c>
      <c r="L214" s="230" t="s">
        <v>150</v>
      </c>
      <c r="M214" s="230" t="s">
        <v>150</v>
      </c>
    </row>
    <row r="215" spans="1:13" x14ac:dyDescent="0.3">
      <c r="A215" s="230">
        <v>427022</v>
      </c>
      <c r="B215" s="230" t="s">
        <v>58</v>
      </c>
      <c r="C215" s="230" t="s">
        <v>148</v>
      </c>
      <c r="E215" s="230" t="s">
        <v>148</v>
      </c>
      <c r="G215" s="230" t="s">
        <v>149</v>
      </c>
      <c r="H215" s="230" t="s">
        <v>150</v>
      </c>
      <c r="I215" s="230" t="s">
        <v>150</v>
      </c>
      <c r="J215" s="230" t="s">
        <v>150</v>
      </c>
      <c r="K215" s="230" t="s">
        <v>150</v>
      </c>
      <c r="L215" s="230" t="s">
        <v>149</v>
      </c>
      <c r="M215" s="230" t="s">
        <v>150</v>
      </c>
    </row>
    <row r="216" spans="1:13" x14ac:dyDescent="0.3">
      <c r="A216" s="230">
        <v>427310</v>
      </c>
      <c r="B216" s="230" t="s">
        <v>58</v>
      </c>
      <c r="C216" s="230" t="s">
        <v>150</v>
      </c>
      <c r="F216" s="230" t="s">
        <v>148</v>
      </c>
      <c r="G216" s="230" t="s">
        <v>150</v>
      </c>
      <c r="I216" s="230" t="s">
        <v>149</v>
      </c>
      <c r="J216" s="230" t="s">
        <v>149</v>
      </c>
      <c r="L216" s="230" t="s">
        <v>150</v>
      </c>
      <c r="M216" s="230" t="s">
        <v>149</v>
      </c>
    </row>
    <row r="217" spans="1:13" x14ac:dyDescent="0.3">
      <c r="A217" s="230">
        <v>427644</v>
      </c>
      <c r="B217" s="230" t="s">
        <v>58</v>
      </c>
      <c r="D217" s="230" t="s">
        <v>150</v>
      </c>
      <c r="E217" s="230" t="s">
        <v>149</v>
      </c>
      <c r="F217" s="230" t="s">
        <v>150</v>
      </c>
      <c r="G217" s="230" t="s">
        <v>149</v>
      </c>
      <c r="K217" s="230" t="s">
        <v>149</v>
      </c>
      <c r="L217" s="230" t="s">
        <v>150</v>
      </c>
      <c r="M217" s="230" t="s">
        <v>150</v>
      </c>
    </row>
    <row r="218" spans="1:13" x14ac:dyDescent="0.3">
      <c r="A218" s="230">
        <v>423860</v>
      </c>
      <c r="B218" s="230" t="s">
        <v>58</v>
      </c>
      <c r="D218" s="230" t="s">
        <v>148</v>
      </c>
      <c r="E218" s="230" t="s">
        <v>148</v>
      </c>
      <c r="F218" s="230" t="s">
        <v>148</v>
      </c>
      <c r="G218" s="230" t="s">
        <v>148</v>
      </c>
      <c r="H218" s="230" t="s">
        <v>148</v>
      </c>
      <c r="I218" s="230" t="s">
        <v>148</v>
      </c>
      <c r="J218" s="230" t="s">
        <v>148</v>
      </c>
      <c r="K218" s="230" t="s">
        <v>148</v>
      </c>
      <c r="L218" s="230" t="s">
        <v>150</v>
      </c>
      <c r="M218" s="230" t="s">
        <v>150</v>
      </c>
    </row>
    <row r="219" spans="1:13" x14ac:dyDescent="0.3">
      <c r="A219" s="230">
        <v>427157</v>
      </c>
      <c r="B219" s="230" t="s">
        <v>58</v>
      </c>
      <c r="D219" s="230" t="s">
        <v>148</v>
      </c>
      <c r="F219" s="230" t="s">
        <v>149</v>
      </c>
      <c r="H219" s="230" t="s">
        <v>148</v>
      </c>
      <c r="I219" s="230" t="s">
        <v>149</v>
      </c>
      <c r="J219" s="230" t="s">
        <v>149</v>
      </c>
      <c r="K219" s="230" t="s">
        <v>149</v>
      </c>
      <c r="L219" s="230" t="s">
        <v>149</v>
      </c>
      <c r="M219" s="230" t="s">
        <v>149</v>
      </c>
    </row>
    <row r="220" spans="1:13" x14ac:dyDescent="0.3">
      <c r="A220" s="230">
        <v>426043</v>
      </c>
      <c r="B220" s="230" t="s">
        <v>58</v>
      </c>
      <c r="E220" s="230" t="s">
        <v>148</v>
      </c>
      <c r="G220" s="230" t="s">
        <v>148</v>
      </c>
      <c r="I220" s="230" t="s">
        <v>148</v>
      </c>
      <c r="K220" s="230" t="s">
        <v>148</v>
      </c>
      <c r="L220" s="230" t="s">
        <v>148</v>
      </c>
    </row>
    <row r="221" spans="1:13" x14ac:dyDescent="0.3">
      <c r="A221" s="230">
        <v>427325</v>
      </c>
      <c r="B221" s="230" t="s">
        <v>58</v>
      </c>
      <c r="E221" s="230" t="s">
        <v>148</v>
      </c>
      <c r="F221" s="230" t="s">
        <v>150</v>
      </c>
      <c r="G221" s="230" t="s">
        <v>150</v>
      </c>
      <c r="H221" s="230" t="s">
        <v>150</v>
      </c>
      <c r="J221" s="230" t="s">
        <v>150</v>
      </c>
      <c r="K221" s="230" t="s">
        <v>150</v>
      </c>
      <c r="L221" s="230" t="s">
        <v>149</v>
      </c>
      <c r="M221" s="230" t="s">
        <v>150</v>
      </c>
    </row>
    <row r="222" spans="1:13" x14ac:dyDescent="0.3">
      <c r="A222" s="230">
        <v>427629</v>
      </c>
      <c r="B222" s="230" t="s">
        <v>58</v>
      </c>
      <c r="C222" s="230" t="s">
        <v>148</v>
      </c>
      <c r="D222" s="230" t="s">
        <v>150</v>
      </c>
      <c r="E222" s="230" t="s">
        <v>148</v>
      </c>
      <c r="F222" s="230" t="s">
        <v>148</v>
      </c>
      <c r="G222" s="230" t="s">
        <v>150</v>
      </c>
      <c r="H222" s="230" t="s">
        <v>149</v>
      </c>
      <c r="I222" s="230" t="s">
        <v>150</v>
      </c>
      <c r="J222" s="230" t="s">
        <v>150</v>
      </c>
      <c r="K222" s="230" t="s">
        <v>150</v>
      </c>
      <c r="L222" s="230" t="s">
        <v>149</v>
      </c>
      <c r="M222" s="230" t="s">
        <v>150</v>
      </c>
    </row>
    <row r="223" spans="1:13" x14ac:dyDescent="0.3">
      <c r="A223" s="230">
        <v>427586</v>
      </c>
      <c r="B223" s="230" t="s">
        <v>58</v>
      </c>
      <c r="C223" s="230" t="s">
        <v>148</v>
      </c>
      <c r="D223" s="230" t="s">
        <v>148</v>
      </c>
      <c r="E223" s="230" t="s">
        <v>148</v>
      </c>
      <c r="F223" s="230" t="s">
        <v>150</v>
      </c>
      <c r="G223" s="230" t="s">
        <v>148</v>
      </c>
      <c r="H223" s="230" t="s">
        <v>150</v>
      </c>
      <c r="I223" s="230" t="s">
        <v>149</v>
      </c>
      <c r="J223" s="230" t="s">
        <v>149</v>
      </c>
      <c r="K223" s="230" t="s">
        <v>149</v>
      </c>
      <c r="L223" s="230" t="s">
        <v>149</v>
      </c>
      <c r="M223" s="230" t="s">
        <v>149</v>
      </c>
    </row>
    <row r="224" spans="1:13" x14ac:dyDescent="0.3">
      <c r="A224" s="230">
        <v>425976</v>
      </c>
      <c r="B224" s="230" t="s">
        <v>58</v>
      </c>
      <c r="D224" s="230" t="s">
        <v>148</v>
      </c>
      <c r="E224" s="230" t="s">
        <v>148</v>
      </c>
      <c r="F224" s="230" t="s">
        <v>148</v>
      </c>
      <c r="G224" s="230" t="s">
        <v>150</v>
      </c>
      <c r="H224" s="230" t="s">
        <v>150</v>
      </c>
      <c r="I224" s="230" t="s">
        <v>148</v>
      </c>
      <c r="K224" s="230" t="s">
        <v>148</v>
      </c>
      <c r="L224" s="230" t="s">
        <v>150</v>
      </c>
      <c r="M224" s="230" t="s">
        <v>148</v>
      </c>
    </row>
    <row r="225" spans="1:13" x14ac:dyDescent="0.3">
      <c r="A225" s="230">
        <v>426956</v>
      </c>
      <c r="B225" s="230" t="s">
        <v>58</v>
      </c>
      <c r="E225" s="230" t="s">
        <v>150</v>
      </c>
      <c r="F225" s="230" t="s">
        <v>148</v>
      </c>
      <c r="H225" s="230" t="s">
        <v>148</v>
      </c>
      <c r="L225" s="230" t="s">
        <v>148</v>
      </c>
      <c r="M225" s="230" t="s">
        <v>150</v>
      </c>
    </row>
    <row r="226" spans="1:13" x14ac:dyDescent="0.3">
      <c r="A226" s="230">
        <v>427277</v>
      </c>
      <c r="B226" s="230" t="s">
        <v>58</v>
      </c>
      <c r="C226" s="230" t="s">
        <v>150</v>
      </c>
      <c r="D226" s="230" t="s">
        <v>150</v>
      </c>
      <c r="E226" s="230" t="s">
        <v>150</v>
      </c>
      <c r="F226" s="230" t="s">
        <v>150</v>
      </c>
      <c r="G226" s="230" t="s">
        <v>150</v>
      </c>
      <c r="H226" s="230" t="s">
        <v>150</v>
      </c>
      <c r="I226" s="230" t="s">
        <v>150</v>
      </c>
      <c r="J226" s="230" t="s">
        <v>149</v>
      </c>
      <c r="K226" s="230" t="s">
        <v>150</v>
      </c>
      <c r="L226" s="230" t="s">
        <v>149</v>
      </c>
      <c r="M226" s="230" t="s">
        <v>149</v>
      </c>
    </row>
    <row r="227" spans="1:13" x14ac:dyDescent="0.3">
      <c r="A227" s="230">
        <v>419671</v>
      </c>
      <c r="B227" s="230" t="s">
        <v>58</v>
      </c>
      <c r="E227" s="230" t="s">
        <v>148</v>
      </c>
      <c r="H227" s="230" t="s">
        <v>150</v>
      </c>
      <c r="J227" s="230" t="s">
        <v>148</v>
      </c>
      <c r="K227" s="230" t="s">
        <v>148</v>
      </c>
      <c r="L227" s="230" t="s">
        <v>150</v>
      </c>
      <c r="M227" s="230" t="s">
        <v>148</v>
      </c>
    </row>
    <row r="228" spans="1:13" x14ac:dyDescent="0.3">
      <c r="A228" s="230">
        <v>424982</v>
      </c>
      <c r="B228" s="230" t="s">
        <v>58</v>
      </c>
      <c r="C228" s="230" t="s">
        <v>148</v>
      </c>
      <c r="D228" s="230" t="s">
        <v>148</v>
      </c>
      <c r="E228" s="230" t="s">
        <v>148</v>
      </c>
      <c r="F228" s="230" t="s">
        <v>148</v>
      </c>
      <c r="G228" s="230" t="s">
        <v>148</v>
      </c>
      <c r="H228" s="230" t="s">
        <v>148</v>
      </c>
      <c r="I228" s="230" t="s">
        <v>148</v>
      </c>
      <c r="J228" s="230" t="s">
        <v>150</v>
      </c>
      <c r="K228" s="230" t="s">
        <v>150</v>
      </c>
      <c r="L228" s="230" t="s">
        <v>149</v>
      </c>
      <c r="M228" s="230" t="s">
        <v>148</v>
      </c>
    </row>
    <row r="229" spans="1:13" x14ac:dyDescent="0.3">
      <c r="A229" s="230">
        <v>426545</v>
      </c>
      <c r="B229" s="230" t="s">
        <v>58</v>
      </c>
      <c r="E229" s="230" t="s">
        <v>148</v>
      </c>
      <c r="F229" s="230" t="s">
        <v>148</v>
      </c>
      <c r="G229" s="230" t="s">
        <v>148</v>
      </c>
      <c r="H229" s="230" t="s">
        <v>148</v>
      </c>
      <c r="J229" s="230" t="s">
        <v>148</v>
      </c>
      <c r="K229" s="230" t="s">
        <v>149</v>
      </c>
      <c r="L229" s="230" t="s">
        <v>148</v>
      </c>
    </row>
    <row r="230" spans="1:13" x14ac:dyDescent="0.3">
      <c r="A230" s="230">
        <v>427618</v>
      </c>
      <c r="B230" s="230" t="s">
        <v>58</v>
      </c>
      <c r="C230" s="230" t="s">
        <v>148</v>
      </c>
      <c r="D230" s="230" t="s">
        <v>150</v>
      </c>
      <c r="E230" s="230" t="s">
        <v>148</v>
      </c>
      <c r="F230" s="230" t="s">
        <v>148</v>
      </c>
      <c r="G230" s="230" t="s">
        <v>150</v>
      </c>
      <c r="H230" s="230" t="s">
        <v>150</v>
      </c>
      <c r="I230" s="230" t="s">
        <v>149</v>
      </c>
      <c r="J230" s="230" t="s">
        <v>150</v>
      </c>
      <c r="K230" s="230" t="s">
        <v>150</v>
      </c>
      <c r="L230" s="230" t="s">
        <v>150</v>
      </c>
      <c r="M230" s="230" t="s">
        <v>149</v>
      </c>
    </row>
    <row r="231" spans="1:13" x14ac:dyDescent="0.3">
      <c r="A231" s="230">
        <v>427092</v>
      </c>
      <c r="B231" s="230" t="s">
        <v>58</v>
      </c>
      <c r="E231" s="230" t="s">
        <v>148</v>
      </c>
      <c r="F231" s="230" t="s">
        <v>148</v>
      </c>
      <c r="G231" s="230" t="s">
        <v>148</v>
      </c>
      <c r="I231" s="230" t="s">
        <v>148</v>
      </c>
      <c r="J231" s="230" t="s">
        <v>150</v>
      </c>
      <c r="K231" s="230" t="s">
        <v>148</v>
      </c>
      <c r="L231" s="230" t="s">
        <v>150</v>
      </c>
      <c r="M231" s="230" t="s">
        <v>150</v>
      </c>
    </row>
    <row r="232" spans="1:13" x14ac:dyDescent="0.3">
      <c r="A232" s="230">
        <v>427489</v>
      </c>
      <c r="B232" s="230" t="s">
        <v>58</v>
      </c>
      <c r="E232" s="230" t="s">
        <v>150</v>
      </c>
      <c r="J232" s="230" t="s">
        <v>150</v>
      </c>
      <c r="K232" s="230" t="s">
        <v>150</v>
      </c>
      <c r="L232" s="230" t="s">
        <v>150</v>
      </c>
      <c r="M232" s="230" t="s">
        <v>150</v>
      </c>
    </row>
    <row r="233" spans="1:13" x14ac:dyDescent="0.3">
      <c r="A233" s="230">
        <v>427168</v>
      </c>
      <c r="B233" s="230" t="s">
        <v>58</v>
      </c>
      <c r="D233" s="230" t="s">
        <v>148</v>
      </c>
      <c r="F233" s="230" t="s">
        <v>148</v>
      </c>
      <c r="G233" s="230" t="s">
        <v>148</v>
      </c>
      <c r="H233" s="230" t="s">
        <v>150</v>
      </c>
      <c r="J233" s="230" t="s">
        <v>149</v>
      </c>
      <c r="K233" s="230" t="s">
        <v>149</v>
      </c>
      <c r="L233" s="230" t="s">
        <v>149</v>
      </c>
      <c r="M233" s="230" t="s">
        <v>149</v>
      </c>
    </row>
    <row r="234" spans="1:13" x14ac:dyDescent="0.3">
      <c r="A234" s="230">
        <v>426085</v>
      </c>
      <c r="B234" s="230" t="s">
        <v>58</v>
      </c>
      <c r="D234" s="230" t="s">
        <v>150</v>
      </c>
      <c r="G234" s="230" t="s">
        <v>149</v>
      </c>
      <c r="H234" s="230" t="s">
        <v>149</v>
      </c>
      <c r="J234" s="230" t="s">
        <v>150</v>
      </c>
      <c r="K234" s="230" t="s">
        <v>148</v>
      </c>
      <c r="L234" s="230" t="s">
        <v>149</v>
      </c>
    </row>
    <row r="235" spans="1:13" x14ac:dyDescent="0.3">
      <c r="A235" s="230">
        <v>426867</v>
      </c>
      <c r="B235" s="230" t="s">
        <v>58</v>
      </c>
      <c r="C235" s="230" t="s">
        <v>148</v>
      </c>
      <c r="E235" s="230" t="s">
        <v>148</v>
      </c>
      <c r="G235" s="230" t="s">
        <v>148</v>
      </c>
      <c r="H235" s="230" t="s">
        <v>148</v>
      </c>
      <c r="I235" s="230" t="s">
        <v>148</v>
      </c>
      <c r="K235" s="230" t="s">
        <v>148</v>
      </c>
      <c r="L235" s="230" t="s">
        <v>148</v>
      </c>
    </row>
    <row r="236" spans="1:13" x14ac:dyDescent="0.3">
      <c r="A236" s="230">
        <v>427012</v>
      </c>
      <c r="B236" s="230" t="s">
        <v>58</v>
      </c>
      <c r="E236" s="230" t="s">
        <v>148</v>
      </c>
      <c r="F236" s="230" t="s">
        <v>148</v>
      </c>
      <c r="G236" s="230" t="s">
        <v>148</v>
      </c>
      <c r="I236" s="230" t="s">
        <v>148</v>
      </c>
      <c r="J236" s="230" t="s">
        <v>148</v>
      </c>
      <c r="K236" s="230" t="s">
        <v>148</v>
      </c>
      <c r="L236" s="230" t="s">
        <v>149</v>
      </c>
    </row>
    <row r="237" spans="1:13" x14ac:dyDescent="0.3">
      <c r="A237" s="230">
        <v>426455</v>
      </c>
      <c r="B237" s="230" t="s">
        <v>58</v>
      </c>
      <c r="C237" s="230" t="s">
        <v>148</v>
      </c>
      <c r="D237" s="230" t="s">
        <v>148</v>
      </c>
      <c r="G237" s="230" t="s">
        <v>148</v>
      </c>
      <c r="I237" s="230" t="s">
        <v>149</v>
      </c>
      <c r="J237" s="230" t="s">
        <v>148</v>
      </c>
      <c r="L237" s="230" t="s">
        <v>148</v>
      </c>
    </row>
    <row r="238" spans="1:13" x14ac:dyDescent="0.3">
      <c r="A238" s="230">
        <v>427355</v>
      </c>
      <c r="B238" s="230" t="s">
        <v>58</v>
      </c>
      <c r="E238" s="230" t="s">
        <v>148</v>
      </c>
      <c r="H238" s="230" t="s">
        <v>148</v>
      </c>
      <c r="J238" s="230" t="s">
        <v>149</v>
      </c>
      <c r="L238" s="230" t="s">
        <v>149</v>
      </c>
      <c r="M238" s="230" t="s">
        <v>150</v>
      </c>
    </row>
    <row r="239" spans="1:13" x14ac:dyDescent="0.3">
      <c r="A239" s="230">
        <v>427659</v>
      </c>
      <c r="B239" s="230" t="s">
        <v>58</v>
      </c>
      <c r="E239" s="230" t="s">
        <v>150</v>
      </c>
      <c r="F239" s="230" t="s">
        <v>149</v>
      </c>
      <c r="G239" s="230" t="s">
        <v>149</v>
      </c>
      <c r="H239" s="230" t="s">
        <v>150</v>
      </c>
      <c r="J239" s="230" t="s">
        <v>150</v>
      </c>
      <c r="K239" s="230" t="s">
        <v>150</v>
      </c>
      <c r="L239" s="230" t="s">
        <v>149</v>
      </c>
      <c r="M239" s="230" t="s">
        <v>150</v>
      </c>
    </row>
    <row r="240" spans="1:13" x14ac:dyDescent="0.3">
      <c r="A240" s="230">
        <v>421699</v>
      </c>
      <c r="B240" s="230" t="s">
        <v>58</v>
      </c>
      <c r="C240" s="230" t="s">
        <v>148</v>
      </c>
      <c r="D240" s="230" t="s">
        <v>148</v>
      </c>
      <c r="F240" s="230" t="s">
        <v>148</v>
      </c>
      <c r="G240" s="230" t="s">
        <v>148</v>
      </c>
      <c r="H240" s="230" t="s">
        <v>149</v>
      </c>
      <c r="I240" s="230" t="s">
        <v>148</v>
      </c>
      <c r="J240" s="230" t="s">
        <v>148</v>
      </c>
      <c r="L240" s="230" t="s">
        <v>150</v>
      </c>
      <c r="M240" s="230" t="s">
        <v>148</v>
      </c>
    </row>
    <row r="241" spans="1:13" x14ac:dyDescent="0.3">
      <c r="A241" s="230">
        <v>424774</v>
      </c>
      <c r="B241" s="230" t="s">
        <v>58</v>
      </c>
      <c r="D241" s="230" t="s">
        <v>148</v>
      </c>
      <c r="F241" s="230" t="s">
        <v>148</v>
      </c>
      <c r="G241" s="230" t="s">
        <v>148</v>
      </c>
      <c r="H241" s="230" t="s">
        <v>149</v>
      </c>
      <c r="I241" s="230" t="s">
        <v>148</v>
      </c>
      <c r="K241" s="230" t="s">
        <v>150</v>
      </c>
      <c r="L241" s="230" t="s">
        <v>149</v>
      </c>
      <c r="M241" s="230" t="s">
        <v>150</v>
      </c>
    </row>
    <row r="242" spans="1:13" x14ac:dyDescent="0.3">
      <c r="A242" s="230">
        <v>425944</v>
      </c>
      <c r="B242" s="230" t="s">
        <v>58</v>
      </c>
      <c r="D242" s="230" t="s">
        <v>148</v>
      </c>
      <c r="E242" s="230" t="s">
        <v>148</v>
      </c>
      <c r="F242" s="230" t="s">
        <v>148</v>
      </c>
      <c r="J242" s="230" t="s">
        <v>148</v>
      </c>
      <c r="K242" s="230" t="s">
        <v>148</v>
      </c>
      <c r="L242" s="230" t="s">
        <v>149</v>
      </c>
    </row>
    <row r="243" spans="1:13" x14ac:dyDescent="0.3">
      <c r="A243" s="230">
        <v>426036</v>
      </c>
      <c r="B243" s="230" t="s">
        <v>58</v>
      </c>
      <c r="G243" s="230" t="s">
        <v>148</v>
      </c>
      <c r="I243" s="230" t="s">
        <v>150</v>
      </c>
      <c r="K243" s="230" t="s">
        <v>148</v>
      </c>
      <c r="L243" s="230" t="s">
        <v>150</v>
      </c>
      <c r="M243" s="230" t="s">
        <v>149</v>
      </c>
    </row>
    <row r="244" spans="1:13" x14ac:dyDescent="0.3">
      <c r="A244" s="230">
        <v>427546</v>
      </c>
      <c r="B244" s="230" t="s">
        <v>58</v>
      </c>
      <c r="G244" s="230" t="s">
        <v>150</v>
      </c>
      <c r="H244" s="230" t="s">
        <v>148</v>
      </c>
      <c r="K244" s="230" t="s">
        <v>150</v>
      </c>
      <c r="L244" s="230" t="s">
        <v>150</v>
      </c>
      <c r="M244" s="230" t="s">
        <v>150</v>
      </c>
    </row>
    <row r="245" spans="1:13" x14ac:dyDescent="0.3">
      <c r="A245" s="230">
        <v>427324</v>
      </c>
      <c r="B245" s="230" t="s">
        <v>58</v>
      </c>
      <c r="D245" s="230" t="s">
        <v>148</v>
      </c>
      <c r="E245" s="230" t="s">
        <v>148</v>
      </c>
      <c r="F245" s="230" t="s">
        <v>150</v>
      </c>
      <c r="G245" s="230" t="s">
        <v>150</v>
      </c>
      <c r="H245" s="230" t="s">
        <v>149</v>
      </c>
      <c r="I245" s="230" t="s">
        <v>150</v>
      </c>
      <c r="J245" s="230" t="s">
        <v>150</v>
      </c>
      <c r="K245" s="230" t="s">
        <v>150</v>
      </c>
      <c r="L245" s="230" t="s">
        <v>149</v>
      </c>
      <c r="M245" s="230" t="s">
        <v>150</v>
      </c>
    </row>
    <row r="246" spans="1:13" x14ac:dyDescent="0.3">
      <c r="A246" s="230">
        <v>426269</v>
      </c>
      <c r="B246" s="230" t="s">
        <v>58</v>
      </c>
      <c r="D246" s="230" t="s">
        <v>149</v>
      </c>
      <c r="G246" s="230" t="s">
        <v>150</v>
      </c>
      <c r="H246" s="230" t="s">
        <v>148</v>
      </c>
      <c r="I246" s="230" t="s">
        <v>148</v>
      </c>
      <c r="J246" s="230" t="s">
        <v>148</v>
      </c>
    </row>
    <row r="247" spans="1:13" x14ac:dyDescent="0.3">
      <c r="A247" s="230">
        <v>425155</v>
      </c>
      <c r="B247" s="230" t="s">
        <v>58</v>
      </c>
      <c r="C247" s="230" t="s">
        <v>149</v>
      </c>
      <c r="D247" s="230" t="s">
        <v>149</v>
      </c>
      <c r="E247" s="230" t="s">
        <v>148</v>
      </c>
      <c r="F247" s="230" t="s">
        <v>149</v>
      </c>
      <c r="G247" s="230" t="s">
        <v>150</v>
      </c>
      <c r="H247" s="230" t="s">
        <v>150</v>
      </c>
      <c r="I247" s="230" t="s">
        <v>149</v>
      </c>
      <c r="J247" s="230" t="s">
        <v>149</v>
      </c>
      <c r="K247" s="230" t="s">
        <v>150</v>
      </c>
      <c r="L247" s="230" t="s">
        <v>149</v>
      </c>
      <c r="M247" s="230" t="s">
        <v>149</v>
      </c>
    </row>
    <row r="248" spans="1:13" x14ac:dyDescent="0.3">
      <c r="A248" s="230">
        <v>427690</v>
      </c>
      <c r="B248" s="230" t="s">
        <v>58</v>
      </c>
      <c r="C248" s="230" t="s">
        <v>149</v>
      </c>
      <c r="D248" s="230" t="s">
        <v>149</v>
      </c>
      <c r="G248" s="230" t="s">
        <v>148</v>
      </c>
      <c r="I248" s="230" t="s">
        <v>149</v>
      </c>
      <c r="J248" s="230" t="s">
        <v>149</v>
      </c>
      <c r="K248" s="230" t="s">
        <v>150</v>
      </c>
      <c r="L248" s="230" t="s">
        <v>149</v>
      </c>
      <c r="M248" s="230" t="s">
        <v>149</v>
      </c>
    </row>
    <row r="249" spans="1:13" x14ac:dyDescent="0.3">
      <c r="A249" s="230">
        <v>424176</v>
      </c>
      <c r="B249" s="230" t="s">
        <v>58</v>
      </c>
      <c r="E249" s="230" t="s">
        <v>148</v>
      </c>
      <c r="G249" s="230" t="s">
        <v>150</v>
      </c>
      <c r="H249" s="230" t="s">
        <v>148</v>
      </c>
      <c r="J249" s="230" t="s">
        <v>148</v>
      </c>
      <c r="K249" s="230" t="s">
        <v>150</v>
      </c>
      <c r="L249" s="230" t="s">
        <v>150</v>
      </c>
      <c r="M249" s="230" t="s">
        <v>148</v>
      </c>
    </row>
    <row r="250" spans="1:13" x14ac:dyDescent="0.3">
      <c r="A250" s="230">
        <v>425996</v>
      </c>
      <c r="B250" s="230" t="s">
        <v>58</v>
      </c>
      <c r="D250" s="230" t="s">
        <v>150</v>
      </c>
      <c r="E250" s="230" t="s">
        <v>148</v>
      </c>
      <c r="G250" s="230" t="s">
        <v>150</v>
      </c>
      <c r="I250" s="230" t="s">
        <v>150</v>
      </c>
      <c r="J250" s="230" t="s">
        <v>150</v>
      </c>
      <c r="K250" s="230" t="s">
        <v>150</v>
      </c>
      <c r="L250" s="230" t="s">
        <v>150</v>
      </c>
      <c r="M250" s="230" t="s">
        <v>150</v>
      </c>
    </row>
    <row r="251" spans="1:13" x14ac:dyDescent="0.3">
      <c r="A251" s="230">
        <v>425808</v>
      </c>
      <c r="B251" s="230" t="s">
        <v>58</v>
      </c>
      <c r="C251" s="230" t="s">
        <v>148</v>
      </c>
      <c r="D251" s="230" t="s">
        <v>148</v>
      </c>
      <c r="G251" s="230" t="s">
        <v>148</v>
      </c>
      <c r="H251" s="230" t="s">
        <v>150</v>
      </c>
      <c r="J251" s="230" t="s">
        <v>149</v>
      </c>
      <c r="L251" s="230" t="s">
        <v>149</v>
      </c>
      <c r="M251" s="230" t="s">
        <v>148</v>
      </c>
    </row>
    <row r="252" spans="1:13" x14ac:dyDescent="0.3">
      <c r="A252" s="230">
        <v>425192</v>
      </c>
      <c r="B252" s="230" t="s">
        <v>58</v>
      </c>
      <c r="D252" s="230" t="s">
        <v>150</v>
      </c>
      <c r="E252" s="230" t="s">
        <v>148</v>
      </c>
      <c r="G252" s="230" t="s">
        <v>148</v>
      </c>
      <c r="H252" s="230" t="s">
        <v>150</v>
      </c>
      <c r="I252" s="230" t="s">
        <v>150</v>
      </c>
      <c r="J252" s="230" t="s">
        <v>149</v>
      </c>
      <c r="K252" s="230" t="s">
        <v>148</v>
      </c>
      <c r="L252" s="230" t="s">
        <v>149</v>
      </c>
      <c r="M252" s="230" t="s">
        <v>150</v>
      </c>
    </row>
    <row r="253" spans="1:13" x14ac:dyDescent="0.3">
      <c r="A253" s="230">
        <v>427299</v>
      </c>
      <c r="B253" s="230" t="s">
        <v>58</v>
      </c>
      <c r="C253" s="230" t="s">
        <v>150</v>
      </c>
      <c r="D253" s="230" t="s">
        <v>149</v>
      </c>
      <c r="E253" s="230" t="s">
        <v>148</v>
      </c>
      <c r="F253" s="230" t="s">
        <v>148</v>
      </c>
      <c r="G253" s="230" t="s">
        <v>149</v>
      </c>
      <c r="H253" s="230" t="s">
        <v>149</v>
      </c>
      <c r="I253" s="230" t="s">
        <v>149</v>
      </c>
      <c r="J253" s="230" t="s">
        <v>149</v>
      </c>
      <c r="K253" s="230" t="s">
        <v>150</v>
      </c>
      <c r="L253" s="230" t="s">
        <v>149</v>
      </c>
      <c r="M253" s="230" t="s">
        <v>149</v>
      </c>
    </row>
    <row r="254" spans="1:13" x14ac:dyDescent="0.3">
      <c r="A254" s="230">
        <v>427327</v>
      </c>
      <c r="B254" s="230" t="s">
        <v>58</v>
      </c>
      <c r="G254" s="230" t="s">
        <v>148</v>
      </c>
      <c r="H254" s="230" t="s">
        <v>149</v>
      </c>
      <c r="K254" s="230" t="s">
        <v>150</v>
      </c>
      <c r="L254" s="230" t="s">
        <v>149</v>
      </c>
      <c r="M254" s="230" t="s">
        <v>150</v>
      </c>
    </row>
    <row r="255" spans="1:13" x14ac:dyDescent="0.3">
      <c r="A255" s="230">
        <v>427154</v>
      </c>
      <c r="B255" s="230" t="s">
        <v>58</v>
      </c>
      <c r="C255" s="230" t="s">
        <v>148</v>
      </c>
      <c r="D255" s="230" t="s">
        <v>148</v>
      </c>
      <c r="E255" s="230" t="s">
        <v>148</v>
      </c>
      <c r="F255" s="230" t="s">
        <v>148</v>
      </c>
      <c r="G255" s="230" t="s">
        <v>149</v>
      </c>
      <c r="I255" s="230" t="s">
        <v>150</v>
      </c>
      <c r="J255" s="230" t="s">
        <v>150</v>
      </c>
      <c r="K255" s="230" t="s">
        <v>150</v>
      </c>
      <c r="L255" s="230" t="s">
        <v>149</v>
      </c>
      <c r="M255" s="230" t="s">
        <v>150</v>
      </c>
    </row>
    <row r="256" spans="1:13" x14ac:dyDescent="0.3">
      <c r="A256" s="230">
        <v>426181</v>
      </c>
      <c r="B256" s="230" t="s">
        <v>58</v>
      </c>
      <c r="F256" s="230" t="s">
        <v>148</v>
      </c>
      <c r="G256" s="230" t="s">
        <v>148</v>
      </c>
      <c r="I256" s="230" t="s">
        <v>150</v>
      </c>
      <c r="K256" s="230" t="s">
        <v>148</v>
      </c>
      <c r="L256" s="230" t="s">
        <v>148</v>
      </c>
    </row>
    <row r="257" spans="1:13" x14ac:dyDescent="0.3">
      <c r="A257" s="230">
        <v>427620</v>
      </c>
      <c r="B257" s="230" t="s">
        <v>58</v>
      </c>
      <c r="D257" s="230" t="s">
        <v>150</v>
      </c>
      <c r="F257" s="230" t="s">
        <v>149</v>
      </c>
      <c r="H257" s="230" t="s">
        <v>150</v>
      </c>
      <c r="J257" s="230" t="s">
        <v>149</v>
      </c>
      <c r="K257" s="230" t="s">
        <v>149</v>
      </c>
      <c r="L257" s="230" t="s">
        <v>149</v>
      </c>
      <c r="M257" s="230" t="s">
        <v>149</v>
      </c>
    </row>
    <row r="258" spans="1:13" x14ac:dyDescent="0.3">
      <c r="A258" s="230">
        <v>425013</v>
      </c>
      <c r="B258" s="230" t="s">
        <v>58</v>
      </c>
      <c r="C258" s="230" t="s">
        <v>148</v>
      </c>
      <c r="E258" s="230" t="s">
        <v>148</v>
      </c>
      <c r="F258" s="230" t="s">
        <v>148</v>
      </c>
      <c r="G258" s="230" t="s">
        <v>148</v>
      </c>
      <c r="H258" s="230" t="s">
        <v>148</v>
      </c>
      <c r="I258" s="230" t="s">
        <v>149</v>
      </c>
      <c r="J258" s="230" t="s">
        <v>148</v>
      </c>
      <c r="K258" s="230" t="s">
        <v>148</v>
      </c>
      <c r="L258" s="230" t="s">
        <v>149</v>
      </c>
      <c r="M258" s="230" t="s">
        <v>149</v>
      </c>
    </row>
    <row r="259" spans="1:13" x14ac:dyDescent="0.3">
      <c r="A259" s="230">
        <v>426913</v>
      </c>
      <c r="B259" s="230" t="s">
        <v>58</v>
      </c>
      <c r="C259" s="230" t="s">
        <v>150</v>
      </c>
      <c r="D259" s="230" t="s">
        <v>148</v>
      </c>
      <c r="G259" s="230" t="s">
        <v>148</v>
      </c>
      <c r="I259" s="230" t="s">
        <v>150</v>
      </c>
      <c r="K259" s="230" t="s">
        <v>148</v>
      </c>
      <c r="L259" s="230" t="s">
        <v>149</v>
      </c>
    </row>
    <row r="260" spans="1:13" x14ac:dyDescent="0.3">
      <c r="A260" s="230">
        <v>421192</v>
      </c>
      <c r="B260" s="230" t="s">
        <v>58</v>
      </c>
      <c r="C260" s="230" t="s">
        <v>148</v>
      </c>
      <c r="D260" s="230" t="s">
        <v>148</v>
      </c>
      <c r="E260" s="230" t="s">
        <v>148</v>
      </c>
      <c r="F260" s="230" t="s">
        <v>148</v>
      </c>
      <c r="G260" s="230" t="s">
        <v>148</v>
      </c>
      <c r="H260" s="230" t="s">
        <v>150</v>
      </c>
      <c r="I260" s="230" t="s">
        <v>149</v>
      </c>
      <c r="J260" s="230" t="s">
        <v>149</v>
      </c>
      <c r="K260" s="230" t="s">
        <v>149</v>
      </c>
      <c r="L260" s="230" t="s">
        <v>150</v>
      </c>
      <c r="M260" s="230" t="s">
        <v>149</v>
      </c>
    </row>
    <row r="261" spans="1:13" x14ac:dyDescent="0.3">
      <c r="A261" s="230">
        <v>418267</v>
      </c>
      <c r="B261" s="230" t="s">
        <v>58</v>
      </c>
      <c r="C261" s="230" t="s">
        <v>148</v>
      </c>
      <c r="D261" s="230" t="s">
        <v>148</v>
      </c>
      <c r="E261" s="230" t="s">
        <v>148</v>
      </c>
      <c r="F261" s="230" t="s">
        <v>149</v>
      </c>
      <c r="G261" s="230" t="s">
        <v>150</v>
      </c>
      <c r="I261" s="230" t="s">
        <v>149</v>
      </c>
      <c r="J261" s="230" t="s">
        <v>149</v>
      </c>
      <c r="K261" s="230" t="s">
        <v>149</v>
      </c>
      <c r="L261" s="230" t="s">
        <v>150</v>
      </c>
    </row>
    <row r="262" spans="1:13" x14ac:dyDescent="0.3">
      <c r="A262" s="230">
        <v>427204</v>
      </c>
      <c r="B262" s="230" t="s">
        <v>58</v>
      </c>
      <c r="D262" s="230" t="s">
        <v>150</v>
      </c>
      <c r="E262" s="230" t="s">
        <v>148</v>
      </c>
      <c r="G262" s="230" t="s">
        <v>150</v>
      </c>
      <c r="I262" s="230" t="s">
        <v>149</v>
      </c>
      <c r="J262" s="230" t="s">
        <v>150</v>
      </c>
      <c r="K262" s="230" t="s">
        <v>150</v>
      </c>
      <c r="L262" s="230" t="s">
        <v>150</v>
      </c>
      <c r="M262" s="230" t="s">
        <v>149</v>
      </c>
    </row>
    <row r="263" spans="1:13" x14ac:dyDescent="0.3">
      <c r="A263" s="230">
        <v>426128</v>
      </c>
      <c r="B263" s="230" t="s">
        <v>58</v>
      </c>
      <c r="D263" s="230" t="s">
        <v>148</v>
      </c>
      <c r="E263" s="230" t="s">
        <v>148</v>
      </c>
      <c r="G263" s="230" t="s">
        <v>150</v>
      </c>
      <c r="I263" s="230" t="s">
        <v>148</v>
      </c>
      <c r="J263" s="230" t="s">
        <v>149</v>
      </c>
      <c r="K263" s="230" t="s">
        <v>149</v>
      </c>
      <c r="M263" s="230" t="s">
        <v>149</v>
      </c>
    </row>
    <row r="264" spans="1:13" x14ac:dyDescent="0.3">
      <c r="A264" s="230">
        <v>426120</v>
      </c>
      <c r="B264" s="230" t="s">
        <v>58</v>
      </c>
      <c r="D264" s="230" t="s">
        <v>149</v>
      </c>
      <c r="E264" s="230" t="s">
        <v>148</v>
      </c>
      <c r="F264" s="230" t="s">
        <v>150</v>
      </c>
      <c r="G264" s="230" t="s">
        <v>149</v>
      </c>
      <c r="K264" s="230" t="s">
        <v>149</v>
      </c>
      <c r="L264" s="230" t="s">
        <v>149</v>
      </c>
      <c r="M264" s="230" t="s">
        <v>149</v>
      </c>
    </row>
    <row r="265" spans="1:13" x14ac:dyDescent="0.3">
      <c r="A265" s="230">
        <v>426541</v>
      </c>
      <c r="B265" s="230" t="s">
        <v>58</v>
      </c>
      <c r="D265" s="230" t="s">
        <v>150</v>
      </c>
      <c r="E265" s="230" t="s">
        <v>148</v>
      </c>
      <c r="G265" s="230" t="s">
        <v>148</v>
      </c>
      <c r="H265" s="230" t="s">
        <v>149</v>
      </c>
      <c r="I265" s="230" t="s">
        <v>148</v>
      </c>
      <c r="J265" s="230" t="s">
        <v>150</v>
      </c>
      <c r="K265" s="230" t="s">
        <v>148</v>
      </c>
      <c r="L265" s="230" t="s">
        <v>149</v>
      </c>
    </row>
    <row r="266" spans="1:13" x14ac:dyDescent="0.3">
      <c r="A266" s="230">
        <v>424206</v>
      </c>
      <c r="B266" s="230" t="s">
        <v>58</v>
      </c>
      <c r="C266" s="230" t="s">
        <v>148</v>
      </c>
      <c r="D266" s="230" t="s">
        <v>148</v>
      </c>
      <c r="E266" s="230" t="s">
        <v>148</v>
      </c>
      <c r="F266" s="230" t="s">
        <v>150</v>
      </c>
      <c r="G266" s="230" t="s">
        <v>150</v>
      </c>
      <c r="I266" s="230" t="s">
        <v>148</v>
      </c>
      <c r="J266" s="230" t="s">
        <v>148</v>
      </c>
      <c r="K266" s="230" t="s">
        <v>150</v>
      </c>
      <c r="L266" s="230" t="s">
        <v>148</v>
      </c>
      <c r="M266" s="230" t="s">
        <v>148</v>
      </c>
    </row>
    <row r="267" spans="1:13" x14ac:dyDescent="0.3">
      <c r="A267" s="230">
        <v>427523</v>
      </c>
      <c r="B267" s="230" t="s">
        <v>58</v>
      </c>
      <c r="D267" s="230" t="s">
        <v>150</v>
      </c>
      <c r="G267" s="230" t="s">
        <v>150</v>
      </c>
      <c r="H267" s="230" t="s">
        <v>150</v>
      </c>
      <c r="I267" s="230" t="s">
        <v>150</v>
      </c>
      <c r="J267" s="230" t="s">
        <v>150</v>
      </c>
      <c r="L267" s="230" t="s">
        <v>150</v>
      </c>
      <c r="M267" s="230" t="s">
        <v>150</v>
      </c>
    </row>
    <row r="268" spans="1:13" x14ac:dyDescent="0.3">
      <c r="A268" s="230">
        <v>427237</v>
      </c>
      <c r="B268" s="230" t="s">
        <v>58</v>
      </c>
      <c r="E268" s="230" t="s">
        <v>148</v>
      </c>
      <c r="G268" s="230" t="s">
        <v>148</v>
      </c>
      <c r="H268" s="230" t="s">
        <v>150</v>
      </c>
      <c r="I268" s="230" t="s">
        <v>150</v>
      </c>
      <c r="L268" s="230" t="s">
        <v>150</v>
      </c>
      <c r="M268" s="230" t="s">
        <v>150</v>
      </c>
    </row>
    <row r="269" spans="1:13" x14ac:dyDescent="0.3">
      <c r="A269" s="230">
        <v>426082</v>
      </c>
      <c r="B269" s="230" t="s">
        <v>58</v>
      </c>
      <c r="E269" s="230" t="s">
        <v>148</v>
      </c>
      <c r="G269" s="230" t="s">
        <v>148</v>
      </c>
      <c r="H269" s="230" t="s">
        <v>148</v>
      </c>
      <c r="K269" s="230" t="s">
        <v>148</v>
      </c>
      <c r="L269" s="230" t="s">
        <v>150</v>
      </c>
    </row>
    <row r="270" spans="1:13" x14ac:dyDescent="0.3">
      <c r="A270" s="230">
        <v>427142</v>
      </c>
      <c r="B270" s="230" t="s">
        <v>58</v>
      </c>
      <c r="F270" s="230" t="s">
        <v>148</v>
      </c>
      <c r="G270" s="230" t="s">
        <v>148</v>
      </c>
      <c r="H270" s="230" t="s">
        <v>149</v>
      </c>
      <c r="J270" s="230" t="s">
        <v>149</v>
      </c>
      <c r="K270" s="230" t="s">
        <v>149</v>
      </c>
      <c r="L270" s="230" t="s">
        <v>149</v>
      </c>
      <c r="M270" s="230" t="s">
        <v>150</v>
      </c>
    </row>
    <row r="271" spans="1:13" x14ac:dyDescent="0.3">
      <c r="A271" s="230">
        <v>425896</v>
      </c>
      <c r="B271" s="230" t="s">
        <v>58</v>
      </c>
      <c r="E271" s="230" t="s">
        <v>148</v>
      </c>
      <c r="G271" s="230" t="s">
        <v>148</v>
      </c>
      <c r="H271" s="230" t="s">
        <v>148</v>
      </c>
      <c r="I271" s="230" t="s">
        <v>148</v>
      </c>
      <c r="J271" s="230" t="s">
        <v>148</v>
      </c>
      <c r="K271" s="230" t="s">
        <v>150</v>
      </c>
      <c r="L271" s="230" t="s">
        <v>148</v>
      </c>
    </row>
    <row r="272" spans="1:13" x14ac:dyDescent="0.3">
      <c r="A272" s="230">
        <v>427518</v>
      </c>
      <c r="B272" s="230" t="s">
        <v>58</v>
      </c>
      <c r="D272" s="230" t="s">
        <v>148</v>
      </c>
      <c r="I272" s="230" t="s">
        <v>149</v>
      </c>
      <c r="J272" s="230" t="s">
        <v>149</v>
      </c>
      <c r="K272" s="230" t="s">
        <v>149</v>
      </c>
      <c r="M272" s="230" t="s">
        <v>150</v>
      </c>
    </row>
    <row r="273" spans="1:13" x14ac:dyDescent="0.3">
      <c r="A273" s="230">
        <v>423982</v>
      </c>
      <c r="B273" s="230" t="s">
        <v>58</v>
      </c>
      <c r="E273" s="230" t="s">
        <v>148</v>
      </c>
      <c r="H273" s="230" t="s">
        <v>148</v>
      </c>
      <c r="I273" s="230" t="s">
        <v>148</v>
      </c>
      <c r="K273" s="230" t="s">
        <v>150</v>
      </c>
      <c r="L273" s="230" t="s">
        <v>149</v>
      </c>
    </row>
    <row r="274" spans="1:13" x14ac:dyDescent="0.3">
      <c r="A274" s="230">
        <v>427638</v>
      </c>
      <c r="B274" s="230" t="s">
        <v>58</v>
      </c>
      <c r="E274" s="230" t="s">
        <v>150</v>
      </c>
      <c r="G274" s="230" t="s">
        <v>148</v>
      </c>
      <c r="H274" s="230" t="s">
        <v>149</v>
      </c>
      <c r="K274" s="230" t="s">
        <v>150</v>
      </c>
      <c r="L274" s="230" t="s">
        <v>149</v>
      </c>
    </row>
    <row r="275" spans="1:13" x14ac:dyDescent="0.3">
      <c r="A275" s="230">
        <v>426592</v>
      </c>
      <c r="B275" s="230" t="s">
        <v>58</v>
      </c>
      <c r="E275" s="230" t="s">
        <v>148</v>
      </c>
      <c r="F275" s="230" t="s">
        <v>148</v>
      </c>
      <c r="G275" s="230" t="s">
        <v>148</v>
      </c>
      <c r="H275" s="230" t="s">
        <v>150</v>
      </c>
      <c r="I275" s="230" t="s">
        <v>150</v>
      </c>
      <c r="J275" s="230" t="s">
        <v>150</v>
      </c>
      <c r="K275" s="230" t="s">
        <v>148</v>
      </c>
      <c r="L275" s="230" t="s">
        <v>149</v>
      </c>
      <c r="M275" s="230" t="s">
        <v>148</v>
      </c>
    </row>
    <row r="276" spans="1:13" x14ac:dyDescent="0.3">
      <c r="A276" s="230">
        <v>425761</v>
      </c>
      <c r="B276" s="230" t="s">
        <v>58</v>
      </c>
      <c r="F276" s="230" t="s">
        <v>150</v>
      </c>
      <c r="G276" s="230" t="s">
        <v>148</v>
      </c>
      <c r="H276" s="230" t="s">
        <v>150</v>
      </c>
      <c r="J276" s="230" t="s">
        <v>150</v>
      </c>
      <c r="K276" s="230" t="s">
        <v>149</v>
      </c>
    </row>
    <row r="277" spans="1:13" x14ac:dyDescent="0.3">
      <c r="A277" s="230">
        <v>426496</v>
      </c>
      <c r="B277" s="230" t="s">
        <v>58</v>
      </c>
      <c r="C277" s="230" t="s">
        <v>150</v>
      </c>
      <c r="D277" s="230" t="s">
        <v>150</v>
      </c>
      <c r="E277" s="230" t="s">
        <v>150</v>
      </c>
      <c r="F277" s="230" t="s">
        <v>150</v>
      </c>
      <c r="G277" s="230" t="s">
        <v>150</v>
      </c>
      <c r="H277" s="230" t="s">
        <v>149</v>
      </c>
      <c r="I277" s="230" t="s">
        <v>149</v>
      </c>
      <c r="J277" s="230" t="s">
        <v>149</v>
      </c>
      <c r="K277" s="230" t="s">
        <v>149</v>
      </c>
      <c r="L277" s="230" t="s">
        <v>149</v>
      </c>
      <c r="M277" s="230" t="s">
        <v>149</v>
      </c>
    </row>
    <row r="278" spans="1:13" x14ac:dyDescent="0.3">
      <c r="A278" s="230">
        <v>426144</v>
      </c>
      <c r="B278" s="230" t="s">
        <v>58</v>
      </c>
      <c r="E278" s="230" t="s">
        <v>148</v>
      </c>
      <c r="G278" s="230" t="s">
        <v>149</v>
      </c>
      <c r="J278" s="230" t="s">
        <v>148</v>
      </c>
      <c r="K278" s="230" t="s">
        <v>148</v>
      </c>
      <c r="L278" s="230" t="s">
        <v>149</v>
      </c>
    </row>
    <row r="279" spans="1:13" x14ac:dyDescent="0.3">
      <c r="A279" s="230">
        <v>426528</v>
      </c>
      <c r="B279" s="230" t="s">
        <v>58</v>
      </c>
      <c r="E279" s="230" t="s">
        <v>148</v>
      </c>
      <c r="G279" s="230" t="s">
        <v>150</v>
      </c>
      <c r="H279" s="230" t="s">
        <v>150</v>
      </c>
      <c r="K279" s="230" t="s">
        <v>148</v>
      </c>
      <c r="L279" s="230" t="s">
        <v>149</v>
      </c>
      <c r="M279" s="230" t="s">
        <v>148</v>
      </c>
    </row>
    <row r="280" spans="1:13" x14ac:dyDescent="0.3">
      <c r="A280" s="230">
        <v>426986</v>
      </c>
      <c r="B280" s="230" t="s">
        <v>58</v>
      </c>
      <c r="D280" s="230" t="s">
        <v>148</v>
      </c>
      <c r="F280" s="230" t="s">
        <v>148</v>
      </c>
      <c r="G280" s="230" t="s">
        <v>148</v>
      </c>
      <c r="I280" s="230" t="s">
        <v>148</v>
      </c>
      <c r="J280" s="230" t="s">
        <v>148</v>
      </c>
      <c r="K280" s="230" t="s">
        <v>148</v>
      </c>
      <c r="L280" s="230" t="s">
        <v>148</v>
      </c>
    </row>
    <row r="281" spans="1:13" x14ac:dyDescent="0.3">
      <c r="A281" s="230">
        <v>426154</v>
      </c>
      <c r="B281" s="230" t="s">
        <v>58</v>
      </c>
      <c r="D281" s="230" t="s">
        <v>150</v>
      </c>
      <c r="E281" s="230" t="s">
        <v>148</v>
      </c>
      <c r="F281" s="230" t="s">
        <v>150</v>
      </c>
      <c r="G281" s="230" t="s">
        <v>150</v>
      </c>
      <c r="H281" s="230" t="s">
        <v>148</v>
      </c>
      <c r="I281" s="230" t="s">
        <v>148</v>
      </c>
      <c r="J281" s="230" t="s">
        <v>148</v>
      </c>
      <c r="K281" s="230" t="s">
        <v>149</v>
      </c>
      <c r="L281" s="230" t="s">
        <v>150</v>
      </c>
      <c r="M281" s="230" t="s">
        <v>149</v>
      </c>
    </row>
    <row r="282" spans="1:13" x14ac:dyDescent="0.3">
      <c r="A282" s="230">
        <v>427701</v>
      </c>
      <c r="B282" s="230" t="s">
        <v>58</v>
      </c>
      <c r="G282" s="230" t="s">
        <v>149</v>
      </c>
      <c r="H282" s="230" t="s">
        <v>150</v>
      </c>
      <c r="K282" s="230" t="s">
        <v>150</v>
      </c>
      <c r="L282" s="230" t="s">
        <v>149</v>
      </c>
      <c r="M282" s="230" t="s">
        <v>149</v>
      </c>
    </row>
    <row r="283" spans="1:13" x14ac:dyDescent="0.3">
      <c r="A283" s="230">
        <v>426745</v>
      </c>
      <c r="B283" s="230" t="s">
        <v>58</v>
      </c>
      <c r="C283" s="230" t="s">
        <v>149</v>
      </c>
      <c r="D283" s="230" t="s">
        <v>148</v>
      </c>
      <c r="E283" s="230" t="s">
        <v>150</v>
      </c>
      <c r="F283" s="230" t="s">
        <v>150</v>
      </c>
      <c r="G283" s="230" t="s">
        <v>150</v>
      </c>
      <c r="H283" s="230" t="s">
        <v>148</v>
      </c>
      <c r="I283" s="230" t="s">
        <v>149</v>
      </c>
      <c r="J283" s="230" t="s">
        <v>149</v>
      </c>
      <c r="K283" s="230" t="s">
        <v>150</v>
      </c>
      <c r="L283" s="230" t="s">
        <v>149</v>
      </c>
      <c r="M283" s="230" t="s">
        <v>150</v>
      </c>
    </row>
    <row r="284" spans="1:13" x14ac:dyDescent="0.3">
      <c r="A284" s="230">
        <v>426692</v>
      </c>
      <c r="B284" s="230" t="s">
        <v>58</v>
      </c>
      <c r="C284" s="230" t="s">
        <v>148</v>
      </c>
      <c r="E284" s="230" t="s">
        <v>150</v>
      </c>
      <c r="F284" s="230" t="s">
        <v>148</v>
      </c>
      <c r="H284" s="230" t="s">
        <v>148</v>
      </c>
      <c r="I284" s="230" t="s">
        <v>150</v>
      </c>
      <c r="K284" s="230" t="s">
        <v>148</v>
      </c>
      <c r="L284" s="230" t="s">
        <v>150</v>
      </c>
    </row>
    <row r="285" spans="1:13" x14ac:dyDescent="0.3">
      <c r="A285" s="230">
        <v>426344</v>
      </c>
      <c r="B285" s="230" t="s">
        <v>58</v>
      </c>
      <c r="E285" s="230" t="s">
        <v>148</v>
      </c>
      <c r="G285" s="230" t="s">
        <v>148</v>
      </c>
      <c r="H285" s="230" t="s">
        <v>149</v>
      </c>
      <c r="I285" s="230" t="s">
        <v>148</v>
      </c>
      <c r="J285" s="230" t="s">
        <v>150</v>
      </c>
      <c r="K285" s="230" t="s">
        <v>148</v>
      </c>
      <c r="L285" s="230" t="s">
        <v>150</v>
      </c>
    </row>
    <row r="286" spans="1:13" x14ac:dyDescent="0.3">
      <c r="A286" s="230">
        <v>426514</v>
      </c>
      <c r="B286" s="230" t="s">
        <v>58</v>
      </c>
      <c r="H286" s="230" t="s">
        <v>150</v>
      </c>
      <c r="I286" s="230" t="s">
        <v>150</v>
      </c>
      <c r="J286" s="230" t="s">
        <v>150</v>
      </c>
      <c r="K286" s="230" t="s">
        <v>149</v>
      </c>
      <c r="L286" s="230" t="s">
        <v>149</v>
      </c>
    </row>
    <row r="287" spans="1:13" x14ac:dyDescent="0.3">
      <c r="A287" s="230">
        <v>426866</v>
      </c>
      <c r="B287" s="230" t="s">
        <v>58</v>
      </c>
      <c r="E287" s="230" t="s">
        <v>148</v>
      </c>
      <c r="G287" s="230" t="s">
        <v>148</v>
      </c>
      <c r="H287" s="230" t="s">
        <v>148</v>
      </c>
      <c r="I287" s="230" t="s">
        <v>148</v>
      </c>
      <c r="L287" s="230" t="s">
        <v>148</v>
      </c>
    </row>
    <row r="288" spans="1:13" x14ac:dyDescent="0.3">
      <c r="A288" s="230">
        <v>426521</v>
      </c>
      <c r="B288" s="230" t="s">
        <v>58</v>
      </c>
      <c r="E288" s="230" t="s">
        <v>148</v>
      </c>
      <c r="J288" s="230" t="s">
        <v>150</v>
      </c>
      <c r="K288" s="230" t="s">
        <v>149</v>
      </c>
      <c r="L288" s="230" t="s">
        <v>148</v>
      </c>
      <c r="M288" s="230" t="s">
        <v>149</v>
      </c>
    </row>
    <row r="289" spans="1:13" x14ac:dyDescent="0.3">
      <c r="A289" s="230">
        <v>427314</v>
      </c>
      <c r="B289" s="230" t="s">
        <v>58</v>
      </c>
      <c r="D289" s="230" t="s">
        <v>150</v>
      </c>
      <c r="E289" s="230" t="s">
        <v>150</v>
      </c>
      <c r="G289" s="230" t="s">
        <v>150</v>
      </c>
      <c r="H289" s="230" t="s">
        <v>148</v>
      </c>
      <c r="J289" s="230" t="s">
        <v>149</v>
      </c>
      <c r="K289" s="230" t="s">
        <v>149</v>
      </c>
      <c r="L289" s="230" t="s">
        <v>149</v>
      </c>
      <c r="M289" s="230" t="s">
        <v>149</v>
      </c>
    </row>
    <row r="290" spans="1:13" x14ac:dyDescent="0.3">
      <c r="A290" s="230">
        <v>427278</v>
      </c>
      <c r="B290" s="230" t="s">
        <v>58</v>
      </c>
      <c r="C290" s="230" t="s">
        <v>148</v>
      </c>
      <c r="D290" s="230" t="s">
        <v>150</v>
      </c>
      <c r="E290" s="230" t="s">
        <v>148</v>
      </c>
      <c r="F290" s="230" t="s">
        <v>148</v>
      </c>
      <c r="G290" s="230" t="s">
        <v>148</v>
      </c>
      <c r="H290" s="230" t="s">
        <v>148</v>
      </c>
      <c r="I290" s="230" t="s">
        <v>150</v>
      </c>
      <c r="J290" s="230" t="s">
        <v>150</v>
      </c>
      <c r="K290" s="230" t="s">
        <v>150</v>
      </c>
      <c r="L290" s="230" t="s">
        <v>150</v>
      </c>
      <c r="M290" s="230" t="s">
        <v>150</v>
      </c>
    </row>
    <row r="291" spans="1:13" x14ac:dyDescent="0.3">
      <c r="A291" s="230">
        <v>423634</v>
      </c>
      <c r="B291" s="230" t="s">
        <v>58</v>
      </c>
      <c r="C291" s="230" t="s">
        <v>148</v>
      </c>
      <c r="D291" s="230" t="s">
        <v>148</v>
      </c>
      <c r="E291" s="230" t="s">
        <v>150</v>
      </c>
      <c r="F291" s="230" t="s">
        <v>150</v>
      </c>
      <c r="G291" s="230" t="s">
        <v>149</v>
      </c>
      <c r="I291" s="230" t="s">
        <v>150</v>
      </c>
      <c r="J291" s="230" t="s">
        <v>150</v>
      </c>
      <c r="K291" s="230" t="s">
        <v>150</v>
      </c>
      <c r="L291" s="230" t="s">
        <v>149</v>
      </c>
      <c r="M291" s="230" t="s">
        <v>150</v>
      </c>
    </row>
    <row r="292" spans="1:13" x14ac:dyDescent="0.3">
      <c r="A292" s="230">
        <v>427577</v>
      </c>
      <c r="B292" s="230" t="s">
        <v>58</v>
      </c>
      <c r="E292" s="230" t="s">
        <v>148</v>
      </c>
      <c r="F292" s="230" t="s">
        <v>148</v>
      </c>
      <c r="G292" s="230" t="s">
        <v>148</v>
      </c>
      <c r="H292" s="230" t="s">
        <v>148</v>
      </c>
      <c r="I292" s="230" t="s">
        <v>150</v>
      </c>
      <c r="J292" s="230" t="s">
        <v>150</v>
      </c>
      <c r="K292" s="230" t="s">
        <v>149</v>
      </c>
      <c r="L292" s="230" t="s">
        <v>149</v>
      </c>
      <c r="M292" s="230" t="s">
        <v>150</v>
      </c>
    </row>
    <row r="293" spans="1:13" x14ac:dyDescent="0.3">
      <c r="A293" s="230">
        <v>426803</v>
      </c>
      <c r="B293" s="230" t="s">
        <v>58</v>
      </c>
      <c r="E293" s="230" t="s">
        <v>148</v>
      </c>
      <c r="G293" s="230" t="s">
        <v>148</v>
      </c>
      <c r="J293" s="230" t="s">
        <v>148</v>
      </c>
      <c r="K293" s="230" t="s">
        <v>148</v>
      </c>
      <c r="L293" s="230" t="s">
        <v>150</v>
      </c>
      <c r="M293" s="230" t="s">
        <v>148</v>
      </c>
    </row>
    <row r="294" spans="1:13" x14ac:dyDescent="0.3">
      <c r="A294" s="230">
        <v>426722</v>
      </c>
      <c r="B294" s="230" t="s">
        <v>58</v>
      </c>
      <c r="C294" s="230" t="s">
        <v>148</v>
      </c>
      <c r="D294" s="230" t="s">
        <v>150</v>
      </c>
      <c r="E294" s="230" t="s">
        <v>148</v>
      </c>
      <c r="G294" s="230" t="s">
        <v>150</v>
      </c>
      <c r="I294" s="230" t="s">
        <v>150</v>
      </c>
      <c r="J294" s="230" t="s">
        <v>150</v>
      </c>
      <c r="K294" s="230" t="s">
        <v>148</v>
      </c>
      <c r="L294" s="230" t="s">
        <v>148</v>
      </c>
    </row>
    <row r="295" spans="1:13" x14ac:dyDescent="0.3">
      <c r="A295" s="230">
        <v>427704</v>
      </c>
      <c r="B295" s="230" t="s">
        <v>58</v>
      </c>
      <c r="E295" s="230" t="s">
        <v>150</v>
      </c>
      <c r="F295" s="230" t="s">
        <v>149</v>
      </c>
      <c r="G295" s="230" t="s">
        <v>148</v>
      </c>
      <c r="H295" s="230" t="s">
        <v>150</v>
      </c>
      <c r="I295" s="230" t="s">
        <v>149</v>
      </c>
      <c r="J295" s="230" t="s">
        <v>149</v>
      </c>
      <c r="K295" s="230" t="s">
        <v>149</v>
      </c>
      <c r="L295" s="230" t="s">
        <v>149</v>
      </c>
      <c r="M295" s="230" t="s">
        <v>149</v>
      </c>
    </row>
    <row r="296" spans="1:13" x14ac:dyDescent="0.3">
      <c r="A296" s="230">
        <v>426415</v>
      </c>
      <c r="B296" s="230" t="s">
        <v>58</v>
      </c>
      <c r="C296" s="230" t="s">
        <v>148</v>
      </c>
      <c r="D296" s="230" t="s">
        <v>148</v>
      </c>
      <c r="E296" s="230" t="s">
        <v>150</v>
      </c>
      <c r="F296" s="230" t="s">
        <v>150</v>
      </c>
      <c r="G296" s="230" t="s">
        <v>150</v>
      </c>
      <c r="H296" s="230" t="s">
        <v>150</v>
      </c>
      <c r="I296" s="230" t="s">
        <v>149</v>
      </c>
      <c r="J296" s="230" t="s">
        <v>149</v>
      </c>
      <c r="K296" s="230" t="s">
        <v>149</v>
      </c>
      <c r="L296" s="230" t="s">
        <v>149</v>
      </c>
      <c r="M296" s="230" t="s">
        <v>149</v>
      </c>
    </row>
    <row r="297" spans="1:13" x14ac:dyDescent="0.3">
      <c r="A297" s="230">
        <v>426242</v>
      </c>
      <c r="B297" s="230" t="s">
        <v>58</v>
      </c>
      <c r="D297" s="230" t="s">
        <v>148</v>
      </c>
      <c r="E297" s="230" t="s">
        <v>150</v>
      </c>
      <c r="F297" s="230" t="s">
        <v>148</v>
      </c>
      <c r="G297" s="230" t="s">
        <v>148</v>
      </c>
      <c r="H297" s="230" t="s">
        <v>150</v>
      </c>
      <c r="K297" s="230" t="s">
        <v>150</v>
      </c>
      <c r="L297" s="230" t="s">
        <v>148</v>
      </c>
      <c r="M297" s="230" t="s">
        <v>148</v>
      </c>
    </row>
    <row r="298" spans="1:13" x14ac:dyDescent="0.3">
      <c r="A298" s="230">
        <v>426492</v>
      </c>
      <c r="B298" s="230" t="s">
        <v>58</v>
      </c>
      <c r="C298" s="230" t="s">
        <v>148</v>
      </c>
      <c r="D298" s="230" t="s">
        <v>148</v>
      </c>
      <c r="E298" s="230" t="s">
        <v>148</v>
      </c>
      <c r="F298" s="230" t="s">
        <v>148</v>
      </c>
      <c r="G298" s="230" t="s">
        <v>148</v>
      </c>
      <c r="I298" s="230" t="s">
        <v>148</v>
      </c>
      <c r="K298" s="230" t="s">
        <v>148</v>
      </c>
      <c r="L298" s="230" t="s">
        <v>148</v>
      </c>
    </row>
    <row r="299" spans="1:13" x14ac:dyDescent="0.3">
      <c r="A299" s="230">
        <v>427599</v>
      </c>
      <c r="B299" s="230" t="s">
        <v>58</v>
      </c>
      <c r="C299" s="230" t="s">
        <v>149</v>
      </c>
      <c r="D299" s="230" t="s">
        <v>148</v>
      </c>
      <c r="E299" s="230" t="s">
        <v>150</v>
      </c>
      <c r="F299" s="230" t="s">
        <v>148</v>
      </c>
      <c r="G299" s="230" t="s">
        <v>148</v>
      </c>
      <c r="I299" s="230" t="s">
        <v>149</v>
      </c>
      <c r="J299" s="230" t="s">
        <v>150</v>
      </c>
      <c r="K299" s="230" t="s">
        <v>150</v>
      </c>
      <c r="L299" s="230" t="s">
        <v>150</v>
      </c>
      <c r="M299" s="230" t="s">
        <v>149</v>
      </c>
    </row>
    <row r="300" spans="1:13" x14ac:dyDescent="0.3">
      <c r="A300" s="230">
        <v>427414</v>
      </c>
      <c r="B300" s="230" t="s">
        <v>58</v>
      </c>
      <c r="C300" s="230" t="s">
        <v>148</v>
      </c>
      <c r="D300" s="230" t="s">
        <v>148</v>
      </c>
      <c r="E300" s="230" t="s">
        <v>148</v>
      </c>
      <c r="F300" s="230" t="s">
        <v>150</v>
      </c>
      <c r="G300" s="230" t="s">
        <v>148</v>
      </c>
      <c r="H300" s="230" t="s">
        <v>148</v>
      </c>
      <c r="I300" s="230" t="s">
        <v>150</v>
      </c>
      <c r="J300" s="230" t="s">
        <v>150</v>
      </c>
      <c r="K300" s="230" t="s">
        <v>150</v>
      </c>
      <c r="L300" s="230" t="s">
        <v>150</v>
      </c>
      <c r="M300" s="230" t="s">
        <v>150</v>
      </c>
    </row>
    <row r="301" spans="1:13" x14ac:dyDescent="0.3">
      <c r="A301" s="230">
        <v>427259</v>
      </c>
      <c r="B301" s="230" t="s">
        <v>58</v>
      </c>
      <c r="E301" s="230" t="s">
        <v>148</v>
      </c>
      <c r="F301" s="230" t="s">
        <v>150</v>
      </c>
      <c r="G301" s="230" t="s">
        <v>150</v>
      </c>
      <c r="H301" s="230" t="s">
        <v>150</v>
      </c>
      <c r="J301" s="230" t="s">
        <v>150</v>
      </c>
      <c r="K301" s="230" t="s">
        <v>149</v>
      </c>
      <c r="L301" s="230" t="s">
        <v>149</v>
      </c>
      <c r="M301" s="230" t="s">
        <v>150</v>
      </c>
    </row>
    <row r="302" spans="1:13" x14ac:dyDescent="0.3">
      <c r="A302" s="230">
        <v>426334</v>
      </c>
      <c r="B302" s="230" t="s">
        <v>58</v>
      </c>
      <c r="C302" s="230" t="s">
        <v>148</v>
      </c>
      <c r="E302" s="230" t="s">
        <v>148</v>
      </c>
      <c r="H302" s="230" t="s">
        <v>150</v>
      </c>
      <c r="I302" s="230" t="s">
        <v>149</v>
      </c>
      <c r="J302" s="230" t="s">
        <v>149</v>
      </c>
      <c r="L302" s="230" t="s">
        <v>149</v>
      </c>
      <c r="M302" s="230" t="s">
        <v>149</v>
      </c>
    </row>
    <row r="303" spans="1:13" x14ac:dyDescent="0.3">
      <c r="A303" s="230">
        <v>425855</v>
      </c>
      <c r="B303" s="230" t="s">
        <v>58</v>
      </c>
      <c r="C303" s="230" t="s">
        <v>148</v>
      </c>
      <c r="E303" s="230" t="s">
        <v>148</v>
      </c>
      <c r="G303" s="230" t="s">
        <v>148</v>
      </c>
      <c r="I303" s="230" t="s">
        <v>150</v>
      </c>
      <c r="K303" s="230" t="s">
        <v>148</v>
      </c>
      <c r="L303" s="230" t="s">
        <v>149</v>
      </c>
    </row>
    <row r="304" spans="1:13" x14ac:dyDescent="0.3">
      <c r="A304" s="230">
        <v>425936</v>
      </c>
      <c r="B304" s="230" t="s">
        <v>58</v>
      </c>
      <c r="E304" s="230" t="s">
        <v>148</v>
      </c>
      <c r="G304" s="230" t="s">
        <v>148</v>
      </c>
      <c r="I304" s="230" t="s">
        <v>148</v>
      </c>
      <c r="J304" s="230" t="s">
        <v>148</v>
      </c>
      <c r="K304" s="230" t="s">
        <v>148</v>
      </c>
      <c r="L304" s="230" t="s">
        <v>148</v>
      </c>
    </row>
    <row r="305" spans="1:13" x14ac:dyDescent="0.3">
      <c r="A305" s="230">
        <v>426917</v>
      </c>
      <c r="B305" s="230" t="s">
        <v>58</v>
      </c>
      <c r="C305" s="230" t="s">
        <v>150</v>
      </c>
      <c r="D305" s="230" t="s">
        <v>149</v>
      </c>
      <c r="E305" s="230" t="s">
        <v>148</v>
      </c>
      <c r="F305" s="230" t="s">
        <v>148</v>
      </c>
      <c r="G305" s="230" t="s">
        <v>148</v>
      </c>
      <c r="H305" s="230" t="s">
        <v>148</v>
      </c>
      <c r="I305" s="230" t="s">
        <v>150</v>
      </c>
      <c r="J305" s="230" t="s">
        <v>150</v>
      </c>
      <c r="K305" s="230" t="s">
        <v>149</v>
      </c>
      <c r="L305" s="230" t="s">
        <v>149</v>
      </c>
      <c r="M305" s="230" t="s">
        <v>150</v>
      </c>
    </row>
    <row r="306" spans="1:13" x14ac:dyDescent="0.3">
      <c r="A306" s="230">
        <v>427140</v>
      </c>
      <c r="B306" s="230" t="s">
        <v>58</v>
      </c>
      <c r="D306" s="230" t="s">
        <v>148</v>
      </c>
      <c r="E306" s="230" t="s">
        <v>148</v>
      </c>
      <c r="F306" s="230" t="s">
        <v>148</v>
      </c>
      <c r="G306" s="230" t="s">
        <v>148</v>
      </c>
      <c r="H306" s="230" t="s">
        <v>148</v>
      </c>
      <c r="J306" s="230" t="s">
        <v>150</v>
      </c>
      <c r="K306" s="230" t="s">
        <v>150</v>
      </c>
      <c r="L306" s="230" t="s">
        <v>150</v>
      </c>
      <c r="M306" s="230" t="s">
        <v>150</v>
      </c>
    </row>
    <row r="307" spans="1:13" x14ac:dyDescent="0.3">
      <c r="A307" s="230">
        <v>423434</v>
      </c>
      <c r="B307" s="230" t="s">
        <v>58</v>
      </c>
      <c r="E307" s="230" t="s">
        <v>148</v>
      </c>
      <c r="G307" s="230" t="s">
        <v>148</v>
      </c>
      <c r="H307" s="230" t="s">
        <v>148</v>
      </c>
      <c r="K307" s="230" t="s">
        <v>148</v>
      </c>
      <c r="L307" s="230" t="s">
        <v>148</v>
      </c>
    </row>
    <row r="308" spans="1:13" x14ac:dyDescent="0.3">
      <c r="A308" s="230">
        <v>426068</v>
      </c>
      <c r="B308" s="230" t="s">
        <v>58</v>
      </c>
      <c r="C308" s="230" t="s">
        <v>148</v>
      </c>
      <c r="D308" s="230" t="s">
        <v>149</v>
      </c>
      <c r="E308" s="230" t="s">
        <v>148</v>
      </c>
      <c r="F308" s="230" t="s">
        <v>148</v>
      </c>
      <c r="G308" s="230" t="s">
        <v>148</v>
      </c>
      <c r="I308" s="230" t="s">
        <v>149</v>
      </c>
      <c r="J308" s="230" t="s">
        <v>149</v>
      </c>
      <c r="K308" s="230" t="s">
        <v>150</v>
      </c>
      <c r="L308" s="230" t="s">
        <v>149</v>
      </c>
      <c r="M308" s="230" t="s">
        <v>149</v>
      </c>
    </row>
    <row r="309" spans="1:13" x14ac:dyDescent="0.3">
      <c r="A309" s="230">
        <v>425300</v>
      </c>
      <c r="B309" s="230" t="s">
        <v>58</v>
      </c>
      <c r="C309" s="230" t="s">
        <v>148</v>
      </c>
      <c r="D309" s="230" t="s">
        <v>148</v>
      </c>
      <c r="E309" s="230" t="s">
        <v>150</v>
      </c>
      <c r="F309" s="230" t="s">
        <v>150</v>
      </c>
      <c r="H309" s="230" t="s">
        <v>150</v>
      </c>
      <c r="I309" s="230" t="s">
        <v>149</v>
      </c>
      <c r="J309" s="230" t="s">
        <v>149</v>
      </c>
      <c r="K309" s="230" t="s">
        <v>149</v>
      </c>
      <c r="L309" s="230" t="s">
        <v>149</v>
      </c>
      <c r="M309" s="230" t="s">
        <v>149</v>
      </c>
    </row>
    <row r="310" spans="1:13" x14ac:dyDescent="0.3">
      <c r="A310" s="230">
        <v>427671</v>
      </c>
      <c r="B310" s="230" t="s">
        <v>58</v>
      </c>
      <c r="E310" s="230" t="s">
        <v>148</v>
      </c>
      <c r="G310" s="230" t="s">
        <v>149</v>
      </c>
      <c r="K310" s="230" t="s">
        <v>150</v>
      </c>
      <c r="L310" s="230" t="s">
        <v>149</v>
      </c>
      <c r="M310" s="230" t="s">
        <v>149</v>
      </c>
    </row>
    <row r="311" spans="1:13" x14ac:dyDescent="0.3">
      <c r="A311" s="230">
        <v>427031</v>
      </c>
      <c r="B311" s="230" t="s">
        <v>58</v>
      </c>
      <c r="D311" s="230" t="s">
        <v>148</v>
      </c>
      <c r="H311" s="230" t="s">
        <v>150</v>
      </c>
      <c r="I311" s="230" t="s">
        <v>149</v>
      </c>
      <c r="J311" s="230" t="s">
        <v>149</v>
      </c>
      <c r="K311" s="230" t="s">
        <v>149</v>
      </c>
      <c r="L311" s="230" t="s">
        <v>149</v>
      </c>
      <c r="M311" s="230" t="s">
        <v>149</v>
      </c>
    </row>
    <row r="312" spans="1:13" x14ac:dyDescent="0.3">
      <c r="A312" s="230">
        <v>427735</v>
      </c>
      <c r="B312" s="230" t="s">
        <v>58</v>
      </c>
      <c r="C312" s="230" t="s">
        <v>148</v>
      </c>
      <c r="D312" s="230" t="s">
        <v>148</v>
      </c>
      <c r="E312" s="230" t="s">
        <v>150</v>
      </c>
      <c r="F312" s="230" t="s">
        <v>150</v>
      </c>
      <c r="G312" s="230" t="s">
        <v>149</v>
      </c>
      <c r="H312" s="230" t="s">
        <v>148</v>
      </c>
      <c r="I312" s="230" t="s">
        <v>150</v>
      </c>
      <c r="J312" s="230" t="s">
        <v>150</v>
      </c>
      <c r="K312" s="230" t="s">
        <v>150</v>
      </c>
      <c r="L312" s="230" t="s">
        <v>150</v>
      </c>
      <c r="M312" s="230" t="s">
        <v>150</v>
      </c>
    </row>
    <row r="313" spans="1:13" x14ac:dyDescent="0.3">
      <c r="A313" s="230">
        <v>427589</v>
      </c>
      <c r="B313" s="230" t="s">
        <v>58</v>
      </c>
      <c r="C313" s="230" t="s">
        <v>148</v>
      </c>
      <c r="F313" s="230" t="s">
        <v>148</v>
      </c>
      <c r="H313" s="230" t="s">
        <v>150</v>
      </c>
      <c r="I313" s="230" t="s">
        <v>150</v>
      </c>
      <c r="K313" s="230" t="s">
        <v>149</v>
      </c>
      <c r="M313" s="230" t="s">
        <v>150</v>
      </c>
    </row>
    <row r="314" spans="1:13" x14ac:dyDescent="0.3">
      <c r="A314" s="230">
        <v>419476</v>
      </c>
      <c r="B314" s="230" t="s">
        <v>58</v>
      </c>
      <c r="C314" s="230" t="s">
        <v>148</v>
      </c>
      <c r="D314" s="230" t="s">
        <v>149</v>
      </c>
      <c r="E314" s="230" t="s">
        <v>148</v>
      </c>
      <c r="F314" s="230" t="s">
        <v>148</v>
      </c>
      <c r="I314" s="230" t="s">
        <v>150</v>
      </c>
      <c r="J314" s="230" t="s">
        <v>150</v>
      </c>
      <c r="K314" s="230" t="s">
        <v>148</v>
      </c>
      <c r="L314" s="230" t="s">
        <v>149</v>
      </c>
      <c r="M314" s="230" t="s">
        <v>150</v>
      </c>
    </row>
    <row r="315" spans="1:13" x14ac:dyDescent="0.3">
      <c r="A315" s="230">
        <v>427531</v>
      </c>
      <c r="B315" s="230" t="s">
        <v>58</v>
      </c>
      <c r="C315" s="230" t="s">
        <v>148</v>
      </c>
      <c r="D315" s="230" t="s">
        <v>150</v>
      </c>
      <c r="E315" s="230" t="s">
        <v>148</v>
      </c>
      <c r="F315" s="230" t="s">
        <v>148</v>
      </c>
      <c r="G315" s="230" t="s">
        <v>148</v>
      </c>
      <c r="H315" s="230" t="s">
        <v>149</v>
      </c>
      <c r="I315" s="230" t="s">
        <v>149</v>
      </c>
      <c r="J315" s="230" t="s">
        <v>149</v>
      </c>
      <c r="K315" s="230" t="s">
        <v>149</v>
      </c>
      <c r="L315" s="230" t="s">
        <v>149</v>
      </c>
      <c r="M315" s="230" t="s">
        <v>149</v>
      </c>
    </row>
    <row r="316" spans="1:13" x14ac:dyDescent="0.3">
      <c r="A316" s="230">
        <v>426628</v>
      </c>
      <c r="B316" s="230" t="s">
        <v>58</v>
      </c>
      <c r="D316" s="230" t="s">
        <v>150</v>
      </c>
      <c r="E316" s="230" t="s">
        <v>150</v>
      </c>
      <c r="G316" s="230" t="s">
        <v>149</v>
      </c>
      <c r="I316" s="230" t="s">
        <v>148</v>
      </c>
      <c r="J316" s="230" t="s">
        <v>149</v>
      </c>
      <c r="K316" s="230" t="s">
        <v>148</v>
      </c>
      <c r="L316" s="230" t="s">
        <v>149</v>
      </c>
      <c r="M316" s="230" t="s">
        <v>149</v>
      </c>
    </row>
    <row r="317" spans="1:13" x14ac:dyDescent="0.3">
      <c r="A317" s="230">
        <v>427636</v>
      </c>
      <c r="B317" s="230" t="s">
        <v>58</v>
      </c>
      <c r="D317" s="230" t="s">
        <v>150</v>
      </c>
      <c r="G317" s="230" t="s">
        <v>148</v>
      </c>
      <c r="J317" s="230" t="s">
        <v>150</v>
      </c>
      <c r="K317" s="230" t="s">
        <v>149</v>
      </c>
      <c r="L317" s="230" t="s">
        <v>149</v>
      </c>
    </row>
    <row r="318" spans="1:13" x14ac:dyDescent="0.3">
      <c r="A318" s="230">
        <v>424872</v>
      </c>
      <c r="B318" s="230" t="s">
        <v>58</v>
      </c>
      <c r="D318" s="230" t="s">
        <v>148</v>
      </c>
      <c r="E318" s="230" t="s">
        <v>150</v>
      </c>
      <c r="F318" s="230" t="s">
        <v>148</v>
      </c>
      <c r="G318" s="230" t="s">
        <v>148</v>
      </c>
      <c r="H318" s="230" t="s">
        <v>150</v>
      </c>
      <c r="J318" s="230" t="s">
        <v>150</v>
      </c>
      <c r="K318" s="230" t="s">
        <v>150</v>
      </c>
      <c r="L318" s="230" t="s">
        <v>149</v>
      </c>
      <c r="M318" s="230" t="s">
        <v>150</v>
      </c>
    </row>
    <row r="319" spans="1:13" x14ac:dyDescent="0.3">
      <c r="A319" s="230">
        <v>427665</v>
      </c>
      <c r="B319" s="230" t="s">
        <v>58</v>
      </c>
      <c r="D319" s="230" t="s">
        <v>148</v>
      </c>
      <c r="E319" s="230" t="s">
        <v>148</v>
      </c>
      <c r="F319" s="230" t="s">
        <v>148</v>
      </c>
      <c r="G319" s="230" t="s">
        <v>148</v>
      </c>
      <c r="H319" s="230" t="s">
        <v>148</v>
      </c>
      <c r="I319" s="230" t="s">
        <v>150</v>
      </c>
      <c r="J319" s="230" t="s">
        <v>150</v>
      </c>
      <c r="K319" s="230" t="s">
        <v>150</v>
      </c>
      <c r="L319" s="230" t="s">
        <v>150</v>
      </c>
      <c r="M319" s="230" t="s">
        <v>150</v>
      </c>
    </row>
    <row r="320" spans="1:13" x14ac:dyDescent="0.3">
      <c r="A320" s="230">
        <v>425766</v>
      </c>
      <c r="B320" s="230" t="s">
        <v>58</v>
      </c>
      <c r="D320" s="230" t="s">
        <v>148</v>
      </c>
      <c r="E320" s="230" t="s">
        <v>148</v>
      </c>
      <c r="F320" s="230" t="s">
        <v>148</v>
      </c>
      <c r="G320" s="230" t="s">
        <v>148</v>
      </c>
      <c r="H320" s="230" t="s">
        <v>148</v>
      </c>
      <c r="I320" s="230" t="s">
        <v>148</v>
      </c>
      <c r="J320" s="230" t="s">
        <v>149</v>
      </c>
      <c r="K320" s="230" t="s">
        <v>149</v>
      </c>
      <c r="L320" s="230" t="s">
        <v>149</v>
      </c>
      <c r="M320" s="230" t="s">
        <v>149</v>
      </c>
    </row>
    <row r="321" spans="1:13" x14ac:dyDescent="0.3">
      <c r="A321" s="230">
        <v>418382</v>
      </c>
      <c r="B321" s="230" t="s">
        <v>58</v>
      </c>
      <c r="D321" s="230" t="s">
        <v>148</v>
      </c>
      <c r="G321" s="230" t="s">
        <v>148</v>
      </c>
      <c r="H321" s="230" t="s">
        <v>148</v>
      </c>
      <c r="I321" s="230" t="s">
        <v>148</v>
      </c>
      <c r="L321" s="230" t="s">
        <v>150</v>
      </c>
      <c r="M321" s="230" t="s">
        <v>148</v>
      </c>
    </row>
    <row r="322" spans="1:13" x14ac:dyDescent="0.3">
      <c r="A322" s="230">
        <v>427158</v>
      </c>
      <c r="B322" s="230" t="s">
        <v>58</v>
      </c>
      <c r="F322" s="230" t="s">
        <v>150</v>
      </c>
      <c r="G322" s="230" t="s">
        <v>150</v>
      </c>
      <c r="I322" s="230" t="s">
        <v>150</v>
      </c>
      <c r="J322" s="230" t="s">
        <v>149</v>
      </c>
      <c r="L322" s="230" t="s">
        <v>149</v>
      </c>
      <c r="M322" s="230" t="s">
        <v>150</v>
      </c>
    </row>
    <row r="323" spans="1:13" x14ac:dyDescent="0.3">
      <c r="A323" s="230">
        <v>420781</v>
      </c>
      <c r="B323" s="230" t="s">
        <v>58</v>
      </c>
      <c r="D323" s="230" t="s">
        <v>150</v>
      </c>
      <c r="E323" s="230" t="s">
        <v>148</v>
      </c>
      <c r="G323" s="230" t="s">
        <v>148</v>
      </c>
      <c r="H323" s="230" t="s">
        <v>150</v>
      </c>
      <c r="I323" s="230" t="s">
        <v>150</v>
      </c>
      <c r="J323" s="230" t="s">
        <v>150</v>
      </c>
      <c r="K323" s="230" t="s">
        <v>150</v>
      </c>
      <c r="L323" s="230" t="s">
        <v>150</v>
      </c>
    </row>
    <row r="324" spans="1:13" x14ac:dyDescent="0.3">
      <c r="A324" s="230">
        <v>423761</v>
      </c>
      <c r="B324" s="230" t="s">
        <v>58</v>
      </c>
      <c r="C324" s="230" t="s">
        <v>148</v>
      </c>
      <c r="E324" s="230" t="s">
        <v>148</v>
      </c>
      <c r="F324" s="230" t="s">
        <v>150</v>
      </c>
      <c r="H324" s="230" t="s">
        <v>148</v>
      </c>
      <c r="I324" s="230" t="s">
        <v>148</v>
      </c>
      <c r="J324" s="230" t="s">
        <v>148</v>
      </c>
      <c r="K324" s="230" t="s">
        <v>150</v>
      </c>
      <c r="L324" s="230" t="s">
        <v>148</v>
      </c>
      <c r="M324" s="230" t="s">
        <v>148</v>
      </c>
    </row>
    <row r="325" spans="1:13" x14ac:dyDescent="0.3">
      <c r="A325" s="230">
        <v>421684</v>
      </c>
      <c r="B325" s="230" t="s">
        <v>58</v>
      </c>
      <c r="G325" s="230" t="s">
        <v>148</v>
      </c>
      <c r="I325" s="230" t="s">
        <v>148</v>
      </c>
      <c r="J325" s="230" t="s">
        <v>150</v>
      </c>
      <c r="K325" s="230" t="s">
        <v>149</v>
      </c>
      <c r="L325" s="230" t="s">
        <v>149</v>
      </c>
      <c r="M325" s="230" t="s">
        <v>150</v>
      </c>
    </row>
    <row r="326" spans="1:13" x14ac:dyDescent="0.3">
      <c r="A326" s="230">
        <v>425919</v>
      </c>
      <c r="B326" s="230" t="s">
        <v>58</v>
      </c>
      <c r="D326" s="230" t="s">
        <v>148</v>
      </c>
      <c r="J326" s="230" t="s">
        <v>150</v>
      </c>
      <c r="K326" s="230" t="s">
        <v>149</v>
      </c>
      <c r="L326" s="230" t="s">
        <v>148</v>
      </c>
      <c r="M326" s="230" t="s">
        <v>148</v>
      </c>
    </row>
    <row r="327" spans="1:13" x14ac:dyDescent="0.3">
      <c r="A327" s="230">
        <v>426596</v>
      </c>
      <c r="B327" s="230" t="s">
        <v>58</v>
      </c>
      <c r="D327" s="230" t="s">
        <v>148</v>
      </c>
      <c r="G327" s="230" t="s">
        <v>148</v>
      </c>
      <c r="H327" s="230" t="s">
        <v>150</v>
      </c>
      <c r="I327" s="230" t="s">
        <v>148</v>
      </c>
      <c r="L327" s="230" t="s">
        <v>149</v>
      </c>
      <c r="M327" s="230" t="s">
        <v>148</v>
      </c>
    </row>
    <row r="328" spans="1:13" x14ac:dyDescent="0.3">
      <c r="A328" s="230">
        <v>424151</v>
      </c>
      <c r="B328" s="230" t="s">
        <v>58</v>
      </c>
      <c r="C328" s="230" t="s">
        <v>150</v>
      </c>
      <c r="D328" s="230" t="s">
        <v>149</v>
      </c>
      <c r="E328" s="230" t="s">
        <v>149</v>
      </c>
      <c r="F328" s="230" t="s">
        <v>150</v>
      </c>
      <c r="G328" s="230" t="s">
        <v>149</v>
      </c>
      <c r="H328" s="230" t="s">
        <v>150</v>
      </c>
      <c r="I328" s="230" t="s">
        <v>150</v>
      </c>
      <c r="J328" s="230" t="s">
        <v>150</v>
      </c>
      <c r="K328" s="230" t="s">
        <v>150</v>
      </c>
      <c r="L328" s="230" t="s">
        <v>150</v>
      </c>
      <c r="M328" s="230" t="s">
        <v>150</v>
      </c>
    </row>
    <row r="329" spans="1:13" x14ac:dyDescent="0.3">
      <c r="A329" s="230">
        <v>426811</v>
      </c>
      <c r="B329" s="230" t="s">
        <v>58</v>
      </c>
      <c r="E329" s="230" t="s">
        <v>148</v>
      </c>
      <c r="G329" s="230" t="s">
        <v>148</v>
      </c>
      <c r="I329" s="230" t="s">
        <v>148</v>
      </c>
      <c r="J329" s="230" t="s">
        <v>148</v>
      </c>
      <c r="K329" s="230" t="s">
        <v>148</v>
      </c>
      <c r="L329" s="230" t="s">
        <v>148</v>
      </c>
    </row>
    <row r="330" spans="1:13" x14ac:dyDescent="0.3">
      <c r="A330" s="230">
        <v>427570</v>
      </c>
      <c r="B330" s="230" t="s">
        <v>58</v>
      </c>
      <c r="D330" s="230" t="s">
        <v>150</v>
      </c>
      <c r="G330" s="230" t="s">
        <v>148</v>
      </c>
      <c r="H330" s="230" t="s">
        <v>148</v>
      </c>
      <c r="K330" s="230" t="s">
        <v>150</v>
      </c>
      <c r="L330" s="230" t="s">
        <v>150</v>
      </c>
      <c r="M330" s="230" t="s">
        <v>150</v>
      </c>
    </row>
    <row r="331" spans="1:13" x14ac:dyDescent="0.3">
      <c r="A331" s="230">
        <v>427596</v>
      </c>
      <c r="B331" s="230" t="s">
        <v>58</v>
      </c>
      <c r="D331" s="230" t="s">
        <v>150</v>
      </c>
      <c r="G331" s="230" t="s">
        <v>148</v>
      </c>
      <c r="J331" s="230" t="s">
        <v>150</v>
      </c>
      <c r="L331" s="230" t="s">
        <v>150</v>
      </c>
      <c r="M331" s="230" t="s">
        <v>150</v>
      </c>
    </row>
    <row r="332" spans="1:13" x14ac:dyDescent="0.3">
      <c r="A332" s="230">
        <v>427557</v>
      </c>
      <c r="B332" s="230" t="s">
        <v>58</v>
      </c>
      <c r="D332" s="230" t="s">
        <v>150</v>
      </c>
      <c r="G332" s="230" t="s">
        <v>148</v>
      </c>
      <c r="H332" s="230" t="s">
        <v>148</v>
      </c>
      <c r="L332" s="230" t="s">
        <v>150</v>
      </c>
      <c r="M332" s="230" t="s">
        <v>150</v>
      </c>
    </row>
    <row r="333" spans="1:13" x14ac:dyDescent="0.3">
      <c r="A333" s="230">
        <v>427510</v>
      </c>
      <c r="B333" s="230" t="s">
        <v>58</v>
      </c>
      <c r="E333" s="230" t="s">
        <v>148</v>
      </c>
      <c r="F333" s="230" t="s">
        <v>148</v>
      </c>
      <c r="G333" s="230" t="s">
        <v>148</v>
      </c>
      <c r="H333" s="230" t="s">
        <v>150</v>
      </c>
      <c r="J333" s="230" t="s">
        <v>149</v>
      </c>
      <c r="K333" s="230" t="s">
        <v>150</v>
      </c>
      <c r="L333" s="230" t="s">
        <v>149</v>
      </c>
    </row>
    <row r="334" spans="1:13" x14ac:dyDescent="0.3">
      <c r="A334" s="230">
        <v>424644</v>
      </c>
      <c r="B334" s="230" t="s">
        <v>58</v>
      </c>
      <c r="D334" s="230" t="s">
        <v>148</v>
      </c>
      <c r="E334" s="230" t="s">
        <v>148</v>
      </c>
      <c r="G334" s="230" t="s">
        <v>149</v>
      </c>
      <c r="H334" s="230" t="s">
        <v>148</v>
      </c>
      <c r="I334" s="230" t="s">
        <v>149</v>
      </c>
      <c r="J334" s="230" t="s">
        <v>149</v>
      </c>
      <c r="K334" s="230" t="s">
        <v>149</v>
      </c>
      <c r="L334" s="230" t="s">
        <v>149</v>
      </c>
      <c r="M334" s="230" t="s">
        <v>149</v>
      </c>
    </row>
    <row r="335" spans="1:13" x14ac:dyDescent="0.3">
      <c r="A335" s="230">
        <v>426379</v>
      </c>
      <c r="B335" s="230" t="s">
        <v>58</v>
      </c>
      <c r="E335" s="230" t="s">
        <v>148</v>
      </c>
      <c r="F335" s="230" t="s">
        <v>148</v>
      </c>
      <c r="H335" s="230" t="s">
        <v>148</v>
      </c>
      <c r="I335" s="230" t="s">
        <v>148</v>
      </c>
      <c r="J335" s="230" t="s">
        <v>148</v>
      </c>
      <c r="K335" s="230" t="s">
        <v>148</v>
      </c>
      <c r="M335" s="230" t="s">
        <v>148</v>
      </c>
    </row>
    <row r="336" spans="1:13" x14ac:dyDescent="0.3">
      <c r="A336" s="230">
        <v>426216</v>
      </c>
      <c r="B336" s="230" t="s">
        <v>58</v>
      </c>
      <c r="C336" s="230" t="s">
        <v>150</v>
      </c>
      <c r="E336" s="230" t="s">
        <v>148</v>
      </c>
      <c r="G336" s="230" t="s">
        <v>150</v>
      </c>
      <c r="I336" s="230" t="s">
        <v>149</v>
      </c>
      <c r="J336" s="230" t="s">
        <v>148</v>
      </c>
      <c r="K336" s="230" t="s">
        <v>148</v>
      </c>
      <c r="L336" s="230" t="s">
        <v>148</v>
      </c>
      <c r="M336" s="230" t="s">
        <v>150</v>
      </c>
    </row>
    <row r="337" spans="1:13" x14ac:dyDescent="0.3">
      <c r="A337" s="230">
        <v>427710</v>
      </c>
      <c r="B337" s="230" t="s">
        <v>58</v>
      </c>
      <c r="C337" s="230" t="s">
        <v>148</v>
      </c>
      <c r="D337" s="230" t="s">
        <v>148</v>
      </c>
      <c r="E337" s="230" t="s">
        <v>148</v>
      </c>
      <c r="F337" s="230" t="s">
        <v>150</v>
      </c>
      <c r="G337" s="230" t="s">
        <v>150</v>
      </c>
      <c r="H337" s="230" t="s">
        <v>149</v>
      </c>
      <c r="I337" s="230" t="s">
        <v>150</v>
      </c>
      <c r="J337" s="230" t="s">
        <v>150</v>
      </c>
      <c r="K337" s="230" t="s">
        <v>150</v>
      </c>
      <c r="L337" s="230" t="s">
        <v>149</v>
      </c>
      <c r="M337" s="230" t="s">
        <v>149</v>
      </c>
    </row>
    <row r="338" spans="1:13" x14ac:dyDescent="0.3">
      <c r="A338" s="230">
        <v>426177</v>
      </c>
      <c r="B338" s="230" t="s">
        <v>58</v>
      </c>
      <c r="D338" s="230" t="s">
        <v>149</v>
      </c>
      <c r="E338" s="230" t="s">
        <v>148</v>
      </c>
      <c r="G338" s="230" t="s">
        <v>148</v>
      </c>
      <c r="I338" s="230" t="s">
        <v>148</v>
      </c>
      <c r="J338" s="230" t="s">
        <v>148</v>
      </c>
      <c r="K338" s="230" t="s">
        <v>148</v>
      </c>
      <c r="L338" s="230" t="s">
        <v>150</v>
      </c>
    </row>
    <row r="339" spans="1:13" x14ac:dyDescent="0.3">
      <c r="A339" s="230">
        <v>426453</v>
      </c>
      <c r="B339" s="230" t="s">
        <v>58</v>
      </c>
      <c r="G339" s="230" t="s">
        <v>148</v>
      </c>
      <c r="H339" s="230" t="s">
        <v>148</v>
      </c>
      <c r="J339" s="230" t="s">
        <v>148</v>
      </c>
      <c r="K339" s="230" t="s">
        <v>148</v>
      </c>
      <c r="L339" s="230" t="s">
        <v>148</v>
      </c>
    </row>
    <row r="340" spans="1:13" x14ac:dyDescent="0.3">
      <c r="A340" s="230">
        <v>424857</v>
      </c>
      <c r="B340" s="230" t="s">
        <v>58</v>
      </c>
      <c r="C340" s="230" t="s">
        <v>149</v>
      </c>
      <c r="E340" s="230" t="s">
        <v>150</v>
      </c>
      <c r="F340" s="230" t="s">
        <v>148</v>
      </c>
      <c r="G340" s="230" t="s">
        <v>150</v>
      </c>
      <c r="H340" s="230" t="s">
        <v>148</v>
      </c>
      <c r="I340" s="230" t="s">
        <v>150</v>
      </c>
      <c r="J340" s="230" t="s">
        <v>150</v>
      </c>
      <c r="K340" s="230" t="s">
        <v>149</v>
      </c>
      <c r="L340" s="230" t="s">
        <v>149</v>
      </c>
      <c r="M340" s="230" t="s">
        <v>150</v>
      </c>
    </row>
    <row r="341" spans="1:13" x14ac:dyDescent="0.3">
      <c r="A341" s="230">
        <v>426990</v>
      </c>
      <c r="B341" s="230" t="s">
        <v>58</v>
      </c>
      <c r="D341" s="230" t="s">
        <v>148</v>
      </c>
      <c r="E341" s="230" t="s">
        <v>150</v>
      </c>
      <c r="F341" s="230" t="s">
        <v>148</v>
      </c>
      <c r="G341" s="230" t="s">
        <v>148</v>
      </c>
      <c r="H341" s="230" t="s">
        <v>150</v>
      </c>
      <c r="I341" s="230" t="s">
        <v>150</v>
      </c>
      <c r="J341" s="230" t="s">
        <v>150</v>
      </c>
      <c r="K341" s="230" t="s">
        <v>149</v>
      </c>
      <c r="L341" s="230" t="s">
        <v>150</v>
      </c>
      <c r="M341" s="230" t="s">
        <v>149</v>
      </c>
    </row>
    <row r="342" spans="1:13" x14ac:dyDescent="0.3">
      <c r="A342" s="230">
        <v>426401</v>
      </c>
      <c r="B342" s="230" t="s">
        <v>58</v>
      </c>
      <c r="D342" s="230" t="s">
        <v>149</v>
      </c>
      <c r="G342" s="230" t="s">
        <v>148</v>
      </c>
      <c r="H342" s="230" t="s">
        <v>150</v>
      </c>
      <c r="J342" s="230" t="s">
        <v>149</v>
      </c>
      <c r="K342" s="230" t="s">
        <v>150</v>
      </c>
      <c r="L342" s="230" t="s">
        <v>149</v>
      </c>
      <c r="M342" s="230" t="s">
        <v>149</v>
      </c>
    </row>
    <row r="343" spans="1:13" x14ac:dyDescent="0.3">
      <c r="A343" s="230">
        <v>426392</v>
      </c>
      <c r="B343" s="230" t="s">
        <v>58</v>
      </c>
      <c r="D343" s="230" t="s">
        <v>148</v>
      </c>
      <c r="E343" s="230" t="s">
        <v>149</v>
      </c>
      <c r="G343" s="230" t="s">
        <v>148</v>
      </c>
      <c r="H343" s="230" t="s">
        <v>150</v>
      </c>
      <c r="I343" s="230" t="s">
        <v>148</v>
      </c>
      <c r="J343" s="230" t="s">
        <v>150</v>
      </c>
      <c r="K343" s="230" t="s">
        <v>148</v>
      </c>
      <c r="L343" s="230" t="s">
        <v>149</v>
      </c>
      <c r="M343" s="230" t="s">
        <v>149</v>
      </c>
    </row>
    <row r="344" spans="1:13" x14ac:dyDescent="0.3">
      <c r="A344" s="230">
        <v>427525</v>
      </c>
      <c r="B344" s="230" t="s">
        <v>58</v>
      </c>
      <c r="C344" s="230" t="s">
        <v>150</v>
      </c>
      <c r="F344" s="230" t="s">
        <v>148</v>
      </c>
      <c r="I344" s="230" t="s">
        <v>150</v>
      </c>
      <c r="J344" s="230" t="s">
        <v>149</v>
      </c>
      <c r="K344" s="230" t="s">
        <v>150</v>
      </c>
      <c r="L344" s="230" t="s">
        <v>150</v>
      </c>
      <c r="M344" s="230" t="s">
        <v>150</v>
      </c>
    </row>
    <row r="345" spans="1:13" x14ac:dyDescent="0.3">
      <c r="A345" s="230">
        <v>426758</v>
      </c>
      <c r="B345" s="230" t="s">
        <v>58</v>
      </c>
      <c r="E345" s="230" t="s">
        <v>148</v>
      </c>
      <c r="F345" s="230" t="s">
        <v>150</v>
      </c>
      <c r="H345" s="230" t="s">
        <v>150</v>
      </c>
      <c r="I345" s="230" t="s">
        <v>148</v>
      </c>
      <c r="K345" s="230" t="s">
        <v>149</v>
      </c>
      <c r="L345" s="230" t="s">
        <v>148</v>
      </c>
      <c r="M345" s="230" t="s">
        <v>150</v>
      </c>
    </row>
    <row r="346" spans="1:13" x14ac:dyDescent="0.3">
      <c r="A346" s="230">
        <v>427725</v>
      </c>
      <c r="B346" s="230" t="s">
        <v>58</v>
      </c>
      <c r="C346" s="230" t="s">
        <v>148</v>
      </c>
      <c r="D346" s="230" t="s">
        <v>148</v>
      </c>
      <c r="E346" s="230" t="s">
        <v>148</v>
      </c>
      <c r="F346" s="230" t="s">
        <v>148</v>
      </c>
      <c r="G346" s="230" t="s">
        <v>148</v>
      </c>
      <c r="H346" s="230" t="s">
        <v>150</v>
      </c>
      <c r="I346" s="230" t="s">
        <v>150</v>
      </c>
      <c r="J346" s="230" t="s">
        <v>150</v>
      </c>
      <c r="K346" s="230" t="s">
        <v>150</v>
      </c>
      <c r="L346" s="230" t="s">
        <v>149</v>
      </c>
      <c r="M346" s="230" t="s">
        <v>150</v>
      </c>
    </row>
    <row r="347" spans="1:13" x14ac:dyDescent="0.3">
      <c r="A347" s="230">
        <v>426246</v>
      </c>
      <c r="B347" s="230" t="s">
        <v>58</v>
      </c>
      <c r="C347" s="230" t="s">
        <v>148</v>
      </c>
      <c r="D347" s="230" t="s">
        <v>148</v>
      </c>
      <c r="E347" s="230" t="s">
        <v>148</v>
      </c>
      <c r="F347" s="230" t="s">
        <v>148</v>
      </c>
      <c r="G347" s="230" t="s">
        <v>148</v>
      </c>
      <c r="H347" s="230" t="s">
        <v>150</v>
      </c>
      <c r="I347" s="230" t="s">
        <v>150</v>
      </c>
      <c r="J347" s="230" t="s">
        <v>150</v>
      </c>
      <c r="K347" s="230" t="s">
        <v>150</v>
      </c>
      <c r="L347" s="230" t="s">
        <v>150</v>
      </c>
      <c r="M347" s="230" t="s">
        <v>148</v>
      </c>
    </row>
    <row r="348" spans="1:13" x14ac:dyDescent="0.3">
      <c r="A348" s="230">
        <v>427332</v>
      </c>
      <c r="B348" s="230" t="s">
        <v>58</v>
      </c>
      <c r="C348" s="230" t="s">
        <v>148</v>
      </c>
      <c r="D348" s="230" t="s">
        <v>150</v>
      </c>
      <c r="E348" s="230" t="s">
        <v>149</v>
      </c>
      <c r="F348" s="230" t="s">
        <v>150</v>
      </c>
      <c r="G348" s="230" t="s">
        <v>149</v>
      </c>
      <c r="H348" s="230" t="s">
        <v>148</v>
      </c>
      <c r="I348" s="230" t="s">
        <v>149</v>
      </c>
      <c r="J348" s="230" t="s">
        <v>149</v>
      </c>
      <c r="K348" s="230" t="s">
        <v>149</v>
      </c>
      <c r="L348" s="230" t="s">
        <v>149</v>
      </c>
      <c r="M348" s="230" t="s">
        <v>149</v>
      </c>
    </row>
    <row r="349" spans="1:13" x14ac:dyDescent="0.3">
      <c r="A349" s="230">
        <v>426366</v>
      </c>
      <c r="B349" s="230" t="s">
        <v>58</v>
      </c>
      <c r="C349" s="230" t="s">
        <v>148</v>
      </c>
      <c r="E349" s="230" t="s">
        <v>150</v>
      </c>
      <c r="F349" s="230" t="s">
        <v>148</v>
      </c>
      <c r="G349" s="230" t="s">
        <v>148</v>
      </c>
      <c r="H349" s="230" t="s">
        <v>148</v>
      </c>
      <c r="I349" s="230" t="s">
        <v>148</v>
      </c>
      <c r="J349" s="230" t="s">
        <v>149</v>
      </c>
      <c r="K349" s="230" t="s">
        <v>150</v>
      </c>
      <c r="L349" s="230" t="s">
        <v>150</v>
      </c>
      <c r="M349" s="230" t="s">
        <v>148</v>
      </c>
    </row>
    <row r="350" spans="1:13" x14ac:dyDescent="0.3">
      <c r="A350" s="230">
        <v>426323</v>
      </c>
      <c r="B350" s="230" t="s">
        <v>58</v>
      </c>
      <c r="C350" s="230" t="s">
        <v>150</v>
      </c>
      <c r="D350" s="230" t="s">
        <v>150</v>
      </c>
      <c r="E350" s="230" t="s">
        <v>148</v>
      </c>
      <c r="F350" s="230" t="s">
        <v>150</v>
      </c>
      <c r="G350" s="230" t="s">
        <v>149</v>
      </c>
      <c r="H350" s="230" t="s">
        <v>150</v>
      </c>
      <c r="I350" s="230" t="s">
        <v>149</v>
      </c>
      <c r="J350" s="230" t="s">
        <v>149</v>
      </c>
      <c r="K350" s="230" t="s">
        <v>149</v>
      </c>
      <c r="L350" s="230" t="s">
        <v>149</v>
      </c>
      <c r="M350" s="230" t="s">
        <v>149</v>
      </c>
    </row>
    <row r="351" spans="1:13" x14ac:dyDescent="0.3">
      <c r="A351" s="230">
        <v>426781</v>
      </c>
      <c r="B351" s="230" t="s">
        <v>58</v>
      </c>
      <c r="C351" s="230" t="s">
        <v>148</v>
      </c>
      <c r="F351" s="230" t="s">
        <v>149</v>
      </c>
      <c r="I351" s="230" t="s">
        <v>149</v>
      </c>
      <c r="J351" s="230" t="s">
        <v>148</v>
      </c>
      <c r="K351" s="230" t="s">
        <v>148</v>
      </c>
      <c r="L351" s="230" t="s">
        <v>149</v>
      </c>
      <c r="M351" s="230" t="s">
        <v>148</v>
      </c>
    </row>
    <row r="352" spans="1:13" x14ac:dyDescent="0.3">
      <c r="A352" s="230">
        <v>427666</v>
      </c>
      <c r="B352" s="230" t="s">
        <v>58</v>
      </c>
      <c r="C352" s="230" t="s">
        <v>148</v>
      </c>
      <c r="D352" s="230" t="s">
        <v>149</v>
      </c>
      <c r="E352" s="230" t="s">
        <v>149</v>
      </c>
      <c r="F352" s="230" t="s">
        <v>148</v>
      </c>
      <c r="G352" s="230" t="s">
        <v>149</v>
      </c>
      <c r="H352" s="230" t="s">
        <v>149</v>
      </c>
      <c r="I352" s="230" t="s">
        <v>149</v>
      </c>
      <c r="J352" s="230" t="s">
        <v>149</v>
      </c>
      <c r="K352" s="230" t="s">
        <v>149</v>
      </c>
      <c r="L352" s="230" t="s">
        <v>149</v>
      </c>
      <c r="M352" s="230" t="s">
        <v>149</v>
      </c>
    </row>
    <row r="353" spans="1:13" x14ac:dyDescent="0.3">
      <c r="A353" s="230">
        <v>426687</v>
      </c>
      <c r="B353" s="230" t="s">
        <v>58</v>
      </c>
      <c r="E353" s="230" t="s">
        <v>148</v>
      </c>
      <c r="H353" s="230" t="s">
        <v>148</v>
      </c>
      <c r="K353" s="230" t="s">
        <v>148</v>
      </c>
      <c r="L353" s="230" t="s">
        <v>150</v>
      </c>
      <c r="M353" s="230" t="s">
        <v>148</v>
      </c>
    </row>
    <row r="354" spans="1:13" x14ac:dyDescent="0.3">
      <c r="A354" s="230">
        <v>427720</v>
      </c>
      <c r="B354" s="230" t="s">
        <v>58</v>
      </c>
      <c r="C354" s="230" t="s">
        <v>150</v>
      </c>
      <c r="D354" s="230" t="s">
        <v>150</v>
      </c>
      <c r="E354" s="230" t="s">
        <v>150</v>
      </c>
      <c r="F354" s="230" t="s">
        <v>148</v>
      </c>
      <c r="G354" s="230" t="s">
        <v>148</v>
      </c>
      <c r="H354" s="230" t="s">
        <v>149</v>
      </c>
      <c r="I354" s="230" t="s">
        <v>149</v>
      </c>
      <c r="J354" s="230" t="s">
        <v>149</v>
      </c>
      <c r="K354" s="230" t="s">
        <v>149</v>
      </c>
      <c r="L354" s="230" t="s">
        <v>149</v>
      </c>
      <c r="M354" s="230" t="s">
        <v>149</v>
      </c>
    </row>
    <row r="355" spans="1:13" x14ac:dyDescent="0.3">
      <c r="A355" s="230">
        <v>427419</v>
      </c>
      <c r="B355" s="230" t="s">
        <v>58</v>
      </c>
      <c r="G355" s="230" t="s">
        <v>150</v>
      </c>
      <c r="J355" s="230" t="s">
        <v>149</v>
      </c>
      <c r="K355" s="230" t="s">
        <v>150</v>
      </c>
      <c r="L355" s="230" t="s">
        <v>150</v>
      </c>
      <c r="M355" s="230" t="s">
        <v>150</v>
      </c>
    </row>
    <row r="356" spans="1:13" x14ac:dyDescent="0.3">
      <c r="A356" s="230">
        <v>427481</v>
      </c>
      <c r="B356" s="230" t="s">
        <v>58</v>
      </c>
      <c r="G356" s="230" t="s">
        <v>148</v>
      </c>
      <c r="H356" s="230" t="s">
        <v>148</v>
      </c>
      <c r="K356" s="230" t="s">
        <v>150</v>
      </c>
      <c r="L356" s="230" t="s">
        <v>149</v>
      </c>
      <c r="M356" s="230" t="s">
        <v>150</v>
      </c>
    </row>
    <row r="357" spans="1:13" x14ac:dyDescent="0.3">
      <c r="A357" s="230">
        <v>427282</v>
      </c>
      <c r="B357" s="230" t="s">
        <v>58</v>
      </c>
      <c r="D357" s="230" t="s">
        <v>150</v>
      </c>
      <c r="E357" s="230" t="s">
        <v>148</v>
      </c>
      <c r="F357" s="230" t="s">
        <v>150</v>
      </c>
      <c r="G357" s="230" t="s">
        <v>149</v>
      </c>
      <c r="H357" s="230" t="s">
        <v>149</v>
      </c>
      <c r="I357" s="230" t="s">
        <v>150</v>
      </c>
      <c r="J357" s="230" t="s">
        <v>150</v>
      </c>
      <c r="K357" s="230" t="s">
        <v>149</v>
      </c>
      <c r="L357" s="230" t="s">
        <v>149</v>
      </c>
      <c r="M357" s="230" t="s">
        <v>150</v>
      </c>
    </row>
    <row r="358" spans="1:13" x14ac:dyDescent="0.3">
      <c r="A358" s="230">
        <v>426199</v>
      </c>
      <c r="B358" s="230" t="s">
        <v>58</v>
      </c>
      <c r="C358" s="230" t="s">
        <v>148</v>
      </c>
      <c r="G358" s="230" t="s">
        <v>148</v>
      </c>
      <c r="I358" s="230" t="s">
        <v>149</v>
      </c>
      <c r="J358" s="230" t="s">
        <v>148</v>
      </c>
      <c r="K358" s="230" t="s">
        <v>148</v>
      </c>
      <c r="L358" s="230" t="s">
        <v>150</v>
      </c>
    </row>
    <row r="359" spans="1:13" x14ac:dyDescent="0.3">
      <c r="A359" s="230">
        <v>426571</v>
      </c>
      <c r="B359" s="230" t="s">
        <v>58</v>
      </c>
      <c r="D359" s="230" t="s">
        <v>148</v>
      </c>
      <c r="E359" s="230" t="s">
        <v>148</v>
      </c>
      <c r="F359" s="230" t="s">
        <v>148</v>
      </c>
      <c r="H359" s="230" t="s">
        <v>148</v>
      </c>
      <c r="J359" s="230" t="s">
        <v>148</v>
      </c>
      <c r="K359" s="230" t="s">
        <v>148</v>
      </c>
      <c r="L359" s="230" t="s">
        <v>150</v>
      </c>
    </row>
    <row r="360" spans="1:13" x14ac:dyDescent="0.3">
      <c r="A360" s="230">
        <v>427681</v>
      </c>
      <c r="B360" s="230" t="s">
        <v>58</v>
      </c>
      <c r="D360" s="230" t="s">
        <v>148</v>
      </c>
      <c r="G360" s="230" t="s">
        <v>148</v>
      </c>
      <c r="K360" s="230" t="s">
        <v>150</v>
      </c>
      <c r="L360" s="230" t="s">
        <v>150</v>
      </c>
      <c r="M360" s="230" t="s">
        <v>150</v>
      </c>
    </row>
    <row r="361" spans="1:13" x14ac:dyDescent="0.3">
      <c r="A361" s="230">
        <v>426698</v>
      </c>
      <c r="B361" s="230" t="s">
        <v>58</v>
      </c>
      <c r="C361" s="230" t="s">
        <v>148</v>
      </c>
      <c r="E361" s="230" t="s">
        <v>148</v>
      </c>
      <c r="F361" s="230" t="s">
        <v>148</v>
      </c>
      <c r="G361" s="230" t="s">
        <v>148</v>
      </c>
      <c r="H361" s="230" t="s">
        <v>148</v>
      </c>
      <c r="I361" s="230" t="s">
        <v>149</v>
      </c>
      <c r="J361" s="230" t="s">
        <v>149</v>
      </c>
      <c r="K361" s="230" t="s">
        <v>149</v>
      </c>
      <c r="L361" s="230" t="s">
        <v>149</v>
      </c>
      <c r="M361" s="230" t="s">
        <v>149</v>
      </c>
    </row>
    <row r="362" spans="1:13" x14ac:dyDescent="0.3">
      <c r="A362" s="230">
        <v>426520</v>
      </c>
      <c r="B362" s="230" t="s">
        <v>58</v>
      </c>
      <c r="D362" s="230" t="s">
        <v>148</v>
      </c>
      <c r="E362" s="230" t="s">
        <v>148</v>
      </c>
      <c r="G362" s="230" t="s">
        <v>148</v>
      </c>
      <c r="H362" s="230" t="s">
        <v>148</v>
      </c>
      <c r="I362" s="230" t="s">
        <v>150</v>
      </c>
      <c r="J362" s="230" t="s">
        <v>148</v>
      </c>
      <c r="K362" s="230" t="s">
        <v>148</v>
      </c>
      <c r="L362" s="230" t="s">
        <v>150</v>
      </c>
    </row>
    <row r="363" spans="1:13" x14ac:dyDescent="0.3">
      <c r="A363" s="230">
        <v>427588</v>
      </c>
      <c r="B363" s="230" t="s">
        <v>58</v>
      </c>
      <c r="C363" s="230" t="s">
        <v>148</v>
      </c>
      <c r="D363" s="230" t="s">
        <v>148</v>
      </c>
      <c r="F363" s="230" t="s">
        <v>148</v>
      </c>
      <c r="I363" s="230" t="s">
        <v>150</v>
      </c>
      <c r="J363" s="230" t="s">
        <v>150</v>
      </c>
      <c r="K363" s="230" t="s">
        <v>150</v>
      </c>
      <c r="L363" s="230" t="s">
        <v>150</v>
      </c>
      <c r="M363" s="230" t="s">
        <v>150</v>
      </c>
    </row>
    <row r="364" spans="1:13" x14ac:dyDescent="0.3">
      <c r="A364" s="230">
        <v>425691</v>
      </c>
      <c r="B364" s="230" t="s">
        <v>58</v>
      </c>
      <c r="C364" s="230" t="s">
        <v>150</v>
      </c>
      <c r="D364" s="230" t="s">
        <v>150</v>
      </c>
      <c r="E364" s="230" t="s">
        <v>148</v>
      </c>
      <c r="F364" s="230" t="s">
        <v>148</v>
      </c>
      <c r="G364" s="230" t="s">
        <v>148</v>
      </c>
      <c r="H364" s="230" t="s">
        <v>148</v>
      </c>
      <c r="I364" s="230" t="s">
        <v>150</v>
      </c>
      <c r="J364" s="230" t="s">
        <v>150</v>
      </c>
      <c r="K364" s="230" t="s">
        <v>150</v>
      </c>
      <c r="L364" s="230" t="s">
        <v>150</v>
      </c>
      <c r="M364" s="230" t="s">
        <v>148</v>
      </c>
    </row>
    <row r="365" spans="1:13" x14ac:dyDescent="0.3">
      <c r="A365" s="230">
        <v>426192</v>
      </c>
      <c r="B365" s="230" t="s">
        <v>58</v>
      </c>
      <c r="D365" s="230" t="s">
        <v>148</v>
      </c>
      <c r="E365" s="230" t="s">
        <v>148</v>
      </c>
      <c r="G365" s="230" t="s">
        <v>150</v>
      </c>
      <c r="H365" s="230" t="s">
        <v>150</v>
      </c>
      <c r="I365" s="230" t="s">
        <v>148</v>
      </c>
      <c r="J365" s="230" t="s">
        <v>150</v>
      </c>
      <c r="K365" s="230" t="s">
        <v>148</v>
      </c>
      <c r="L365" s="230" t="s">
        <v>150</v>
      </c>
      <c r="M365" s="230" t="s">
        <v>150</v>
      </c>
    </row>
    <row r="366" spans="1:13" x14ac:dyDescent="0.3">
      <c r="A366" s="230">
        <v>426452</v>
      </c>
      <c r="B366" s="230" t="s">
        <v>58</v>
      </c>
      <c r="C366" s="230" t="s">
        <v>149</v>
      </c>
      <c r="D366" s="230" t="s">
        <v>150</v>
      </c>
      <c r="E366" s="230" t="s">
        <v>150</v>
      </c>
      <c r="I366" s="230" t="s">
        <v>149</v>
      </c>
      <c r="J366" s="230" t="s">
        <v>149</v>
      </c>
      <c r="K366" s="230" t="s">
        <v>149</v>
      </c>
      <c r="L366" s="230" t="s">
        <v>149</v>
      </c>
      <c r="M366" s="230" t="s">
        <v>150</v>
      </c>
    </row>
    <row r="367" spans="1:13" x14ac:dyDescent="0.3">
      <c r="A367" s="230">
        <v>426858</v>
      </c>
      <c r="B367" s="230" t="s">
        <v>58</v>
      </c>
      <c r="D367" s="230" t="s">
        <v>148</v>
      </c>
      <c r="E367" s="230" t="s">
        <v>148</v>
      </c>
      <c r="F367" s="230" t="s">
        <v>149</v>
      </c>
      <c r="H367" s="230" t="s">
        <v>150</v>
      </c>
      <c r="I367" s="230" t="s">
        <v>149</v>
      </c>
      <c r="J367" s="230" t="s">
        <v>149</v>
      </c>
      <c r="K367" s="230" t="s">
        <v>149</v>
      </c>
      <c r="L367" s="230" t="s">
        <v>149</v>
      </c>
      <c r="M367" s="230" t="s">
        <v>149</v>
      </c>
    </row>
    <row r="368" spans="1:13" x14ac:dyDescent="0.3">
      <c r="A368" s="230">
        <v>427441</v>
      </c>
      <c r="B368" s="230" t="s">
        <v>58</v>
      </c>
      <c r="C368" s="230" t="s">
        <v>148</v>
      </c>
      <c r="E368" s="230" t="s">
        <v>148</v>
      </c>
      <c r="F368" s="230" t="s">
        <v>148</v>
      </c>
      <c r="G368" s="230" t="s">
        <v>148</v>
      </c>
      <c r="I368" s="230" t="s">
        <v>150</v>
      </c>
      <c r="J368" s="230" t="s">
        <v>150</v>
      </c>
      <c r="K368" s="230" t="s">
        <v>150</v>
      </c>
      <c r="L368" s="230" t="s">
        <v>150</v>
      </c>
      <c r="M368" s="230" t="s">
        <v>150</v>
      </c>
    </row>
    <row r="369" spans="1:13" x14ac:dyDescent="0.3">
      <c r="A369" s="230">
        <v>427452</v>
      </c>
      <c r="B369" s="230" t="s">
        <v>58</v>
      </c>
      <c r="G369" s="230" t="s">
        <v>148</v>
      </c>
      <c r="H369" s="230" t="s">
        <v>149</v>
      </c>
      <c r="J369" s="230" t="s">
        <v>150</v>
      </c>
      <c r="K369" s="230" t="s">
        <v>149</v>
      </c>
      <c r="L369" s="230" t="s">
        <v>149</v>
      </c>
    </row>
    <row r="370" spans="1:13" x14ac:dyDescent="0.3">
      <c r="A370" s="230">
        <v>427308</v>
      </c>
      <c r="B370" s="230" t="s">
        <v>58</v>
      </c>
      <c r="C370" s="230" t="s">
        <v>148</v>
      </c>
      <c r="D370" s="230" t="s">
        <v>148</v>
      </c>
      <c r="E370" s="230" t="s">
        <v>149</v>
      </c>
      <c r="F370" s="230" t="s">
        <v>150</v>
      </c>
      <c r="G370" s="230" t="s">
        <v>148</v>
      </c>
      <c r="H370" s="230" t="s">
        <v>149</v>
      </c>
      <c r="I370" s="230" t="s">
        <v>150</v>
      </c>
      <c r="J370" s="230" t="s">
        <v>150</v>
      </c>
      <c r="K370" s="230" t="s">
        <v>149</v>
      </c>
      <c r="L370" s="230" t="s">
        <v>149</v>
      </c>
      <c r="M370" s="230" t="s">
        <v>149</v>
      </c>
    </row>
    <row r="371" spans="1:13" x14ac:dyDescent="0.3">
      <c r="A371" s="230">
        <v>427322</v>
      </c>
      <c r="B371" s="230" t="s">
        <v>58</v>
      </c>
      <c r="D371" s="230" t="s">
        <v>150</v>
      </c>
      <c r="E371" s="230" t="s">
        <v>150</v>
      </c>
      <c r="F371" s="230" t="s">
        <v>150</v>
      </c>
      <c r="G371" s="230" t="s">
        <v>149</v>
      </c>
      <c r="H371" s="230" t="s">
        <v>150</v>
      </c>
      <c r="I371" s="230" t="s">
        <v>150</v>
      </c>
      <c r="J371" s="230" t="s">
        <v>149</v>
      </c>
      <c r="K371" s="230" t="s">
        <v>150</v>
      </c>
      <c r="L371" s="230" t="s">
        <v>149</v>
      </c>
      <c r="M371" s="230" t="s">
        <v>149</v>
      </c>
    </row>
    <row r="372" spans="1:13" x14ac:dyDescent="0.3">
      <c r="A372" s="230">
        <v>427642</v>
      </c>
      <c r="B372" s="230" t="s">
        <v>58</v>
      </c>
      <c r="C372" s="230" t="s">
        <v>148</v>
      </c>
      <c r="D372" s="230" t="s">
        <v>148</v>
      </c>
      <c r="E372" s="230" t="s">
        <v>150</v>
      </c>
      <c r="F372" s="230" t="s">
        <v>148</v>
      </c>
      <c r="G372" s="230" t="s">
        <v>150</v>
      </c>
      <c r="I372" s="230" t="s">
        <v>149</v>
      </c>
      <c r="J372" s="230" t="s">
        <v>149</v>
      </c>
      <c r="K372" s="230" t="s">
        <v>150</v>
      </c>
      <c r="L372" s="230" t="s">
        <v>150</v>
      </c>
      <c r="M372" s="230" t="s">
        <v>149</v>
      </c>
    </row>
    <row r="373" spans="1:13" x14ac:dyDescent="0.3">
      <c r="A373" s="230">
        <v>426153</v>
      </c>
      <c r="B373" s="230" t="s">
        <v>58</v>
      </c>
      <c r="C373" s="230" t="s">
        <v>148</v>
      </c>
      <c r="G373" s="230" t="s">
        <v>148</v>
      </c>
      <c r="I373" s="230" t="s">
        <v>148</v>
      </c>
      <c r="K373" s="230" t="s">
        <v>148</v>
      </c>
      <c r="L373" s="230" t="s">
        <v>148</v>
      </c>
      <c r="M373" s="230" t="s">
        <v>148</v>
      </c>
    </row>
    <row r="374" spans="1:13" x14ac:dyDescent="0.3">
      <c r="A374" s="230">
        <v>427265</v>
      </c>
      <c r="B374" s="230" t="s">
        <v>58</v>
      </c>
      <c r="D374" s="230" t="s">
        <v>150</v>
      </c>
      <c r="E374" s="230" t="s">
        <v>148</v>
      </c>
      <c r="G374" s="230" t="s">
        <v>150</v>
      </c>
      <c r="H374" s="230" t="s">
        <v>148</v>
      </c>
      <c r="I374" s="230" t="s">
        <v>150</v>
      </c>
      <c r="J374" s="230" t="s">
        <v>150</v>
      </c>
      <c r="K374" s="230" t="s">
        <v>150</v>
      </c>
      <c r="L374" s="230" t="s">
        <v>150</v>
      </c>
      <c r="M374" s="230" t="s">
        <v>150</v>
      </c>
    </row>
    <row r="375" spans="1:13" x14ac:dyDescent="0.3">
      <c r="A375" s="230">
        <v>427415</v>
      </c>
      <c r="B375" s="230" t="s">
        <v>58</v>
      </c>
      <c r="C375" s="230" t="s">
        <v>149</v>
      </c>
      <c r="D375" s="230" t="s">
        <v>148</v>
      </c>
      <c r="E375" s="230" t="s">
        <v>148</v>
      </c>
      <c r="G375" s="230" t="s">
        <v>149</v>
      </c>
      <c r="H375" s="230" t="s">
        <v>148</v>
      </c>
      <c r="I375" s="230" t="s">
        <v>149</v>
      </c>
      <c r="J375" s="230" t="s">
        <v>149</v>
      </c>
      <c r="K375" s="230" t="s">
        <v>149</v>
      </c>
      <c r="L375" s="230" t="s">
        <v>149</v>
      </c>
      <c r="M375" s="230" t="s">
        <v>149</v>
      </c>
    </row>
    <row r="376" spans="1:13" x14ac:dyDescent="0.3">
      <c r="A376" s="230">
        <v>426241</v>
      </c>
      <c r="B376" s="230" t="s">
        <v>58</v>
      </c>
      <c r="C376" s="230" t="s">
        <v>150</v>
      </c>
      <c r="D376" s="230" t="s">
        <v>148</v>
      </c>
      <c r="E376" s="230" t="s">
        <v>148</v>
      </c>
      <c r="F376" s="230" t="s">
        <v>148</v>
      </c>
      <c r="G376" s="230" t="s">
        <v>150</v>
      </c>
      <c r="H376" s="230" t="s">
        <v>150</v>
      </c>
      <c r="I376" s="230" t="s">
        <v>150</v>
      </c>
      <c r="J376" s="230" t="s">
        <v>150</v>
      </c>
      <c r="K376" s="230" t="s">
        <v>150</v>
      </c>
      <c r="L376" s="230" t="s">
        <v>149</v>
      </c>
      <c r="M376" s="230" t="s">
        <v>150</v>
      </c>
    </row>
    <row r="377" spans="1:13" x14ac:dyDescent="0.3">
      <c r="A377" s="230">
        <v>426830</v>
      </c>
      <c r="B377" s="230" t="s">
        <v>58</v>
      </c>
      <c r="C377" s="230" t="s">
        <v>148</v>
      </c>
      <c r="E377" s="230" t="s">
        <v>148</v>
      </c>
      <c r="F377" s="230" t="s">
        <v>148</v>
      </c>
      <c r="H377" s="230" t="s">
        <v>148</v>
      </c>
      <c r="I377" s="230" t="s">
        <v>149</v>
      </c>
      <c r="J377" s="230" t="s">
        <v>148</v>
      </c>
      <c r="K377" s="230" t="s">
        <v>149</v>
      </c>
      <c r="L377" s="230" t="s">
        <v>148</v>
      </c>
    </row>
    <row r="378" spans="1:13" x14ac:dyDescent="0.3">
      <c r="A378" s="230">
        <v>426428</v>
      </c>
      <c r="B378" s="230" t="s">
        <v>58</v>
      </c>
      <c r="D378" s="230" t="s">
        <v>148</v>
      </c>
      <c r="E378" s="230" t="s">
        <v>148</v>
      </c>
      <c r="G378" s="230" t="s">
        <v>148</v>
      </c>
      <c r="H378" s="230" t="s">
        <v>148</v>
      </c>
      <c r="J378" s="230" t="s">
        <v>148</v>
      </c>
      <c r="K378" s="230" t="s">
        <v>148</v>
      </c>
    </row>
    <row r="379" spans="1:13" x14ac:dyDescent="0.3">
      <c r="A379" s="230">
        <v>426045</v>
      </c>
      <c r="B379" s="230" t="s">
        <v>58</v>
      </c>
      <c r="I379" s="230" t="s">
        <v>150</v>
      </c>
      <c r="J379" s="230" t="s">
        <v>148</v>
      </c>
      <c r="K379" s="230" t="s">
        <v>148</v>
      </c>
      <c r="L379" s="230" t="s">
        <v>150</v>
      </c>
      <c r="M379" s="230" t="s">
        <v>149</v>
      </c>
    </row>
    <row r="380" spans="1:13" x14ac:dyDescent="0.3">
      <c r="A380" s="230">
        <v>427149</v>
      </c>
      <c r="B380" s="230" t="s">
        <v>58</v>
      </c>
      <c r="C380" s="230" t="s">
        <v>148</v>
      </c>
      <c r="E380" s="230" t="s">
        <v>148</v>
      </c>
      <c r="I380" s="230" t="s">
        <v>149</v>
      </c>
      <c r="K380" s="230" t="s">
        <v>150</v>
      </c>
      <c r="L380" s="230" t="s">
        <v>149</v>
      </c>
    </row>
    <row r="381" spans="1:13" x14ac:dyDescent="0.3">
      <c r="A381" s="230">
        <v>426303</v>
      </c>
      <c r="B381" s="230" t="s">
        <v>58</v>
      </c>
      <c r="E381" s="230" t="s">
        <v>148</v>
      </c>
      <c r="F381" s="230" t="s">
        <v>150</v>
      </c>
      <c r="J381" s="230" t="s">
        <v>148</v>
      </c>
      <c r="K381" s="230" t="s">
        <v>148</v>
      </c>
      <c r="L381" s="230" t="s">
        <v>148</v>
      </c>
    </row>
    <row r="382" spans="1:13" x14ac:dyDescent="0.3">
      <c r="A382" s="230">
        <v>426332</v>
      </c>
      <c r="B382" s="230" t="s">
        <v>58</v>
      </c>
      <c r="E382" s="230" t="s">
        <v>148</v>
      </c>
      <c r="I382" s="230" t="s">
        <v>148</v>
      </c>
      <c r="J382" s="230" t="s">
        <v>148</v>
      </c>
      <c r="K382" s="230" t="s">
        <v>148</v>
      </c>
      <c r="L382" s="230" t="s">
        <v>149</v>
      </c>
      <c r="M382" s="230" t="s">
        <v>149</v>
      </c>
    </row>
    <row r="383" spans="1:13" x14ac:dyDescent="0.3">
      <c r="A383" s="230">
        <v>426245</v>
      </c>
      <c r="B383" s="230" t="s">
        <v>58</v>
      </c>
      <c r="C383" s="230" t="s">
        <v>148</v>
      </c>
      <c r="D383" s="230" t="s">
        <v>150</v>
      </c>
      <c r="F383" s="230" t="s">
        <v>148</v>
      </c>
      <c r="G383" s="230" t="s">
        <v>148</v>
      </c>
      <c r="I383" s="230" t="s">
        <v>149</v>
      </c>
      <c r="J383" s="230" t="s">
        <v>150</v>
      </c>
      <c r="K383" s="230" t="s">
        <v>148</v>
      </c>
      <c r="L383" s="230" t="s">
        <v>148</v>
      </c>
    </row>
    <row r="384" spans="1:13" x14ac:dyDescent="0.3">
      <c r="A384" s="230">
        <v>427311</v>
      </c>
      <c r="B384" s="230" t="s">
        <v>58</v>
      </c>
      <c r="C384" s="230" t="s">
        <v>148</v>
      </c>
      <c r="D384" s="230" t="s">
        <v>148</v>
      </c>
      <c r="E384" s="230" t="s">
        <v>148</v>
      </c>
      <c r="F384" s="230" t="s">
        <v>150</v>
      </c>
      <c r="G384" s="230" t="s">
        <v>148</v>
      </c>
      <c r="H384" s="230" t="s">
        <v>148</v>
      </c>
      <c r="I384" s="230" t="s">
        <v>150</v>
      </c>
      <c r="J384" s="230" t="s">
        <v>149</v>
      </c>
      <c r="K384" s="230" t="s">
        <v>149</v>
      </c>
      <c r="L384" s="230" t="s">
        <v>149</v>
      </c>
      <c r="M384" s="230" t="s">
        <v>149</v>
      </c>
    </row>
    <row r="385" spans="1:13" x14ac:dyDescent="0.3">
      <c r="A385" s="230">
        <v>426574</v>
      </c>
      <c r="B385" s="230" t="s">
        <v>58</v>
      </c>
      <c r="C385" s="230" t="s">
        <v>148</v>
      </c>
      <c r="E385" s="230" t="s">
        <v>148</v>
      </c>
      <c r="F385" s="230" t="s">
        <v>148</v>
      </c>
      <c r="G385" s="230" t="s">
        <v>150</v>
      </c>
      <c r="I385" s="230" t="s">
        <v>148</v>
      </c>
      <c r="J385" s="230" t="s">
        <v>150</v>
      </c>
      <c r="K385" s="230" t="s">
        <v>148</v>
      </c>
      <c r="L385" s="230" t="s">
        <v>148</v>
      </c>
      <c r="M385" s="230" t="s">
        <v>150</v>
      </c>
    </row>
    <row r="386" spans="1:13" x14ac:dyDescent="0.3">
      <c r="A386" s="230">
        <v>426259</v>
      </c>
      <c r="B386" s="230" t="s">
        <v>58</v>
      </c>
      <c r="D386" s="230" t="s">
        <v>148</v>
      </c>
      <c r="G386" s="230" t="s">
        <v>149</v>
      </c>
      <c r="H386" s="230" t="s">
        <v>150</v>
      </c>
      <c r="I386" s="230" t="s">
        <v>150</v>
      </c>
      <c r="J386" s="230" t="s">
        <v>149</v>
      </c>
      <c r="K386" s="230" t="s">
        <v>149</v>
      </c>
      <c r="L386" s="230" t="s">
        <v>150</v>
      </c>
      <c r="M386" s="230" t="s">
        <v>149</v>
      </c>
    </row>
    <row r="387" spans="1:13" x14ac:dyDescent="0.3">
      <c r="A387" s="230">
        <v>427585</v>
      </c>
      <c r="B387" s="230" t="s">
        <v>58</v>
      </c>
      <c r="C387" s="230" t="s">
        <v>149</v>
      </c>
      <c r="D387" s="230" t="s">
        <v>148</v>
      </c>
      <c r="G387" s="230" t="s">
        <v>148</v>
      </c>
      <c r="I387" s="230" t="s">
        <v>149</v>
      </c>
      <c r="K387" s="230" t="s">
        <v>150</v>
      </c>
      <c r="L387" s="230" t="s">
        <v>150</v>
      </c>
    </row>
    <row r="388" spans="1:13" x14ac:dyDescent="0.3">
      <c r="A388" s="230">
        <v>426432</v>
      </c>
      <c r="B388" s="230" t="s">
        <v>58</v>
      </c>
      <c r="E388" s="230" t="s">
        <v>148</v>
      </c>
      <c r="G388" s="230" t="s">
        <v>148</v>
      </c>
      <c r="H388" s="230" t="s">
        <v>148</v>
      </c>
      <c r="J388" s="230" t="s">
        <v>148</v>
      </c>
      <c r="K388" s="230" t="s">
        <v>148</v>
      </c>
      <c r="L388" s="230" t="s">
        <v>150</v>
      </c>
    </row>
    <row r="389" spans="1:13" x14ac:dyDescent="0.3">
      <c r="A389" s="230">
        <v>422510</v>
      </c>
      <c r="B389" s="230" t="s">
        <v>58</v>
      </c>
      <c r="C389" s="230" t="s">
        <v>150</v>
      </c>
      <c r="D389" s="230" t="s">
        <v>150</v>
      </c>
      <c r="E389" s="230" t="s">
        <v>148</v>
      </c>
      <c r="F389" s="230" t="s">
        <v>148</v>
      </c>
      <c r="G389" s="230" t="s">
        <v>150</v>
      </c>
      <c r="H389" s="230" t="s">
        <v>149</v>
      </c>
      <c r="I389" s="230" t="s">
        <v>149</v>
      </c>
      <c r="J389" s="230" t="s">
        <v>150</v>
      </c>
      <c r="K389" s="230" t="s">
        <v>148</v>
      </c>
      <c r="L389" s="230" t="s">
        <v>149</v>
      </c>
      <c r="M389" s="230" t="s">
        <v>149</v>
      </c>
    </row>
    <row r="390" spans="1:13" x14ac:dyDescent="0.3">
      <c r="A390" s="230">
        <v>426063</v>
      </c>
      <c r="B390" s="230" t="s">
        <v>58</v>
      </c>
      <c r="D390" s="230" t="s">
        <v>148</v>
      </c>
      <c r="E390" s="230" t="s">
        <v>148</v>
      </c>
      <c r="F390" s="230" t="s">
        <v>148</v>
      </c>
      <c r="H390" s="230" t="s">
        <v>150</v>
      </c>
      <c r="I390" s="230" t="s">
        <v>148</v>
      </c>
      <c r="J390" s="230" t="s">
        <v>150</v>
      </c>
      <c r="K390" s="230" t="s">
        <v>148</v>
      </c>
      <c r="L390" s="230" t="s">
        <v>149</v>
      </c>
      <c r="M390" s="230" t="s">
        <v>150</v>
      </c>
    </row>
    <row r="391" spans="1:13" x14ac:dyDescent="0.3">
      <c r="A391" s="230">
        <v>427163</v>
      </c>
      <c r="B391" s="230" t="s">
        <v>58</v>
      </c>
      <c r="F391" s="230" t="s">
        <v>150</v>
      </c>
      <c r="H391" s="230" t="s">
        <v>149</v>
      </c>
      <c r="I391" s="230" t="s">
        <v>150</v>
      </c>
      <c r="J391" s="230" t="s">
        <v>150</v>
      </c>
      <c r="K391" s="230" t="s">
        <v>150</v>
      </c>
      <c r="L391" s="230" t="s">
        <v>149</v>
      </c>
      <c r="M391" s="230" t="s">
        <v>149</v>
      </c>
    </row>
    <row r="392" spans="1:13" x14ac:dyDescent="0.3">
      <c r="A392" s="230">
        <v>420797</v>
      </c>
      <c r="B392" s="230" t="s">
        <v>58</v>
      </c>
      <c r="C392" s="230" t="s">
        <v>148</v>
      </c>
      <c r="D392" s="230" t="s">
        <v>148</v>
      </c>
      <c r="E392" s="230" t="s">
        <v>148</v>
      </c>
      <c r="F392" s="230" t="s">
        <v>148</v>
      </c>
      <c r="H392" s="230" t="s">
        <v>148</v>
      </c>
      <c r="I392" s="230" t="s">
        <v>149</v>
      </c>
      <c r="J392" s="230" t="s">
        <v>150</v>
      </c>
      <c r="K392" s="230" t="s">
        <v>150</v>
      </c>
      <c r="L392" s="230" t="s">
        <v>148</v>
      </c>
      <c r="M392" s="230" t="s">
        <v>150</v>
      </c>
    </row>
    <row r="393" spans="1:13" x14ac:dyDescent="0.3">
      <c r="A393" s="230">
        <v>425941</v>
      </c>
      <c r="B393" s="230" t="s">
        <v>58</v>
      </c>
      <c r="C393" s="230" t="s">
        <v>150</v>
      </c>
      <c r="D393" s="230" t="s">
        <v>150</v>
      </c>
      <c r="E393" s="230" t="s">
        <v>150</v>
      </c>
      <c r="F393" s="230" t="s">
        <v>150</v>
      </c>
      <c r="G393" s="230" t="s">
        <v>150</v>
      </c>
      <c r="H393" s="230" t="s">
        <v>150</v>
      </c>
      <c r="I393" s="230" t="s">
        <v>148</v>
      </c>
      <c r="J393" s="230" t="s">
        <v>148</v>
      </c>
      <c r="K393" s="230" t="s">
        <v>148</v>
      </c>
      <c r="L393" s="230" t="s">
        <v>148</v>
      </c>
      <c r="M393" s="230" t="s">
        <v>148</v>
      </c>
    </row>
    <row r="394" spans="1:13" x14ac:dyDescent="0.3">
      <c r="A394" s="230">
        <v>424738</v>
      </c>
      <c r="B394" s="230" t="s">
        <v>58</v>
      </c>
      <c r="C394" s="230" t="s">
        <v>148</v>
      </c>
      <c r="G394" s="230" t="s">
        <v>148</v>
      </c>
      <c r="I394" s="230" t="s">
        <v>149</v>
      </c>
      <c r="J394" s="230" t="s">
        <v>149</v>
      </c>
      <c r="K394" s="230" t="s">
        <v>150</v>
      </c>
      <c r="L394" s="230" t="s">
        <v>149</v>
      </c>
      <c r="M394" s="230" t="s">
        <v>149</v>
      </c>
    </row>
    <row r="395" spans="1:13" x14ac:dyDescent="0.3">
      <c r="A395" s="230">
        <v>426974</v>
      </c>
      <c r="B395" s="230" t="s">
        <v>58</v>
      </c>
      <c r="C395" s="230" t="s">
        <v>148</v>
      </c>
      <c r="D395" s="230" t="s">
        <v>149</v>
      </c>
      <c r="E395" s="230" t="s">
        <v>148</v>
      </c>
      <c r="F395" s="230" t="s">
        <v>148</v>
      </c>
      <c r="G395" s="230" t="s">
        <v>150</v>
      </c>
      <c r="H395" s="230" t="s">
        <v>149</v>
      </c>
      <c r="I395" s="230" t="s">
        <v>149</v>
      </c>
      <c r="J395" s="230" t="s">
        <v>149</v>
      </c>
      <c r="K395" s="230" t="s">
        <v>149</v>
      </c>
      <c r="L395" s="230" t="s">
        <v>149</v>
      </c>
    </row>
    <row r="396" spans="1:13" x14ac:dyDescent="0.3">
      <c r="A396" s="230">
        <v>427405</v>
      </c>
      <c r="B396" s="230" t="s">
        <v>58</v>
      </c>
      <c r="C396" s="230" t="s">
        <v>150</v>
      </c>
      <c r="D396" s="230" t="s">
        <v>150</v>
      </c>
      <c r="E396" s="230" t="s">
        <v>149</v>
      </c>
      <c r="F396" s="230" t="s">
        <v>149</v>
      </c>
      <c r="G396" s="230" t="s">
        <v>150</v>
      </c>
      <c r="H396" s="230" t="s">
        <v>150</v>
      </c>
      <c r="I396" s="230" t="s">
        <v>149</v>
      </c>
      <c r="J396" s="230" t="s">
        <v>149</v>
      </c>
      <c r="K396" s="230" t="s">
        <v>149</v>
      </c>
      <c r="L396" s="230" t="s">
        <v>149</v>
      </c>
      <c r="M396" s="230" t="s">
        <v>149</v>
      </c>
    </row>
    <row r="397" spans="1:13" x14ac:dyDescent="0.3">
      <c r="A397" s="230">
        <v>424285</v>
      </c>
      <c r="B397" s="230" t="s">
        <v>58</v>
      </c>
      <c r="C397" s="230" t="s">
        <v>148</v>
      </c>
      <c r="D397" s="230" t="s">
        <v>150</v>
      </c>
      <c r="E397" s="230" t="s">
        <v>148</v>
      </c>
      <c r="G397" s="230" t="s">
        <v>148</v>
      </c>
      <c r="I397" s="230" t="s">
        <v>150</v>
      </c>
      <c r="J397" s="230" t="s">
        <v>149</v>
      </c>
      <c r="K397" s="230" t="s">
        <v>150</v>
      </c>
      <c r="L397" s="230" t="s">
        <v>150</v>
      </c>
      <c r="M397" s="230" t="s">
        <v>150</v>
      </c>
    </row>
    <row r="398" spans="1:13" x14ac:dyDescent="0.3">
      <c r="A398" s="230">
        <v>423511</v>
      </c>
      <c r="B398" s="230" t="s">
        <v>58</v>
      </c>
      <c r="C398" s="230" t="s">
        <v>148</v>
      </c>
      <c r="D398" s="230" t="s">
        <v>148</v>
      </c>
      <c r="E398" s="230" t="s">
        <v>148</v>
      </c>
      <c r="F398" s="230" t="s">
        <v>150</v>
      </c>
      <c r="G398" s="230" t="s">
        <v>148</v>
      </c>
      <c r="H398" s="230" t="s">
        <v>149</v>
      </c>
      <c r="I398" s="230" t="s">
        <v>150</v>
      </c>
      <c r="J398" s="230" t="s">
        <v>149</v>
      </c>
      <c r="K398" s="230" t="s">
        <v>149</v>
      </c>
      <c r="L398" s="230" t="s">
        <v>149</v>
      </c>
      <c r="M398" s="230" t="s">
        <v>150</v>
      </c>
    </row>
    <row r="399" spans="1:13" x14ac:dyDescent="0.3">
      <c r="A399" s="230">
        <v>427335</v>
      </c>
      <c r="B399" s="230" t="s">
        <v>58</v>
      </c>
      <c r="E399" s="230" t="s">
        <v>149</v>
      </c>
      <c r="I399" s="230" t="s">
        <v>149</v>
      </c>
      <c r="J399" s="230" t="s">
        <v>149</v>
      </c>
      <c r="K399" s="230" t="s">
        <v>149</v>
      </c>
      <c r="L399" s="230" t="s">
        <v>149</v>
      </c>
      <c r="M399" s="230" t="s">
        <v>149</v>
      </c>
    </row>
    <row r="400" spans="1:13" x14ac:dyDescent="0.3">
      <c r="A400" s="230">
        <v>426975</v>
      </c>
      <c r="B400" s="230" t="s">
        <v>58</v>
      </c>
      <c r="C400" s="230" t="s">
        <v>148</v>
      </c>
      <c r="D400" s="230" t="s">
        <v>148</v>
      </c>
      <c r="G400" s="230" t="s">
        <v>150</v>
      </c>
      <c r="I400" s="230" t="s">
        <v>149</v>
      </c>
      <c r="J400" s="230" t="s">
        <v>150</v>
      </c>
      <c r="K400" s="230" t="s">
        <v>148</v>
      </c>
      <c r="L400" s="230" t="s">
        <v>149</v>
      </c>
    </row>
    <row r="401" spans="1:13" x14ac:dyDescent="0.3">
      <c r="A401" s="230">
        <v>420844</v>
      </c>
      <c r="B401" s="230" t="s">
        <v>58</v>
      </c>
      <c r="E401" s="230" t="s">
        <v>148</v>
      </c>
      <c r="G401" s="230" t="s">
        <v>148</v>
      </c>
      <c r="I401" s="230" t="s">
        <v>148</v>
      </c>
      <c r="K401" s="230" t="s">
        <v>148</v>
      </c>
      <c r="M401" s="230" t="s">
        <v>148</v>
      </c>
    </row>
    <row r="402" spans="1:13" x14ac:dyDescent="0.3">
      <c r="A402" s="230">
        <v>426166</v>
      </c>
      <c r="B402" s="230" t="s">
        <v>58</v>
      </c>
      <c r="D402" s="230" t="s">
        <v>150</v>
      </c>
      <c r="E402" s="230" t="s">
        <v>148</v>
      </c>
      <c r="F402" s="230" t="s">
        <v>148</v>
      </c>
      <c r="G402" s="230" t="s">
        <v>149</v>
      </c>
      <c r="H402" s="230" t="s">
        <v>149</v>
      </c>
      <c r="I402" s="230" t="s">
        <v>150</v>
      </c>
      <c r="J402" s="230" t="s">
        <v>149</v>
      </c>
      <c r="K402" s="230" t="s">
        <v>149</v>
      </c>
      <c r="L402" s="230" t="s">
        <v>149</v>
      </c>
      <c r="M402" s="230" t="s">
        <v>149</v>
      </c>
    </row>
    <row r="403" spans="1:13" x14ac:dyDescent="0.3">
      <c r="A403" s="230">
        <v>420707</v>
      </c>
      <c r="B403" s="230" t="s">
        <v>58</v>
      </c>
      <c r="D403" s="230" t="s">
        <v>148</v>
      </c>
      <c r="E403" s="230" t="s">
        <v>148</v>
      </c>
      <c r="G403" s="230" t="s">
        <v>148</v>
      </c>
      <c r="I403" s="230" t="s">
        <v>149</v>
      </c>
      <c r="K403" s="230" t="s">
        <v>148</v>
      </c>
      <c r="L403" s="230" t="s">
        <v>149</v>
      </c>
      <c r="M403" s="230" t="s">
        <v>148</v>
      </c>
    </row>
    <row r="404" spans="1:13" x14ac:dyDescent="0.3">
      <c r="A404" s="230">
        <v>425534</v>
      </c>
      <c r="B404" s="230" t="s">
        <v>58</v>
      </c>
      <c r="C404" s="230" t="s">
        <v>148</v>
      </c>
      <c r="E404" s="230" t="s">
        <v>148</v>
      </c>
      <c r="F404" s="230" t="s">
        <v>148</v>
      </c>
      <c r="G404" s="230" t="s">
        <v>148</v>
      </c>
      <c r="H404" s="230" t="s">
        <v>148</v>
      </c>
      <c r="I404" s="230" t="s">
        <v>149</v>
      </c>
      <c r="J404" s="230" t="s">
        <v>148</v>
      </c>
      <c r="K404" s="230" t="s">
        <v>148</v>
      </c>
      <c r="L404" s="230" t="s">
        <v>150</v>
      </c>
    </row>
    <row r="405" spans="1:13" x14ac:dyDescent="0.3">
      <c r="A405" s="230">
        <v>426674</v>
      </c>
      <c r="B405" s="230" t="s">
        <v>58</v>
      </c>
      <c r="E405" s="230" t="s">
        <v>148</v>
      </c>
      <c r="G405" s="230" t="s">
        <v>148</v>
      </c>
      <c r="H405" s="230" t="s">
        <v>148</v>
      </c>
      <c r="K405" s="230" t="s">
        <v>148</v>
      </c>
      <c r="L405" s="230" t="s">
        <v>148</v>
      </c>
    </row>
    <row r="406" spans="1:13" x14ac:dyDescent="0.3">
      <c r="A406" s="230">
        <v>417535</v>
      </c>
      <c r="B406" s="230" t="s">
        <v>58</v>
      </c>
      <c r="D406" s="230" t="s">
        <v>148</v>
      </c>
      <c r="E406" s="230" t="s">
        <v>148</v>
      </c>
      <c r="G406" s="230" t="s">
        <v>150</v>
      </c>
      <c r="H406" s="230" t="s">
        <v>149</v>
      </c>
      <c r="I406" s="230" t="s">
        <v>148</v>
      </c>
      <c r="J406" s="230" t="s">
        <v>148</v>
      </c>
      <c r="K406" s="230" t="s">
        <v>148</v>
      </c>
      <c r="L406" s="230" t="s">
        <v>150</v>
      </c>
      <c r="M406" s="230" t="s">
        <v>148</v>
      </c>
    </row>
    <row r="407" spans="1:13" x14ac:dyDescent="0.3">
      <c r="A407" s="230">
        <v>425750</v>
      </c>
      <c r="B407" s="230" t="s">
        <v>58</v>
      </c>
      <c r="D407" s="230" t="s">
        <v>149</v>
      </c>
      <c r="E407" s="230" t="s">
        <v>148</v>
      </c>
      <c r="G407" s="230" t="s">
        <v>149</v>
      </c>
      <c r="H407" s="230" t="s">
        <v>148</v>
      </c>
      <c r="I407" s="230" t="s">
        <v>149</v>
      </c>
      <c r="J407" s="230" t="s">
        <v>149</v>
      </c>
      <c r="K407" s="230" t="s">
        <v>149</v>
      </c>
      <c r="L407" s="230" t="s">
        <v>149</v>
      </c>
      <c r="M407" s="230" t="s">
        <v>149</v>
      </c>
    </row>
    <row r="408" spans="1:13" x14ac:dyDescent="0.3">
      <c r="A408" s="230">
        <v>427230</v>
      </c>
      <c r="B408" s="230" t="s">
        <v>58</v>
      </c>
      <c r="D408" s="230" t="s">
        <v>148</v>
      </c>
      <c r="E408" s="230" t="s">
        <v>148</v>
      </c>
      <c r="F408" s="230" t="s">
        <v>148</v>
      </c>
      <c r="G408" s="230" t="s">
        <v>148</v>
      </c>
      <c r="H408" s="230" t="s">
        <v>148</v>
      </c>
      <c r="I408" s="230" t="s">
        <v>150</v>
      </c>
      <c r="J408" s="230" t="s">
        <v>150</v>
      </c>
      <c r="K408" s="230" t="s">
        <v>150</v>
      </c>
      <c r="L408" s="230" t="s">
        <v>150</v>
      </c>
      <c r="M408" s="230" t="s">
        <v>150</v>
      </c>
    </row>
    <row r="409" spans="1:13" x14ac:dyDescent="0.3">
      <c r="A409" s="230">
        <v>427391</v>
      </c>
      <c r="B409" s="230" t="s">
        <v>58</v>
      </c>
      <c r="C409" s="230" t="s">
        <v>148</v>
      </c>
      <c r="G409" s="230" t="s">
        <v>148</v>
      </c>
      <c r="H409" s="230" t="s">
        <v>149</v>
      </c>
      <c r="I409" s="230" t="s">
        <v>150</v>
      </c>
      <c r="K409" s="230" t="s">
        <v>150</v>
      </c>
      <c r="L409" s="230" t="s">
        <v>149</v>
      </c>
      <c r="M409" s="230" t="s">
        <v>150</v>
      </c>
    </row>
    <row r="410" spans="1:13" x14ac:dyDescent="0.3">
      <c r="A410" s="230">
        <v>427536</v>
      </c>
      <c r="B410" s="230" t="s">
        <v>58</v>
      </c>
      <c r="C410" s="230" t="s">
        <v>149</v>
      </c>
      <c r="D410" s="230" t="s">
        <v>149</v>
      </c>
      <c r="E410" s="230" t="s">
        <v>150</v>
      </c>
      <c r="F410" s="230" t="s">
        <v>150</v>
      </c>
      <c r="G410" s="230" t="s">
        <v>149</v>
      </c>
      <c r="H410" s="230" t="s">
        <v>150</v>
      </c>
      <c r="I410" s="230" t="s">
        <v>150</v>
      </c>
      <c r="J410" s="230" t="s">
        <v>149</v>
      </c>
      <c r="K410" s="230" t="s">
        <v>150</v>
      </c>
      <c r="L410" s="230" t="s">
        <v>149</v>
      </c>
      <c r="M410" s="230" t="s">
        <v>149</v>
      </c>
    </row>
    <row r="411" spans="1:13" x14ac:dyDescent="0.3">
      <c r="A411" s="230">
        <v>415924</v>
      </c>
      <c r="B411" s="230" t="s">
        <v>58</v>
      </c>
      <c r="F411" s="230" t="s">
        <v>149</v>
      </c>
      <c r="I411" s="230" t="s">
        <v>148</v>
      </c>
      <c r="J411" s="230" t="s">
        <v>149</v>
      </c>
      <c r="K411" s="230" t="s">
        <v>148</v>
      </c>
      <c r="L411" s="230" t="s">
        <v>150</v>
      </c>
      <c r="M411" s="230" t="s">
        <v>150</v>
      </c>
    </row>
    <row r="412" spans="1:13" x14ac:dyDescent="0.3">
      <c r="A412" s="230">
        <v>426235</v>
      </c>
      <c r="B412" s="230" t="s">
        <v>58</v>
      </c>
      <c r="D412" s="230" t="s">
        <v>149</v>
      </c>
      <c r="E412" s="230" t="s">
        <v>148</v>
      </c>
      <c r="H412" s="230" t="s">
        <v>148</v>
      </c>
      <c r="I412" s="230" t="s">
        <v>150</v>
      </c>
      <c r="J412" s="230" t="s">
        <v>149</v>
      </c>
      <c r="K412" s="230" t="s">
        <v>148</v>
      </c>
      <c r="L412" s="230" t="s">
        <v>149</v>
      </c>
      <c r="M412" s="230" t="s">
        <v>150</v>
      </c>
    </row>
    <row r="413" spans="1:13" x14ac:dyDescent="0.3">
      <c r="A413" s="230">
        <v>426593</v>
      </c>
      <c r="B413" s="230" t="s">
        <v>58</v>
      </c>
      <c r="D413" s="230" t="s">
        <v>150</v>
      </c>
      <c r="E413" s="230" t="s">
        <v>150</v>
      </c>
      <c r="F413" s="230" t="s">
        <v>150</v>
      </c>
      <c r="G413" s="230" t="s">
        <v>150</v>
      </c>
      <c r="I413" s="230" t="s">
        <v>149</v>
      </c>
      <c r="J413" s="230" t="s">
        <v>149</v>
      </c>
      <c r="K413" s="230" t="s">
        <v>149</v>
      </c>
      <c r="L413" s="230" t="s">
        <v>149</v>
      </c>
      <c r="M413" s="230" t="s">
        <v>149</v>
      </c>
    </row>
    <row r="414" spans="1:13" x14ac:dyDescent="0.3">
      <c r="A414" s="230">
        <v>426316</v>
      </c>
      <c r="B414" s="230" t="s">
        <v>58</v>
      </c>
      <c r="E414" s="230" t="s">
        <v>148</v>
      </c>
      <c r="G414" s="230" t="s">
        <v>150</v>
      </c>
      <c r="H414" s="230" t="s">
        <v>148</v>
      </c>
      <c r="K414" s="230" t="s">
        <v>148</v>
      </c>
      <c r="L414" s="230" t="s">
        <v>148</v>
      </c>
      <c r="M414" s="230" t="s">
        <v>149</v>
      </c>
    </row>
    <row r="415" spans="1:13" x14ac:dyDescent="0.3">
      <c r="A415" s="230">
        <v>427315</v>
      </c>
      <c r="B415" s="230" t="s">
        <v>58</v>
      </c>
      <c r="D415" s="230" t="s">
        <v>148</v>
      </c>
      <c r="E415" s="230" t="s">
        <v>148</v>
      </c>
      <c r="F415" s="230" t="s">
        <v>148</v>
      </c>
      <c r="G415" s="230" t="s">
        <v>150</v>
      </c>
      <c r="H415" s="230" t="s">
        <v>150</v>
      </c>
      <c r="J415" s="230" t="s">
        <v>149</v>
      </c>
      <c r="K415" s="230" t="s">
        <v>150</v>
      </c>
      <c r="L415" s="230" t="s">
        <v>149</v>
      </c>
      <c r="M415" s="230" t="s">
        <v>150</v>
      </c>
    </row>
    <row r="416" spans="1:13" x14ac:dyDescent="0.3">
      <c r="A416" s="230">
        <v>425998</v>
      </c>
      <c r="B416" s="230" t="s">
        <v>58</v>
      </c>
      <c r="E416" s="230" t="s">
        <v>148</v>
      </c>
      <c r="I416" s="230" t="s">
        <v>148</v>
      </c>
      <c r="K416" s="230" t="s">
        <v>148</v>
      </c>
      <c r="L416" s="230" t="s">
        <v>150</v>
      </c>
      <c r="M416" s="230" t="s">
        <v>150</v>
      </c>
    </row>
    <row r="417" spans="1:13" x14ac:dyDescent="0.3">
      <c r="A417" s="230">
        <v>427707</v>
      </c>
      <c r="B417" s="230" t="s">
        <v>58</v>
      </c>
      <c r="C417" s="230" t="s">
        <v>150</v>
      </c>
      <c r="D417" s="230" t="s">
        <v>148</v>
      </c>
      <c r="E417" s="230" t="s">
        <v>148</v>
      </c>
      <c r="F417" s="230" t="s">
        <v>148</v>
      </c>
      <c r="H417" s="230" t="s">
        <v>150</v>
      </c>
      <c r="I417" s="230" t="s">
        <v>149</v>
      </c>
      <c r="J417" s="230" t="s">
        <v>150</v>
      </c>
      <c r="K417" s="230" t="s">
        <v>149</v>
      </c>
      <c r="L417" s="230" t="s">
        <v>149</v>
      </c>
      <c r="M417" s="230" t="s">
        <v>149</v>
      </c>
    </row>
    <row r="418" spans="1:13" x14ac:dyDescent="0.3">
      <c r="A418" s="230">
        <v>427663</v>
      </c>
      <c r="B418" s="230" t="s">
        <v>58</v>
      </c>
      <c r="C418" s="230" t="s">
        <v>148</v>
      </c>
      <c r="D418" s="230" t="s">
        <v>150</v>
      </c>
      <c r="E418" s="230" t="s">
        <v>148</v>
      </c>
      <c r="F418" s="230" t="s">
        <v>150</v>
      </c>
      <c r="G418" s="230" t="s">
        <v>148</v>
      </c>
      <c r="H418" s="230" t="s">
        <v>149</v>
      </c>
      <c r="I418" s="230" t="s">
        <v>149</v>
      </c>
      <c r="J418" s="230" t="s">
        <v>150</v>
      </c>
      <c r="K418" s="230" t="s">
        <v>149</v>
      </c>
      <c r="L418" s="230" t="s">
        <v>149</v>
      </c>
      <c r="M418" s="230" t="s">
        <v>149</v>
      </c>
    </row>
    <row r="419" spans="1:13" x14ac:dyDescent="0.3">
      <c r="A419" s="230">
        <v>423301</v>
      </c>
      <c r="B419" s="230" t="s">
        <v>58</v>
      </c>
      <c r="C419" s="230" t="s">
        <v>148</v>
      </c>
      <c r="D419" s="230" t="s">
        <v>148</v>
      </c>
      <c r="E419" s="230" t="s">
        <v>148</v>
      </c>
      <c r="F419" s="230" t="s">
        <v>148</v>
      </c>
      <c r="H419" s="230" t="s">
        <v>148</v>
      </c>
      <c r="I419" s="230" t="s">
        <v>148</v>
      </c>
      <c r="J419" s="230" t="s">
        <v>150</v>
      </c>
      <c r="K419" s="230" t="s">
        <v>150</v>
      </c>
      <c r="L419" s="230" t="s">
        <v>150</v>
      </c>
      <c r="M419" s="230" t="s">
        <v>150</v>
      </c>
    </row>
    <row r="420" spans="1:13" x14ac:dyDescent="0.3">
      <c r="A420" s="230">
        <v>427498</v>
      </c>
      <c r="B420" s="230" t="s">
        <v>58</v>
      </c>
      <c r="C420" s="230" t="s">
        <v>150</v>
      </c>
      <c r="D420" s="230" t="s">
        <v>149</v>
      </c>
      <c r="E420" s="230" t="s">
        <v>150</v>
      </c>
      <c r="F420" s="230" t="s">
        <v>150</v>
      </c>
      <c r="G420" s="230" t="s">
        <v>150</v>
      </c>
      <c r="H420" s="230" t="s">
        <v>150</v>
      </c>
      <c r="I420" s="230" t="s">
        <v>149</v>
      </c>
      <c r="J420" s="230" t="s">
        <v>149</v>
      </c>
      <c r="K420" s="230" t="s">
        <v>149</v>
      </c>
      <c r="L420" s="230" t="s">
        <v>149</v>
      </c>
      <c r="M420" s="230" t="s">
        <v>149</v>
      </c>
    </row>
    <row r="421" spans="1:13" x14ac:dyDescent="0.3">
      <c r="A421" s="230">
        <v>423450</v>
      </c>
      <c r="B421" s="230" t="s">
        <v>58</v>
      </c>
      <c r="G421" s="230" t="s">
        <v>150</v>
      </c>
      <c r="H421" s="230" t="s">
        <v>150</v>
      </c>
      <c r="I421" s="230" t="s">
        <v>148</v>
      </c>
      <c r="K421" s="230" t="s">
        <v>149</v>
      </c>
      <c r="L421" s="230" t="s">
        <v>149</v>
      </c>
    </row>
    <row r="422" spans="1:13" x14ac:dyDescent="0.3">
      <c r="A422" s="230">
        <v>424432</v>
      </c>
      <c r="B422" s="230" t="s">
        <v>58</v>
      </c>
      <c r="E422" s="230" t="s">
        <v>148</v>
      </c>
      <c r="I422" s="230" t="s">
        <v>150</v>
      </c>
      <c r="K422" s="230" t="s">
        <v>148</v>
      </c>
      <c r="L422" s="230" t="s">
        <v>150</v>
      </c>
      <c r="M422" s="230" t="s">
        <v>149</v>
      </c>
    </row>
    <row r="423" spans="1:13" x14ac:dyDescent="0.3">
      <c r="A423" s="230">
        <v>426814</v>
      </c>
      <c r="B423" s="230" t="s">
        <v>58</v>
      </c>
      <c r="C423" s="230" t="s">
        <v>149</v>
      </c>
      <c r="D423" s="230" t="s">
        <v>148</v>
      </c>
      <c r="E423" s="230" t="s">
        <v>148</v>
      </c>
      <c r="F423" s="230" t="s">
        <v>148</v>
      </c>
      <c r="H423" s="230" t="s">
        <v>148</v>
      </c>
      <c r="I423" s="230" t="s">
        <v>149</v>
      </c>
      <c r="J423" s="230" t="s">
        <v>148</v>
      </c>
      <c r="L423" s="230" t="s">
        <v>148</v>
      </c>
    </row>
    <row r="424" spans="1:13" x14ac:dyDescent="0.3">
      <c r="A424" s="230">
        <v>425947</v>
      </c>
      <c r="B424" s="230" t="s">
        <v>58</v>
      </c>
      <c r="F424" s="230" t="s">
        <v>148</v>
      </c>
      <c r="G424" s="230" t="s">
        <v>148</v>
      </c>
      <c r="H424" s="230" t="s">
        <v>148</v>
      </c>
      <c r="J424" s="230" t="s">
        <v>148</v>
      </c>
      <c r="K424" s="230" t="s">
        <v>148</v>
      </c>
      <c r="L424" s="230" t="s">
        <v>149</v>
      </c>
    </row>
    <row r="425" spans="1:13" x14ac:dyDescent="0.3">
      <c r="A425" s="230">
        <v>426130</v>
      </c>
      <c r="B425" s="230" t="s">
        <v>58</v>
      </c>
      <c r="D425" s="230" t="s">
        <v>150</v>
      </c>
      <c r="F425" s="230" t="s">
        <v>148</v>
      </c>
      <c r="J425" s="230" t="s">
        <v>150</v>
      </c>
      <c r="L425" s="230" t="s">
        <v>150</v>
      </c>
      <c r="M425" s="230" t="s">
        <v>148</v>
      </c>
    </row>
    <row r="426" spans="1:13" x14ac:dyDescent="0.3">
      <c r="A426" s="230">
        <v>426567</v>
      </c>
      <c r="B426" s="230" t="s">
        <v>58</v>
      </c>
      <c r="D426" s="230" t="s">
        <v>148</v>
      </c>
      <c r="E426" s="230" t="s">
        <v>148</v>
      </c>
      <c r="F426" s="230" t="s">
        <v>148</v>
      </c>
      <c r="G426" s="230" t="s">
        <v>148</v>
      </c>
      <c r="I426" s="230" t="s">
        <v>148</v>
      </c>
      <c r="L426" s="230" t="s">
        <v>148</v>
      </c>
    </row>
    <row r="427" spans="1:13" x14ac:dyDescent="0.3">
      <c r="A427" s="230">
        <v>426200</v>
      </c>
      <c r="B427" s="230" t="s">
        <v>58</v>
      </c>
      <c r="D427" s="230" t="s">
        <v>150</v>
      </c>
      <c r="E427" s="230" t="s">
        <v>148</v>
      </c>
      <c r="G427" s="230" t="s">
        <v>149</v>
      </c>
      <c r="H427" s="230" t="s">
        <v>149</v>
      </c>
      <c r="I427" s="230" t="s">
        <v>150</v>
      </c>
      <c r="J427" s="230" t="s">
        <v>149</v>
      </c>
      <c r="K427" s="230" t="s">
        <v>149</v>
      </c>
      <c r="L427" s="230" t="s">
        <v>149</v>
      </c>
      <c r="M427" s="230" t="s">
        <v>149</v>
      </c>
    </row>
    <row r="428" spans="1:13" x14ac:dyDescent="0.3">
      <c r="A428" s="230">
        <v>425954</v>
      </c>
      <c r="B428" s="230" t="s">
        <v>58</v>
      </c>
      <c r="D428" s="230" t="s">
        <v>150</v>
      </c>
      <c r="G428" s="230" t="s">
        <v>148</v>
      </c>
      <c r="K428" s="230" t="s">
        <v>148</v>
      </c>
      <c r="L428" s="230" t="s">
        <v>150</v>
      </c>
      <c r="M428" s="230" t="s">
        <v>149</v>
      </c>
    </row>
    <row r="429" spans="1:13" x14ac:dyDescent="0.3">
      <c r="A429" s="230">
        <v>427356</v>
      </c>
      <c r="B429" s="230" t="s">
        <v>58</v>
      </c>
      <c r="C429" s="230" t="s">
        <v>150</v>
      </c>
      <c r="D429" s="230" t="s">
        <v>150</v>
      </c>
      <c r="E429" s="230" t="s">
        <v>150</v>
      </c>
      <c r="F429" s="230" t="s">
        <v>150</v>
      </c>
      <c r="G429" s="230" t="s">
        <v>150</v>
      </c>
      <c r="H429" s="230" t="s">
        <v>149</v>
      </c>
      <c r="I429" s="230" t="s">
        <v>150</v>
      </c>
      <c r="J429" s="230" t="s">
        <v>149</v>
      </c>
      <c r="K429" s="230" t="s">
        <v>149</v>
      </c>
      <c r="L429" s="230" t="s">
        <v>149</v>
      </c>
      <c r="M429" s="230" t="s">
        <v>150</v>
      </c>
    </row>
    <row r="430" spans="1:13" x14ac:dyDescent="0.3">
      <c r="A430" s="230">
        <v>426129</v>
      </c>
      <c r="B430" s="230" t="s">
        <v>58</v>
      </c>
      <c r="C430" s="230" t="s">
        <v>150</v>
      </c>
      <c r="G430" s="230" t="s">
        <v>150</v>
      </c>
      <c r="H430" s="230" t="s">
        <v>150</v>
      </c>
      <c r="I430" s="230" t="s">
        <v>150</v>
      </c>
      <c r="J430" s="230" t="s">
        <v>148</v>
      </c>
      <c r="K430" s="230" t="s">
        <v>148</v>
      </c>
      <c r="L430" s="230" t="s">
        <v>149</v>
      </c>
    </row>
    <row r="431" spans="1:13" x14ac:dyDescent="0.3">
      <c r="A431" s="230">
        <v>427492</v>
      </c>
      <c r="B431" s="230" t="s">
        <v>58</v>
      </c>
      <c r="C431" s="230" t="s">
        <v>150</v>
      </c>
      <c r="D431" s="230" t="s">
        <v>148</v>
      </c>
      <c r="E431" s="230" t="s">
        <v>148</v>
      </c>
      <c r="F431" s="230" t="s">
        <v>148</v>
      </c>
      <c r="G431" s="230" t="s">
        <v>150</v>
      </c>
      <c r="H431" s="230" t="s">
        <v>148</v>
      </c>
      <c r="I431" s="230" t="s">
        <v>149</v>
      </c>
      <c r="J431" s="230" t="s">
        <v>149</v>
      </c>
      <c r="K431" s="230" t="s">
        <v>150</v>
      </c>
      <c r="L431" s="230" t="s">
        <v>149</v>
      </c>
      <c r="M431" s="230" t="s">
        <v>149</v>
      </c>
    </row>
    <row r="432" spans="1:13" x14ac:dyDescent="0.3">
      <c r="A432" s="230">
        <v>427191</v>
      </c>
      <c r="B432" s="230" t="s">
        <v>58</v>
      </c>
      <c r="C432" s="230" t="s">
        <v>148</v>
      </c>
      <c r="D432" s="230" t="s">
        <v>148</v>
      </c>
      <c r="E432" s="230" t="s">
        <v>148</v>
      </c>
      <c r="F432" s="230" t="s">
        <v>148</v>
      </c>
      <c r="G432" s="230" t="s">
        <v>148</v>
      </c>
      <c r="H432" s="230" t="s">
        <v>148</v>
      </c>
      <c r="I432" s="230" t="s">
        <v>149</v>
      </c>
      <c r="J432" s="230" t="s">
        <v>150</v>
      </c>
      <c r="K432" s="230" t="s">
        <v>150</v>
      </c>
      <c r="L432" s="230" t="s">
        <v>149</v>
      </c>
      <c r="M432" s="230" t="s">
        <v>150</v>
      </c>
    </row>
    <row r="433" spans="1:13" x14ac:dyDescent="0.3">
      <c r="A433" s="230">
        <v>427037</v>
      </c>
      <c r="B433" s="230" t="s">
        <v>58</v>
      </c>
      <c r="C433" s="230" t="s">
        <v>148</v>
      </c>
      <c r="D433" s="230" t="s">
        <v>148</v>
      </c>
      <c r="E433" s="230" t="s">
        <v>148</v>
      </c>
      <c r="G433" s="230" t="s">
        <v>150</v>
      </c>
      <c r="I433" s="230" t="s">
        <v>148</v>
      </c>
      <c r="J433" s="230" t="s">
        <v>149</v>
      </c>
      <c r="K433" s="230" t="s">
        <v>148</v>
      </c>
      <c r="L433" s="230" t="s">
        <v>150</v>
      </c>
      <c r="M433" s="230" t="s">
        <v>149</v>
      </c>
    </row>
    <row r="434" spans="1:13" x14ac:dyDescent="0.3">
      <c r="A434" s="230">
        <v>426923</v>
      </c>
      <c r="B434" s="230" t="s">
        <v>58</v>
      </c>
      <c r="D434" s="230" t="s">
        <v>148</v>
      </c>
      <c r="G434" s="230" t="s">
        <v>148</v>
      </c>
      <c r="H434" s="230" t="s">
        <v>148</v>
      </c>
      <c r="I434" s="230" t="s">
        <v>148</v>
      </c>
      <c r="J434" s="230" t="s">
        <v>148</v>
      </c>
      <c r="L434" s="230" t="s">
        <v>148</v>
      </c>
    </row>
    <row r="435" spans="1:13" x14ac:dyDescent="0.3">
      <c r="A435" s="230">
        <v>422624</v>
      </c>
      <c r="B435" s="230" t="s">
        <v>58</v>
      </c>
      <c r="D435" s="230" t="s">
        <v>148</v>
      </c>
      <c r="E435" s="230" t="s">
        <v>148</v>
      </c>
      <c r="J435" s="230" t="s">
        <v>148</v>
      </c>
      <c r="K435" s="230" t="s">
        <v>148</v>
      </c>
      <c r="L435" s="230" t="s">
        <v>150</v>
      </c>
      <c r="M435" s="230" t="s">
        <v>150</v>
      </c>
    </row>
    <row r="436" spans="1:13" x14ac:dyDescent="0.3">
      <c r="A436" s="230">
        <v>425872</v>
      </c>
      <c r="B436" s="230" t="s">
        <v>58</v>
      </c>
      <c r="D436" s="230" t="s">
        <v>148</v>
      </c>
      <c r="E436" s="230" t="s">
        <v>148</v>
      </c>
      <c r="G436" s="230" t="s">
        <v>148</v>
      </c>
      <c r="H436" s="230" t="s">
        <v>148</v>
      </c>
      <c r="J436" s="230" t="s">
        <v>148</v>
      </c>
      <c r="K436" s="230" t="s">
        <v>148</v>
      </c>
      <c r="L436" s="230" t="s">
        <v>148</v>
      </c>
    </row>
    <row r="437" spans="1:13" x14ac:dyDescent="0.3">
      <c r="A437" s="230">
        <v>426953</v>
      </c>
      <c r="B437" s="230" t="s">
        <v>58</v>
      </c>
      <c r="C437" s="230" t="s">
        <v>150</v>
      </c>
      <c r="D437" s="230" t="s">
        <v>149</v>
      </c>
      <c r="F437" s="230" t="s">
        <v>149</v>
      </c>
      <c r="G437" s="230" t="s">
        <v>149</v>
      </c>
      <c r="I437" s="230" t="s">
        <v>149</v>
      </c>
      <c r="J437" s="230" t="s">
        <v>149</v>
      </c>
      <c r="K437" s="230" t="s">
        <v>150</v>
      </c>
      <c r="L437" s="230" t="s">
        <v>149</v>
      </c>
      <c r="M437" s="230" t="s">
        <v>149</v>
      </c>
    </row>
    <row r="438" spans="1:13" x14ac:dyDescent="0.3">
      <c r="A438" s="230">
        <v>426230</v>
      </c>
      <c r="B438" s="230" t="s">
        <v>58</v>
      </c>
      <c r="C438" s="230" t="s">
        <v>148</v>
      </c>
      <c r="E438" s="230" t="s">
        <v>148</v>
      </c>
      <c r="F438" s="230" t="s">
        <v>148</v>
      </c>
      <c r="G438" s="230" t="s">
        <v>150</v>
      </c>
      <c r="H438" s="230" t="s">
        <v>149</v>
      </c>
      <c r="I438" s="230" t="s">
        <v>150</v>
      </c>
      <c r="J438" s="230" t="s">
        <v>150</v>
      </c>
      <c r="K438" s="230" t="s">
        <v>148</v>
      </c>
      <c r="L438" s="230" t="s">
        <v>150</v>
      </c>
      <c r="M438" s="230" t="s">
        <v>150</v>
      </c>
    </row>
    <row r="439" spans="1:13" x14ac:dyDescent="0.3">
      <c r="A439" s="230">
        <v>427610</v>
      </c>
      <c r="B439" s="230" t="s">
        <v>58</v>
      </c>
      <c r="C439" s="230" t="s">
        <v>150</v>
      </c>
      <c r="D439" s="230" t="s">
        <v>150</v>
      </c>
      <c r="E439" s="230" t="s">
        <v>149</v>
      </c>
      <c r="F439" s="230" t="s">
        <v>149</v>
      </c>
      <c r="G439" s="230" t="s">
        <v>149</v>
      </c>
      <c r="H439" s="230" t="s">
        <v>149</v>
      </c>
      <c r="I439" s="230" t="s">
        <v>149</v>
      </c>
      <c r="J439" s="230" t="s">
        <v>149</v>
      </c>
      <c r="K439" s="230" t="s">
        <v>149</v>
      </c>
      <c r="L439" s="230" t="s">
        <v>149</v>
      </c>
      <c r="M439" s="230" t="s">
        <v>149</v>
      </c>
    </row>
    <row r="440" spans="1:13" x14ac:dyDescent="0.3">
      <c r="A440" s="230">
        <v>427658</v>
      </c>
      <c r="B440" s="230" t="s">
        <v>58</v>
      </c>
      <c r="I440" s="230" t="s">
        <v>150</v>
      </c>
      <c r="J440" s="230" t="s">
        <v>149</v>
      </c>
      <c r="K440" s="230" t="s">
        <v>150</v>
      </c>
      <c r="L440" s="230" t="s">
        <v>149</v>
      </c>
      <c r="M440" s="230" t="s">
        <v>149</v>
      </c>
    </row>
    <row r="441" spans="1:13" x14ac:dyDescent="0.3">
      <c r="A441" s="230">
        <v>427640</v>
      </c>
      <c r="B441" s="230" t="s">
        <v>58</v>
      </c>
      <c r="C441" s="230" t="s">
        <v>148</v>
      </c>
      <c r="E441" s="230" t="s">
        <v>148</v>
      </c>
      <c r="F441" s="230" t="s">
        <v>150</v>
      </c>
      <c r="G441" s="230" t="s">
        <v>150</v>
      </c>
      <c r="H441" s="230" t="s">
        <v>149</v>
      </c>
      <c r="I441" s="230" t="s">
        <v>149</v>
      </c>
      <c r="J441" s="230" t="s">
        <v>150</v>
      </c>
      <c r="K441" s="230" t="s">
        <v>149</v>
      </c>
      <c r="L441" s="230" t="s">
        <v>149</v>
      </c>
      <c r="M441" s="230" t="s">
        <v>150</v>
      </c>
    </row>
    <row r="442" spans="1:13" x14ac:dyDescent="0.3">
      <c r="A442" s="230">
        <v>425914</v>
      </c>
      <c r="B442" s="230" t="s">
        <v>58</v>
      </c>
      <c r="C442" s="230" t="s">
        <v>148</v>
      </c>
      <c r="E442" s="230" t="s">
        <v>148</v>
      </c>
      <c r="F442" s="230" t="s">
        <v>148</v>
      </c>
      <c r="G442" s="230" t="s">
        <v>150</v>
      </c>
      <c r="H442" s="230" t="s">
        <v>148</v>
      </c>
      <c r="I442" s="230" t="s">
        <v>149</v>
      </c>
      <c r="J442" s="230" t="s">
        <v>149</v>
      </c>
      <c r="K442" s="230" t="s">
        <v>149</v>
      </c>
      <c r="M442" s="230" t="s">
        <v>149</v>
      </c>
    </row>
    <row r="443" spans="1:13" x14ac:dyDescent="0.3">
      <c r="A443" s="230">
        <v>419345</v>
      </c>
      <c r="B443" s="230" t="s">
        <v>58</v>
      </c>
      <c r="D443" s="230" t="s">
        <v>150</v>
      </c>
      <c r="E443" s="230" t="s">
        <v>150</v>
      </c>
      <c r="F443" s="230" t="s">
        <v>150</v>
      </c>
      <c r="G443" s="230" t="s">
        <v>150</v>
      </c>
      <c r="H443" s="230" t="s">
        <v>149</v>
      </c>
      <c r="I443" s="230" t="s">
        <v>150</v>
      </c>
      <c r="J443" s="230" t="s">
        <v>150</v>
      </c>
      <c r="K443" s="230" t="s">
        <v>149</v>
      </c>
      <c r="L443" s="230" t="s">
        <v>149</v>
      </c>
      <c r="M443" s="230" t="s">
        <v>149</v>
      </c>
    </row>
    <row r="444" spans="1:13" x14ac:dyDescent="0.3">
      <c r="A444" s="230">
        <v>422389</v>
      </c>
      <c r="B444" s="230" t="s">
        <v>58</v>
      </c>
      <c r="G444" s="230" t="s">
        <v>148</v>
      </c>
      <c r="I444" s="230" t="s">
        <v>150</v>
      </c>
      <c r="K444" s="230" t="s">
        <v>148</v>
      </c>
      <c r="L444" s="230" t="s">
        <v>149</v>
      </c>
      <c r="M444" s="230" t="s">
        <v>149</v>
      </c>
    </row>
    <row r="445" spans="1:13" x14ac:dyDescent="0.3">
      <c r="A445" s="230">
        <v>418150</v>
      </c>
      <c r="B445" s="230" t="s">
        <v>58</v>
      </c>
      <c r="C445" s="230" t="s">
        <v>148</v>
      </c>
      <c r="D445" s="230" t="s">
        <v>150</v>
      </c>
      <c r="E445" s="230" t="s">
        <v>148</v>
      </c>
      <c r="F445" s="230" t="s">
        <v>149</v>
      </c>
      <c r="G445" s="230" t="s">
        <v>150</v>
      </c>
      <c r="H445" s="230" t="s">
        <v>148</v>
      </c>
      <c r="I445" s="230" t="s">
        <v>150</v>
      </c>
      <c r="J445" s="230" t="s">
        <v>149</v>
      </c>
      <c r="K445" s="230" t="s">
        <v>149</v>
      </c>
      <c r="L445" s="230" t="s">
        <v>149</v>
      </c>
      <c r="M445" s="230" t="s">
        <v>148</v>
      </c>
    </row>
    <row r="446" spans="1:13" x14ac:dyDescent="0.3">
      <c r="A446" s="230">
        <v>425991</v>
      </c>
      <c r="B446" s="230" t="s">
        <v>58</v>
      </c>
      <c r="D446" s="230" t="s">
        <v>148</v>
      </c>
      <c r="E446" s="230" t="s">
        <v>150</v>
      </c>
      <c r="G446" s="230" t="s">
        <v>150</v>
      </c>
      <c r="J446" s="230" t="s">
        <v>149</v>
      </c>
      <c r="K446" s="230" t="s">
        <v>150</v>
      </c>
      <c r="L446" s="230" t="s">
        <v>150</v>
      </c>
      <c r="M446" s="230" t="s">
        <v>150</v>
      </c>
    </row>
    <row r="447" spans="1:13" x14ac:dyDescent="0.3">
      <c r="A447" s="230">
        <v>427568</v>
      </c>
      <c r="B447" s="230" t="s">
        <v>58</v>
      </c>
      <c r="E447" s="230" t="s">
        <v>148</v>
      </c>
      <c r="G447" s="230" t="s">
        <v>150</v>
      </c>
      <c r="H447" s="230" t="s">
        <v>148</v>
      </c>
      <c r="I447" s="230" t="s">
        <v>150</v>
      </c>
      <c r="J447" s="230" t="s">
        <v>150</v>
      </c>
      <c r="K447" s="230" t="s">
        <v>150</v>
      </c>
      <c r="L447" s="230" t="s">
        <v>150</v>
      </c>
      <c r="M447" s="230" t="s">
        <v>150</v>
      </c>
    </row>
    <row r="448" spans="1:13" x14ac:dyDescent="0.3">
      <c r="A448" s="230">
        <v>426159</v>
      </c>
      <c r="B448" s="230" t="s">
        <v>58</v>
      </c>
      <c r="E448" s="230" t="s">
        <v>148</v>
      </c>
      <c r="G448" s="230" t="s">
        <v>148</v>
      </c>
      <c r="H448" s="230" t="s">
        <v>150</v>
      </c>
      <c r="K448" s="230" t="s">
        <v>148</v>
      </c>
      <c r="L448" s="230" t="s">
        <v>150</v>
      </c>
    </row>
    <row r="449" spans="1:13" x14ac:dyDescent="0.3">
      <c r="A449" s="230">
        <v>420993</v>
      </c>
      <c r="B449" s="230" t="s">
        <v>58</v>
      </c>
      <c r="C449" s="230" t="s">
        <v>148</v>
      </c>
      <c r="D449" s="230" t="s">
        <v>148</v>
      </c>
      <c r="E449" s="230" t="s">
        <v>148</v>
      </c>
      <c r="F449" s="230" t="s">
        <v>148</v>
      </c>
      <c r="G449" s="230" t="s">
        <v>148</v>
      </c>
      <c r="H449" s="230" t="s">
        <v>150</v>
      </c>
      <c r="I449" s="230" t="s">
        <v>148</v>
      </c>
      <c r="J449" s="230" t="s">
        <v>148</v>
      </c>
      <c r="K449" s="230" t="s">
        <v>148</v>
      </c>
      <c r="L449" s="230" t="s">
        <v>150</v>
      </c>
      <c r="M449" s="230" t="s">
        <v>148</v>
      </c>
    </row>
    <row r="450" spans="1:13" x14ac:dyDescent="0.3">
      <c r="A450" s="230">
        <v>427738</v>
      </c>
      <c r="B450" s="230" t="s">
        <v>58</v>
      </c>
      <c r="C450" s="230" t="s">
        <v>148</v>
      </c>
      <c r="D450" s="230" t="s">
        <v>148</v>
      </c>
      <c r="E450" s="230" t="s">
        <v>150</v>
      </c>
      <c r="F450" s="230" t="s">
        <v>148</v>
      </c>
      <c r="H450" s="230" t="s">
        <v>149</v>
      </c>
      <c r="I450" s="230" t="s">
        <v>150</v>
      </c>
      <c r="J450" s="230" t="s">
        <v>150</v>
      </c>
      <c r="K450" s="230" t="s">
        <v>150</v>
      </c>
      <c r="L450" s="230" t="s">
        <v>149</v>
      </c>
      <c r="M450" s="230" t="s">
        <v>150</v>
      </c>
    </row>
    <row r="451" spans="1:13" x14ac:dyDescent="0.3">
      <c r="A451" s="230">
        <v>427148</v>
      </c>
      <c r="B451" s="230" t="s">
        <v>58</v>
      </c>
      <c r="D451" s="230" t="s">
        <v>150</v>
      </c>
      <c r="E451" s="230" t="s">
        <v>148</v>
      </c>
      <c r="F451" s="230" t="s">
        <v>148</v>
      </c>
      <c r="G451" s="230" t="s">
        <v>150</v>
      </c>
      <c r="H451" s="230" t="s">
        <v>150</v>
      </c>
      <c r="I451" s="230" t="s">
        <v>149</v>
      </c>
      <c r="J451" s="230" t="s">
        <v>149</v>
      </c>
      <c r="K451" s="230" t="s">
        <v>150</v>
      </c>
      <c r="L451" s="230" t="s">
        <v>149</v>
      </c>
      <c r="M451" s="230" t="s">
        <v>150</v>
      </c>
    </row>
    <row r="452" spans="1:13" x14ac:dyDescent="0.3">
      <c r="A452" s="230">
        <v>425911</v>
      </c>
      <c r="B452" s="230" t="s">
        <v>58</v>
      </c>
      <c r="C452" s="230" t="s">
        <v>148</v>
      </c>
      <c r="D452" s="230" t="s">
        <v>148</v>
      </c>
      <c r="E452" s="230" t="s">
        <v>148</v>
      </c>
      <c r="F452" s="230" t="s">
        <v>148</v>
      </c>
      <c r="G452" s="230" t="s">
        <v>150</v>
      </c>
      <c r="H452" s="230" t="s">
        <v>148</v>
      </c>
      <c r="I452" s="230" t="s">
        <v>150</v>
      </c>
      <c r="J452" s="230" t="s">
        <v>149</v>
      </c>
      <c r="K452" s="230" t="s">
        <v>148</v>
      </c>
      <c r="L452" s="230" t="s">
        <v>150</v>
      </c>
      <c r="M452" s="230" t="s">
        <v>149</v>
      </c>
    </row>
    <row r="453" spans="1:13" x14ac:dyDescent="0.3">
      <c r="A453" s="230">
        <v>426976</v>
      </c>
      <c r="B453" s="230" t="s">
        <v>58</v>
      </c>
      <c r="D453" s="230" t="s">
        <v>148</v>
      </c>
      <c r="E453" s="230" t="s">
        <v>148</v>
      </c>
      <c r="F453" s="230" t="s">
        <v>148</v>
      </c>
      <c r="G453" s="230" t="s">
        <v>150</v>
      </c>
      <c r="I453" s="230" t="s">
        <v>150</v>
      </c>
      <c r="J453" s="230" t="s">
        <v>149</v>
      </c>
      <c r="K453" s="230" t="s">
        <v>150</v>
      </c>
      <c r="L453" s="230" t="s">
        <v>150</v>
      </c>
      <c r="M453" s="230" t="s">
        <v>150</v>
      </c>
    </row>
    <row r="454" spans="1:13" x14ac:dyDescent="0.3">
      <c r="A454" s="230">
        <v>427469</v>
      </c>
      <c r="B454" s="230" t="s">
        <v>58</v>
      </c>
      <c r="F454" s="230" t="s">
        <v>148</v>
      </c>
      <c r="H454" s="230" t="s">
        <v>148</v>
      </c>
      <c r="I454" s="230" t="s">
        <v>150</v>
      </c>
      <c r="J454" s="230" t="s">
        <v>150</v>
      </c>
      <c r="K454" s="230" t="s">
        <v>150</v>
      </c>
      <c r="L454" s="230" t="s">
        <v>150</v>
      </c>
      <c r="M454" s="230" t="s">
        <v>150</v>
      </c>
    </row>
    <row r="455" spans="1:13" x14ac:dyDescent="0.3">
      <c r="A455" s="230">
        <v>427344</v>
      </c>
      <c r="B455" s="230" t="s">
        <v>58</v>
      </c>
      <c r="C455" s="230" t="s">
        <v>149</v>
      </c>
      <c r="E455" s="230" t="s">
        <v>150</v>
      </c>
      <c r="H455" s="230" t="s">
        <v>148</v>
      </c>
      <c r="I455" s="230" t="s">
        <v>149</v>
      </c>
      <c r="J455" s="230" t="s">
        <v>149</v>
      </c>
      <c r="K455" s="230" t="s">
        <v>149</v>
      </c>
      <c r="L455" s="230" t="s">
        <v>149</v>
      </c>
      <c r="M455" s="230" t="s">
        <v>149</v>
      </c>
    </row>
    <row r="456" spans="1:13" x14ac:dyDescent="0.3">
      <c r="A456" s="230">
        <v>427607</v>
      </c>
      <c r="B456" s="230" t="s">
        <v>58</v>
      </c>
      <c r="D456" s="230" t="s">
        <v>148</v>
      </c>
      <c r="F456" s="230" t="s">
        <v>148</v>
      </c>
      <c r="I456" s="230" t="s">
        <v>150</v>
      </c>
      <c r="J456" s="230" t="s">
        <v>150</v>
      </c>
      <c r="K456" s="230" t="s">
        <v>150</v>
      </c>
      <c r="L456" s="230" t="s">
        <v>150</v>
      </c>
      <c r="M456" s="230" t="s">
        <v>150</v>
      </c>
    </row>
    <row r="457" spans="1:13" x14ac:dyDescent="0.3">
      <c r="A457" s="230">
        <v>427451</v>
      </c>
      <c r="B457" s="230" t="s">
        <v>58</v>
      </c>
      <c r="D457" s="230" t="s">
        <v>148</v>
      </c>
      <c r="E457" s="230" t="s">
        <v>148</v>
      </c>
      <c r="F457" s="230" t="s">
        <v>148</v>
      </c>
      <c r="G457" s="230" t="s">
        <v>148</v>
      </c>
      <c r="I457" s="230" t="s">
        <v>150</v>
      </c>
      <c r="J457" s="230" t="s">
        <v>150</v>
      </c>
      <c r="K457" s="230" t="s">
        <v>150</v>
      </c>
      <c r="L457" s="230" t="s">
        <v>150</v>
      </c>
      <c r="M457" s="230" t="s">
        <v>150</v>
      </c>
    </row>
    <row r="458" spans="1:13" x14ac:dyDescent="0.3">
      <c r="A458" s="230">
        <v>427660</v>
      </c>
      <c r="B458" s="230" t="s">
        <v>58</v>
      </c>
      <c r="D458" s="230" t="s">
        <v>149</v>
      </c>
      <c r="E458" s="230" t="s">
        <v>148</v>
      </c>
      <c r="F458" s="230" t="s">
        <v>148</v>
      </c>
      <c r="G458" s="230" t="s">
        <v>148</v>
      </c>
      <c r="H458" s="230" t="s">
        <v>148</v>
      </c>
      <c r="I458" s="230" t="s">
        <v>150</v>
      </c>
      <c r="J458" s="230" t="s">
        <v>150</v>
      </c>
      <c r="K458" s="230" t="s">
        <v>150</v>
      </c>
      <c r="L458" s="230" t="s">
        <v>150</v>
      </c>
      <c r="M458" s="230" t="s">
        <v>150</v>
      </c>
    </row>
    <row r="459" spans="1:13" x14ac:dyDescent="0.3">
      <c r="A459" s="230">
        <v>425860</v>
      </c>
      <c r="B459" s="230" t="s">
        <v>58</v>
      </c>
      <c r="C459" s="230" t="s">
        <v>148</v>
      </c>
      <c r="D459" s="230" t="s">
        <v>148</v>
      </c>
      <c r="E459" s="230" t="s">
        <v>148</v>
      </c>
      <c r="H459" s="230" t="s">
        <v>148</v>
      </c>
      <c r="I459" s="230" t="s">
        <v>150</v>
      </c>
      <c r="J459" s="230" t="s">
        <v>149</v>
      </c>
      <c r="K459" s="230" t="s">
        <v>150</v>
      </c>
      <c r="L459" s="230" t="s">
        <v>149</v>
      </c>
      <c r="M459" s="230" t="s">
        <v>149</v>
      </c>
    </row>
    <row r="460" spans="1:13" x14ac:dyDescent="0.3">
      <c r="A460" s="230">
        <v>425794</v>
      </c>
      <c r="B460" s="230" t="s">
        <v>58</v>
      </c>
      <c r="E460" s="230" t="s">
        <v>148</v>
      </c>
      <c r="G460" s="230" t="s">
        <v>148</v>
      </c>
      <c r="H460" s="230" t="s">
        <v>148</v>
      </c>
      <c r="I460" s="230" t="s">
        <v>148</v>
      </c>
      <c r="K460" s="230" t="s">
        <v>148</v>
      </c>
    </row>
    <row r="461" spans="1:13" x14ac:dyDescent="0.3">
      <c r="A461" s="230">
        <v>425250</v>
      </c>
      <c r="B461" s="230" t="s">
        <v>58</v>
      </c>
      <c r="D461" s="230" t="s">
        <v>148</v>
      </c>
      <c r="E461" s="230" t="s">
        <v>148</v>
      </c>
      <c r="G461" s="230" t="s">
        <v>148</v>
      </c>
      <c r="I461" s="230" t="s">
        <v>148</v>
      </c>
      <c r="J461" s="230" t="s">
        <v>148</v>
      </c>
    </row>
    <row r="462" spans="1:13" x14ac:dyDescent="0.3">
      <c r="A462" s="230">
        <v>427382</v>
      </c>
      <c r="B462" s="230" t="s">
        <v>58</v>
      </c>
      <c r="C462" s="230" t="s">
        <v>150</v>
      </c>
      <c r="D462" s="230" t="s">
        <v>149</v>
      </c>
      <c r="E462" s="230" t="s">
        <v>150</v>
      </c>
      <c r="I462" s="230" t="s">
        <v>149</v>
      </c>
      <c r="J462" s="230" t="s">
        <v>150</v>
      </c>
      <c r="K462" s="230" t="s">
        <v>149</v>
      </c>
      <c r="L462" s="230" t="s">
        <v>149</v>
      </c>
      <c r="M462" s="230" t="s">
        <v>150</v>
      </c>
    </row>
    <row r="463" spans="1:13" x14ac:dyDescent="0.3">
      <c r="A463" s="230">
        <v>427389</v>
      </c>
      <c r="B463" s="230" t="s">
        <v>58</v>
      </c>
      <c r="D463" s="230" t="s">
        <v>148</v>
      </c>
      <c r="F463" s="230" t="s">
        <v>148</v>
      </c>
      <c r="G463" s="230" t="s">
        <v>150</v>
      </c>
      <c r="H463" s="230" t="s">
        <v>148</v>
      </c>
      <c r="I463" s="230" t="s">
        <v>150</v>
      </c>
      <c r="J463" s="230" t="s">
        <v>150</v>
      </c>
      <c r="K463" s="230" t="s">
        <v>150</v>
      </c>
      <c r="L463" s="230" t="s">
        <v>150</v>
      </c>
      <c r="M463" s="230" t="s">
        <v>150</v>
      </c>
    </row>
    <row r="464" spans="1:13" x14ac:dyDescent="0.3">
      <c r="A464" s="230">
        <v>426435</v>
      </c>
      <c r="B464" s="230" t="s">
        <v>58</v>
      </c>
      <c r="D464" s="230" t="s">
        <v>148</v>
      </c>
      <c r="E464" s="230" t="s">
        <v>148</v>
      </c>
      <c r="G464" s="230" t="s">
        <v>148</v>
      </c>
      <c r="H464" s="230" t="s">
        <v>150</v>
      </c>
      <c r="I464" s="230" t="s">
        <v>148</v>
      </c>
      <c r="J464" s="230" t="s">
        <v>148</v>
      </c>
      <c r="K464" s="230" t="s">
        <v>148</v>
      </c>
      <c r="L464" s="230" t="s">
        <v>148</v>
      </c>
      <c r="M464" s="230" t="s">
        <v>148</v>
      </c>
    </row>
    <row r="465" spans="1:13" x14ac:dyDescent="0.3">
      <c r="A465" s="230">
        <v>426920</v>
      </c>
      <c r="B465" s="230" t="s">
        <v>58</v>
      </c>
      <c r="D465" s="230" t="s">
        <v>150</v>
      </c>
      <c r="E465" s="230" t="s">
        <v>148</v>
      </c>
      <c r="G465" s="230" t="s">
        <v>148</v>
      </c>
      <c r="H465" s="230" t="s">
        <v>150</v>
      </c>
      <c r="I465" s="230" t="s">
        <v>148</v>
      </c>
      <c r="J465" s="230" t="s">
        <v>148</v>
      </c>
      <c r="K465" s="230" t="s">
        <v>149</v>
      </c>
      <c r="L465" s="230" t="s">
        <v>149</v>
      </c>
      <c r="M465" s="230" t="s">
        <v>148</v>
      </c>
    </row>
    <row r="466" spans="1:13" x14ac:dyDescent="0.3">
      <c r="A466" s="230">
        <v>420532</v>
      </c>
      <c r="B466" s="230" t="s">
        <v>58</v>
      </c>
      <c r="C466" s="230" t="s">
        <v>148</v>
      </c>
      <c r="D466" s="230" t="s">
        <v>148</v>
      </c>
      <c r="E466" s="230" t="s">
        <v>148</v>
      </c>
      <c r="G466" s="230" t="s">
        <v>148</v>
      </c>
      <c r="I466" s="230" t="s">
        <v>149</v>
      </c>
      <c r="K466" s="230" t="s">
        <v>149</v>
      </c>
      <c r="L466" s="230" t="s">
        <v>150</v>
      </c>
      <c r="M466" s="230" t="s">
        <v>150</v>
      </c>
    </row>
    <row r="467" spans="1:13" x14ac:dyDescent="0.3">
      <c r="A467" s="230">
        <v>424369</v>
      </c>
      <c r="B467" s="230" t="s">
        <v>58</v>
      </c>
      <c r="C467" s="230" t="s">
        <v>148</v>
      </c>
      <c r="D467" s="230" t="s">
        <v>148</v>
      </c>
      <c r="E467" s="230" t="s">
        <v>148</v>
      </c>
      <c r="F467" s="230" t="s">
        <v>148</v>
      </c>
      <c r="G467" s="230" t="s">
        <v>148</v>
      </c>
      <c r="I467" s="230" t="s">
        <v>150</v>
      </c>
      <c r="J467" s="230" t="s">
        <v>150</v>
      </c>
      <c r="K467" s="230" t="s">
        <v>150</v>
      </c>
      <c r="L467" s="230" t="s">
        <v>150</v>
      </c>
      <c r="M467" s="230" t="s">
        <v>150</v>
      </c>
    </row>
    <row r="468" spans="1:13" x14ac:dyDescent="0.3">
      <c r="A468" s="230">
        <v>427323</v>
      </c>
      <c r="B468" s="230" t="s">
        <v>58</v>
      </c>
      <c r="E468" s="230" t="s">
        <v>150</v>
      </c>
      <c r="F468" s="230" t="s">
        <v>150</v>
      </c>
      <c r="G468" s="230" t="s">
        <v>149</v>
      </c>
      <c r="H468" s="230" t="s">
        <v>150</v>
      </c>
      <c r="I468" s="230" t="s">
        <v>150</v>
      </c>
      <c r="J468" s="230" t="s">
        <v>149</v>
      </c>
      <c r="K468" s="230" t="s">
        <v>149</v>
      </c>
      <c r="L468" s="230" t="s">
        <v>150</v>
      </c>
      <c r="M468" s="230" t="s">
        <v>149</v>
      </c>
    </row>
    <row r="469" spans="1:13" x14ac:dyDescent="0.3">
      <c r="A469" s="230">
        <v>426142</v>
      </c>
      <c r="B469" s="230" t="s">
        <v>58</v>
      </c>
      <c r="E469" s="230" t="s">
        <v>148</v>
      </c>
      <c r="G469" s="230" t="s">
        <v>148</v>
      </c>
      <c r="H469" s="230" t="s">
        <v>148</v>
      </c>
      <c r="K469" s="230" t="s">
        <v>148</v>
      </c>
      <c r="L469" s="230" t="s">
        <v>150</v>
      </c>
    </row>
    <row r="470" spans="1:13" x14ac:dyDescent="0.3">
      <c r="A470" s="230">
        <v>427381</v>
      </c>
      <c r="B470" s="230" t="s">
        <v>58</v>
      </c>
      <c r="C470" s="230" t="s">
        <v>150</v>
      </c>
      <c r="D470" s="230" t="s">
        <v>148</v>
      </c>
      <c r="F470" s="230" t="s">
        <v>148</v>
      </c>
      <c r="H470" s="230" t="s">
        <v>150</v>
      </c>
      <c r="I470" s="230" t="s">
        <v>149</v>
      </c>
      <c r="J470" s="230" t="s">
        <v>150</v>
      </c>
      <c r="K470" s="230" t="s">
        <v>150</v>
      </c>
      <c r="L470" s="230" t="s">
        <v>149</v>
      </c>
      <c r="M470" s="230" t="s">
        <v>150</v>
      </c>
    </row>
    <row r="471" spans="1:13" x14ac:dyDescent="0.3">
      <c r="A471" s="230">
        <v>427437</v>
      </c>
      <c r="B471" s="230" t="s">
        <v>58</v>
      </c>
      <c r="C471" s="230" t="s">
        <v>150</v>
      </c>
      <c r="D471" s="230" t="s">
        <v>150</v>
      </c>
      <c r="E471" s="230" t="s">
        <v>150</v>
      </c>
      <c r="F471" s="230" t="s">
        <v>150</v>
      </c>
      <c r="G471" s="230" t="s">
        <v>149</v>
      </c>
      <c r="H471" s="230" t="s">
        <v>150</v>
      </c>
      <c r="I471" s="230" t="s">
        <v>149</v>
      </c>
      <c r="J471" s="230" t="s">
        <v>149</v>
      </c>
      <c r="K471" s="230" t="s">
        <v>150</v>
      </c>
      <c r="L471" s="230" t="s">
        <v>149</v>
      </c>
      <c r="M471" s="230" t="s">
        <v>149</v>
      </c>
    </row>
    <row r="472" spans="1:13" x14ac:dyDescent="0.3">
      <c r="A472" s="230">
        <v>427504</v>
      </c>
      <c r="B472" s="230" t="s">
        <v>58</v>
      </c>
      <c r="C472" s="230" t="s">
        <v>148</v>
      </c>
      <c r="E472" s="230" t="s">
        <v>148</v>
      </c>
      <c r="H472" s="230" t="s">
        <v>148</v>
      </c>
      <c r="I472" s="230" t="s">
        <v>149</v>
      </c>
      <c r="J472" s="230" t="s">
        <v>150</v>
      </c>
      <c r="K472" s="230" t="s">
        <v>150</v>
      </c>
      <c r="L472" s="230" t="s">
        <v>149</v>
      </c>
      <c r="M472" s="230" t="s">
        <v>150</v>
      </c>
    </row>
    <row r="473" spans="1:13" x14ac:dyDescent="0.3">
      <c r="A473" s="230">
        <v>427514</v>
      </c>
      <c r="B473" s="230" t="s">
        <v>58</v>
      </c>
      <c r="C473" s="230" t="s">
        <v>148</v>
      </c>
      <c r="F473" s="230" t="s">
        <v>148</v>
      </c>
      <c r="G473" s="230" t="s">
        <v>150</v>
      </c>
      <c r="H473" s="230" t="s">
        <v>150</v>
      </c>
      <c r="I473" s="230" t="s">
        <v>149</v>
      </c>
      <c r="J473" s="230" t="s">
        <v>150</v>
      </c>
      <c r="K473" s="230" t="s">
        <v>149</v>
      </c>
      <c r="L473" s="230" t="s">
        <v>150</v>
      </c>
      <c r="M473" s="230" t="s">
        <v>149</v>
      </c>
    </row>
    <row r="474" spans="1:13" x14ac:dyDescent="0.3">
      <c r="A474" s="230">
        <v>425876</v>
      </c>
      <c r="B474" s="230" t="s">
        <v>58</v>
      </c>
      <c r="E474" s="230" t="s">
        <v>148</v>
      </c>
      <c r="F474" s="230" t="s">
        <v>148</v>
      </c>
      <c r="H474" s="230" t="s">
        <v>150</v>
      </c>
      <c r="I474" s="230" t="s">
        <v>148</v>
      </c>
      <c r="J474" s="230" t="s">
        <v>148</v>
      </c>
      <c r="K474" s="230" t="s">
        <v>150</v>
      </c>
      <c r="L474" s="230" t="s">
        <v>149</v>
      </c>
    </row>
    <row r="475" spans="1:13" x14ac:dyDescent="0.3">
      <c r="A475" s="230">
        <v>427668</v>
      </c>
      <c r="B475" s="230" t="s">
        <v>58</v>
      </c>
      <c r="C475" s="230" t="s">
        <v>148</v>
      </c>
      <c r="E475" s="230" t="s">
        <v>148</v>
      </c>
      <c r="H475" s="230" t="s">
        <v>148</v>
      </c>
      <c r="I475" s="230" t="s">
        <v>150</v>
      </c>
      <c r="K475" s="230" t="s">
        <v>150</v>
      </c>
      <c r="L475" s="230" t="s">
        <v>150</v>
      </c>
    </row>
    <row r="476" spans="1:13" x14ac:dyDescent="0.3">
      <c r="A476" s="230">
        <v>427300</v>
      </c>
      <c r="B476" s="230" t="s">
        <v>58</v>
      </c>
      <c r="E476" s="230" t="s">
        <v>150</v>
      </c>
      <c r="F476" s="230" t="s">
        <v>150</v>
      </c>
      <c r="G476" s="230" t="s">
        <v>150</v>
      </c>
      <c r="H476" s="230" t="s">
        <v>149</v>
      </c>
      <c r="I476" s="230" t="s">
        <v>150</v>
      </c>
      <c r="J476" s="230" t="s">
        <v>149</v>
      </c>
      <c r="K476" s="230" t="s">
        <v>149</v>
      </c>
      <c r="L476" s="230" t="s">
        <v>149</v>
      </c>
      <c r="M476" s="230" t="s">
        <v>150</v>
      </c>
    </row>
    <row r="477" spans="1:13" x14ac:dyDescent="0.3">
      <c r="A477" s="230">
        <v>425878</v>
      </c>
      <c r="B477" s="230" t="s">
        <v>58</v>
      </c>
      <c r="C477" s="230" t="s">
        <v>148</v>
      </c>
      <c r="D477" s="230" t="s">
        <v>150</v>
      </c>
      <c r="G477" s="230" t="s">
        <v>148</v>
      </c>
      <c r="H477" s="230" t="s">
        <v>148</v>
      </c>
      <c r="I477" s="230" t="s">
        <v>148</v>
      </c>
      <c r="K477" s="230" t="s">
        <v>148</v>
      </c>
      <c r="L477" s="230" t="s">
        <v>148</v>
      </c>
      <c r="M477" s="230" t="s">
        <v>148</v>
      </c>
    </row>
    <row r="478" spans="1:13" x14ac:dyDescent="0.3">
      <c r="A478" s="230">
        <v>427270</v>
      </c>
      <c r="B478" s="230" t="s">
        <v>58</v>
      </c>
      <c r="D478" s="230" t="s">
        <v>150</v>
      </c>
      <c r="E478" s="230" t="s">
        <v>150</v>
      </c>
      <c r="F478" s="230" t="s">
        <v>150</v>
      </c>
      <c r="G478" s="230" t="s">
        <v>150</v>
      </c>
      <c r="H478" s="230" t="s">
        <v>150</v>
      </c>
      <c r="I478" s="230" t="s">
        <v>150</v>
      </c>
      <c r="J478" s="230" t="s">
        <v>149</v>
      </c>
      <c r="K478" s="230" t="s">
        <v>149</v>
      </c>
      <c r="L478" s="230" t="s">
        <v>149</v>
      </c>
      <c r="M478" s="230" t="s">
        <v>150</v>
      </c>
    </row>
    <row r="479" spans="1:13" x14ac:dyDescent="0.3">
      <c r="A479" s="230">
        <v>424778</v>
      </c>
      <c r="B479" s="230" t="s">
        <v>58</v>
      </c>
      <c r="D479" s="230" t="s">
        <v>149</v>
      </c>
      <c r="G479" s="230" t="s">
        <v>148</v>
      </c>
      <c r="I479" s="230" t="s">
        <v>149</v>
      </c>
      <c r="J479" s="230" t="s">
        <v>148</v>
      </c>
      <c r="K479" s="230" t="s">
        <v>148</v>
      </c>
      <c r="L479" s="230" t="s">
        <v>148</v>
      </c>
      <c r="M479" s="230" t="s">
        <v>148</v>
      </c>
    </row>
    <row r="480" spans="1:13" x14ac:dyDescent="0.3">
      <c r="A480" s="230">
        <v>427383</v>
      </c>
      <c r="B480" s="230" t="s">
        <v>58</v>
      </c>
      <c r="C480" s="230" t="s">
        <v>150</v>
      </c>
      <c r="D480" s="230" t="s">
        <v>148</v>
      </c>
      <c r="E480" s="230" t="s">
        <v>148</v>
      </c>
      <c r="F480" s="230" t="s">
        <v>148</v>
      </c>
      <c r="G480" s="230" t="s">
        <v>148</v>
      </c>
      <c r="H480" s="230" t="s">
        <v>148</v>
      </c>
      <c r="I480" s="230" t="s">
        <v>150</v>
      </c>
      <c r="J480" s="230" t="s">
        <v>150</v>
      </c>
      <c r="K480" s="230" t="s">
        <v>150</v>
      </c>
      <c r="L480" s="230" t="s">
        <v>150</v>
      </c>
      <c r="M480" s="230" t="s">
        <v>150</v>
      </c>
    </row>
    <row r="481" spans="1:13" x14ac:dyDescent="0.3">
      <c r="A481" s="230">
        <v>418187</v>
      </c>
      <c r="B481" s="230" t="s">
        <v>58</v>
      </c>
      <c r="C481" s="230" t="s">
        <v>148</v>
      </c>
      <c r="D481" s="230" t="s">
        <v>148</v>
      </c>
      <c r="I481" s="230" t="s">
        <v>150</v>
      </c>
      <c r="J481" s="230" t="s">
        <v>148</v>
      </c>
      <c r="K481" s="230" t="s">
        <v>148</v>
      </c>
      <c r="L481" s="230" t="s">
        <v>148</v>
      </c>
    </row>
    <row r="482" spans="1:13" x14ac:dyDescent="0.3">
      <c r="A482" s="230">
        <v>426433</v>
      </c>
      <c r="B482" s="230" t="s">
        <v>58</v>
      </c>
      <c r="C482" s="230" t="s">
        <v>148</v>
      </c>
      <c r="E482" s="230" t="s">
        <v>148</v>
      </c>
      <c r="F482" s="230" t="s">
        <v>150</v>
      </c>
      <c r="G482" s="230" t="s">
        <v>150</v>
      </c>
      <c r="I482" s="230" t="s">
        <v>149</v>
      </c>
      <c r="K482" s="230" t="s">
        <v>150</v>
      </c>
      <c r="L482" s="230" t="s">
        <v>148</v>
      </c>
    </row>
    <row r="483" spans="1:13" x14ac:dyDescent="0.3">
      <c r="A483" s="230">
        <v>425116</v>
      </c>
      <c r="B483" s="230" t="s">
        <v>58</v>
      </c>
      <c r="C483" s="230" t="s">
        <v>148</v>
      </c>
      <c r="D483" s="230" t="s">
        <v>148</v>
      </c>
      <c r="E483" s="230" t="s">
        <v>148</v>
      </c>
      <c r="F483" s="230" t="s">
        <v>149</v>
      </c>
      <c r="G483" s="230" t="s">
        <v>148</v>
      </c>
      <c r="H483" s="230" t="s">
        <v>150</v>
      </c>
      <c r="I483" s="230" t="s">
        <v>150</v>
      </c>
      <c r="J483" s="230" t="s">
        <v>148</v>
      </c>
      <c r="K483" s="230" t="s">
        <v>148</v>
      </c>
      <c r="L483" s="230" t="s">
        <v>150</v>
      </c>
      <c r="M483" s="230" t="s">
        <v>148</v>
      </c>
    </row>
    <row r="484" spans="1:13" x14ac:dyDescent="0.3">
      <c r="A484" s="230">
        <v>425238</v>
      </c>
      <c r="B484" s="230" t="s">
        <v>58</v>
      </c>
      <c r="D484" s="230" t="s">
        <v>148</v>
      </c>
      <c r="E484" s="230" t="s">
        <v>148</v>
      </c>
      <c r="F484" s="230" t="s">
        <v>148</v>
      </c>
      <c r="H484" s="230" t="s">
        <v>148</v>
      </c>
      <c r="I484" s="230" t="s">
        <v>148</v>
      </c>
      <c r="J484" s="230" t="s">
        <v>148</v>
      </c>
      <c r="K484" s="230" t="s">
        <v>148</v>
      </c>
      <c r="L484" s="230" t="s">
        <v>148</v>
      </c>
      <c r="M484" s="230" t="s">
        <v>148</v>
      </c>
    </row>
    <row r="485" spans="1:13" x14ac:dyDescent="0.3">
      <c r="A485" s="230">
        <v>426605</v>
      </c>
      <c r="B485" s="230" t="s">
        <v>58</v>
      </c>
      <c r="E485" s="230" t="s">
        <v>148</v>
      </c>
      <c r="H485" s="230" t="s">
        <v>150</v>
      </c>
      <c r="I485" s="230" t="s">
        <v>148</v>
      </c>
      <c r="K485" s="230" t="s">
        <v>148</v>
      </c>
      <c r="L485" s="230" t="s">
        <v>149</v>
      </c>
      <c r="M485" s="230" t="s">
        <v>148</v>
      </c>
    </row>
    <row r="486" spans="1:13" x14ac:dyDescent="0.3">
      <c r="A486" s="230">
        <v>427537</v>
      </c>
      <c r="B486" s="230" t="s">
        <v>58</v>
      </c>
      <c r="C486" s="230" t="s">
        <v>150</v>
      </c>
      <c r="E486" s="230" t="s">
        <v>150</v>
      </c>
      <c r="F486" s="230" t="s">
        <v>150</v>
      </c>
      <c r="G486" s="230" t="s">
        <v>150</v>
      </c>
      <c r="I486" s="230" t="s">
        <v>150</v>
      </c>
      <c r="J486" s="230" t="s">
        <v>149</v>
      </c>
      <c r="K486" s="230" t="s">
        <v>149</v>
      </c>
      <c r="L486" s="230" t="s">
        <v>149</v>
      </c>
      <c r="M486" s="230" t="s">
        <v>149</v>
      </c>
    </row>
    <row r="487" spans="1:13" x14ac:dyDescent="0.3">
      <c r="A487" s="230">
        <v>427553</v>
      </c>
      <c r="B487" s="230" t="s">
        <v>58</v>
      </c>
      <c r="C487" s="230" t="s">
        <v>150</v>
      </c>
      <c r="E487" s="230" t="s">
        <v>148</v>
      </c>
      <c r="G487" s="230" t="s">
        <v>148</v>
      </c>
      <c r="H487" s="230" t="s">
        <v>150</v>
      </c>
      <c r="I487" s="230" t="s">
        <v>149</v>
      </c>
      <c r="J487" s="230" t="s">
        <v>150</v>
      </c>
      <c r="K487" s="230" t="s">
        <v>150</v>
      </c>
      <c r="L487" s="230" t="s">
        <v>150</v>
      </c>
      <c r="M487" s="230" t="s">
        <v>150</v>
      </c>
    </row>
    <row r="488" spans="1:13" x14ac:dyDescent="0.3">
      <c r="A488" s="230">
        <v>427561</v>
      </c>
      <c r="B488" s="230" t="s">
        <v>58</v>
      </c>
      <c r="C488" s="230" t="s">
        <v>150</v>
      </c>
      <c r="D488" s="230" t="s">
        <v>150</v>
      </c>
      <c r="E488" s="230" t="s">
        <v>150</v>
      </c>
      <c r="F488" s="230" t="s">
        <v>150</v>
      </c>
      <c r="G488" s="230" t="s">
        <v>150</v>
      </c>
      <c r="H488" s="230" t="s">
        <v>150</v>
      </c>
      <c r="I488" s="230" t="s">
        <v>150</v>
      </c>
      <c r="J488" s="230" t="s">
        <v>150</v>
      </c>
      <c r="K488" s="230" t="s">
        <v>149</v>
      </c>
      <c r="L488" s="230" t="s">
        <v>149</v>
      </c>
      <c r="M488" s="230" t="s">
        <v>149</v>
      </c>
    </row>
    <row r="489" spans="1:13" x14ac:dyDescent="0.3">
      <c r="A489" s="230">
        <v>427743</v>
      </c>
      <c r="B489" s="230" t="s">
        <v>58</v>
      </c>
      <c r="C489" s="230" t="s">
        <v>150</v>
      </c>
      <c r="D489" s="230" t="s">
        <v>150</v>
      </c>
      <c r="E489" s="230" t="s">
        <v>150</v>
      </c>
      <c r="F489" s="230" t="s">
        <v>148</v>
      </c>
      <c r="G489" s="230" t="s">
        <v>148</v>
      </c>
      <c r="I489" s="230" t="s">
        <v>149</v>
      </c>
      <c r="J489" s="230" t="s">
        <v>150</v>
      </c>
      <c r="K489" s="230" t="s">
        <v>149</v>
      </c>
      <c r="L489" s="230" t="s">
        <v>150</v>
      </c>
      <c r="M489" s="230" t="s">
        <v>150</v>
      </c>
    </row>
    <row r="490" spans="1:13" x14ac:dyDescent="0.3">
      <c r="A490" s="230">
        <v>427667</v>
      </c>
      <c r="B490" s="230" t="s">
        <v>58</v>
      </c>
      <c r="C490" s="230" t="s">
        <v>148</v>
      </c>
      <c r="D490" s="230" t="s">
        <v>148</v>
      </c>
      <c r="E490" s="230" t="s">
        <v>148</v>
      </c>
      <c r="F490" s="230" t="s">
        <v>148</v>
      </c>
      <c r="G490" s="230" t="s">
        <v>148</v>
      </c>
      <c r="H490" s="230" t="s">
        <v>148</v>
      </c>
      <c r="I490" s="230" t="s">
        <v>150</v>
      </c>
      <c r="J490" s="230" t="s">
        <v>149</v>
      </c>
      <c r="K490" s="230" t="s">
        <v>150</v>
      </c>
      <c r="L490" s="230" t="s">
        <v>150</v>
      </c>
      <c r="M490" s="230" t="s">
        <v>149</v>
      </c>
    </row>
    <row r="491" spans="1:13" x14ac:dyDescent="0.3">
      <c r="A491" s="230">
        <v>426937</v>
      </c>
      <c r="B491" s="230" t="s">
        <v>58</v>
      </c>
      <c r="C491" s="230" t="s">
        <v>148</v>
      </c>
      <c r="D491" s="230" t="s">
        <v>150</v>
      </c>
      <c r="E491" s="230" t="s">
        <v>148</v>
      </c>
      <c r="F491" s="230" t="s">
        <v>148</v>
      </c>
      <c r="G491" s="230" t="s">
        <v>150</v>
      </c>
      <c r="H491" s="230" t="s">
        <v>149</v>
      </c>
      <c r="I491" s="230" t="s">
        <v>148</v>
      </c>
      <c r="J491" s="230" t="s">
        <v>148</v>
      </c>
      <c r="K491" s="230" t="s">
        <v>150</v>
      </c>
      <c r="L491" s="230" t="s">
        <v>149</v>
      </c>
      <c r="M491" s="230" t="s">
        <v>150</v>
      </c>
    </row>
    <row r="492" spans="1:13" x14ac:dyDescent="0.3">
      <c r="A492" s="230">
        <v>427680</v>
      </c>
      <c r="B492" s="230" t="s">
        <v>58</v>
      </c>
      <c r="C492" s="230" t="s">
        <v>150</v>
      </c>
      <c r="D492" s="230" t="s">
        <v>150</v>
      </c>
      <c r="E492" s="230" t="s">
        <v>149</v>
      </c>
      <c r="F492" s="230" t="s">
        <v>148</v>
      </c>
      <c r="G492" s="230" t="s">
        <v>150</v>
      </c>
      <c r="H492" s="230" t="s">
        <v>148</v>
      </c>
      <c r="I492" s="230" t="s">
        <v>149</v>
      </c>
      <c r="J492" s="230" t="s">
        <v>149</v>
      </c>
      <c r="K492" s="230" t="s">
        <v>149</v>
      </c>
      <c r="L492" s="230" t="s">
        <v>149</v>
      </c>
      <c r="M492" s="230" t="s">
        <v>149</v>
      </c>
    </row>
    <row r="493" spans="1:13" x14ac:dyDescent="0.3">
      <c r="A493" s="230">
        <v>422778</v>
      </c>
      <c r="B493" s="230" t="s">
        <v>58</v>
      </c>
      <c r="E493" s="230" t="s">
        <v>148</v>
      </c>
      <c r="F493" s="230" t="s">
        <v>148</v>
      </c>
      <c r="G493" s="230" t="s">
        <v>148</v>
      </c>
      <c r="H493" s="230" t="s">
        <v>148</v>
      </c>
      <c r="I493" s="230" t="s">
        <v>148</v>
      </c>
      <c r="J493" s="230" t="s">
        <v>148</v>
      </c>
      <c r="K493" s="230" t="s">
        <v>148</v>
      </c>
      <c r="L493" s="230" t="s">
        <v>148</v>
      </c>
    </row>
    <row r="494" spans="1:13" x14ac:dyDescent="0.3">
      <c r="A494" s="230">
        <v>426838</v>
      </c>
      <c r="B494" s="230" t="s">
        <v>58</v>
      </c>
      <c r="D494" s="230" t="s">
        <v>148</v>
      </c>
      <c r="E494" s="230" t="s">
        <v>148</v>
      </c>
      <c r="F494" s="230" t="s">
        <v>148</v>
      </c>
      <c r="G494" s="230" t="s">
        <v>148</v>
      </c>
      <c r="H494" s="230" t="s">
        <v>148</v>
      </c>
      <c r="J494" s="230" t="s">
        <v>148</v>
      </c>
      <c r="K494" s="230" t="s">
        <v>148</v>
      </c>
      <c r="L494" s="230" t="s">
        <v>150</v>
      </c>
      <c r="M494" s="230" t="s">
        <v>148</v>
      </c>
    </row>
    <row r="495" spans="1:13" x14ac:dyDescent="0.3">
      <c r="A495" s="230">
        <v>425108</v>
      </c>
      <c r="B495" s="230" t="s">
        <v>58</v>
      </c>
      <c r="C495" s="230" t="s">
        <v>149</v>
      </c>
      <c r="D495" s="230" t="s">
        <v>149</v>
      </c>
      <c r="E495" s="230" t="s">
        <v>150</v>
      </c>
      <c r="F495" s="230" t="s">
        <v>148</v>
      </c>
      <c r="G495" s="230" t="s">
        <v>150</v>
      </c>
      <c r="I495" s="230" t="s">
        <v>149</v>
      </c>
      <c r="J495" s="230" t="s">
        <v>149</v>
      </c>
      <c r="K495" s="230" t="s">
        <v>149</v>
      </c>
      <c r="L495" s="230" t="s">
        <v>149</v>
      </c>
      <c r="M495" s="230" t="s">
        <v>149</v>
      </c>
    </row>
    <row r="496" spans="1:13" x14ac:dyDescent="0.3">
      <c r="A496" s="230">
        <v>427740</v>
      </c>
      <c r="B496" s="230" t="s">
        <v>58</v>
      </c>
      <c r="C496" s="230" t="s">
        <v>148</v>
      </c>
      <c r="D496" s="230" t="s">
        <v>150</v>
      </c>
      <c r="I496" s="230" t="s">
        <v>148</v>
      </c>
      <c r="J496" s="230" t="s">
        <v>149</v>
      </c>
      <c r="K496" s="230" t="s">
        <v>148</v>
      </c>
      <c r="L496" s="230" t="s">
        <v>149</v>
      </c>
      <c r="M496" s="230" t="s">
        <v>150</v>
      </c>
    </row>
    <row r="497" spans="1:13" x14ac:dyDescent="0.3">
      <c r="A497" s="230">
        <v>405343</v>
      </c>
      <c r="B497" s="230" t="s">
        <v>58</v>
      </c>
      <c r="F497" s="230" t="s">
        <v>148</v>
      </c>
      <c r="G497" s="230" t="s">
        <v>148</v>
      </c>
      <c r="I497" s="230" t="s">
        <v>148</v>
      </c>
      <c r="J497" s="230" t="s">
        <v>148</v>
      </c>
      <c r="K497" s="230" t="s">
        <v>148</v>
      </c>
      <c r="L497" s="230" t="s">
        <v>148</v>
      </c>
      <c r="M497" s="230" t="s">
        <v>148</v>
      </c>
    </row>
    <row r="498" spans="1:13" x14ac:dyDescent="0.3">
      <c r="A498" s="230">
        <v>427739</v>
      </c>
      <c r="B498" s="230" t="s">
        <v>58</v>
      </c>
      <c r="E498" s="230" t="s">
        <v>148</v>
      </c>
      <c r="F498" s="230" t="s">
        <v>148</v>
      </c>
      <c r="I498" s="230" t="s">
        <v>150</v>
      </c>
      <c r="J498" s="230" t="s">
        <v>150</v>
      </c>
      <c r="K498" s="230" t="s">
        <v>150</v>
      </c>
      <c r="L498" s="230" t="s">
        <v>149</v>
      </c>
      <c r="M498" s="230" t="s">
        <v>150</v>
      </c>
    </row>
    <row r="499" spans="1:13" x14ac:dyDescent="0.3">
      <c r="A499" s="230">
        <v>425901</v>
      </c>
      <c r="B499" s="230" t="s">
        <v>58</v>
      </c>
      <c r="D499" s="230" t="s">
        <v>148</v>
      </c>
      <c r="G499" s="230" t="s">
        <v>148</v>
      </c>
      <c r="J499" s="230" t="s">
        <v>148</v>
      </c>
      <c r="K499" s="230" t="s">
        <v>148</v>
      </c>
      <c r="L499" s="230" t="s">
        <v>148</v>
      </c>
    </row>
    <row r="500" spans="1:13" x14ac:dyDescent="0.3">
      <c r="A500" s="230">
        <v>426700</v>
      </c>
      <c r="B500" s="230" t="s">
        <v>58</v>
      </c>
      <c r="C500" s="230" t="s">
        <v>148</v>
      </c>
      <c r="D500" s="230" t="s">
        <v>150</v>
      </c>
      <c r="E500" s="230" t="s">
        <v>148</v>
      </c>
      <c r="F500" s="230" t="s">
        <v>148</v>
      </c>
      <c r="I500" s="230" t="s">
        <v>150</v>
      </c>
      <c r="J500" s="230" t="s">
        <v>150</v>
      </c>
      <c r="K500" s="230" t="s">
        <v>150</v>
      </c>
      <c r="L500" s="230" t="s">
        <v>149</v>
      </c>
      <c r="M500" s="230" t="s">
        <v>150</v>
      </c>
    </row>
    <row r="501" spans="1:13" x14ac:dyDescent="0.3">
      <c r="A501" s="230">
        <v>427613</v>
      </c>
      <c r="B501" s="230" t="s">
        <v>58</v>
      </c>
      <c r="D501" s="230" t="s">
        <v>149</v>
      </c>
      <c r="G501" s="230" t="s">
        <v>149</v>
      </c>
      <c r="J501" s="230" t="s">
        <v>148</v>
      </c>
      <c r="K501" s="230" t="s">
        <v>148</v>
      </c>
      <c r="L501" s="230" t="s">
        <v>150</v>
      </c>
    </row>
    <row r="502" spans="1:13" x14ac:dyDescent="0.3">
      <c r="A502" s="230">
        <v>424783</v>
      </c>
      <c r="B502" s="230" t="s">
        <v>58</v>
      </c>
      <c r="D502" s="230" t="s">
        <v>148</v>
      </c>
      <c r="J502" s="230" t="s">
        <v>148</v>
      </c>
      <c r="K502" s="230" t="s">
        <v>148</v>
      </c>
      <c r="L502" s="230" t="s">
        <v>150</v>
      </c>
      <c r="M502" s="230" t="s">
        <v>148</v>
      </c>
    </row>
    <row r="503" spans="1:13" x14ac:dyDescent="0.3">
      <c r="A503" s="230">
        <v>427745</v>
      </c>
      <c r="B503" s="230" t="s">
        <v>58</v>
      </c>
      <c r="D503" s="230" t="s">
        <v>148</v>
      </c>
      <c r="E503" s="230" t="s">
        <v>148</v>
      </c>
      <c r="G503" s="230" t="s">
        <v>149</v>
      </c>
      <c r="J503" s="230" t="s">
        <v>149</v>
      </c>
      <c r="K503" s="230" t="s">
        <v>149</v>
      </c>
      <c r="L503" s="230" t="s">
        <v>149</v>
      </c>
      <c r="M503" s="230" t="s">
        <v>149</v>
      </c>
    </row>
    <row r="504" spans="1:13" x14ac:dyDescent="0.3">
      <c r="A504" s="230">
        <v>427141</v>
      </c>
      <c r="B504" s="230" t="s">
        <v>58</v>
      </c>
      <c r="H504" s="230" t="s">
        <v>150</v>
      </c>
      <c r="J504" s="230" t="s">
        <v>150</v>
      </c>
      <c r="K504" s="230" t="s">
        <v>150</v>
      </c>
      <c r="L504" s="230" t="s">
        <v>149</v>
      </c>
      <c r="M504" s="230" t="s">
        <v>148</v>
      </c>
    </row>
    <row r="505" spans="1:13" x14ac:dyDescent="0.3">
      <c r="A505" s="230">
        <v>427578</v>
      </c>
      <c r="B505" s="230" t="s">
        <v>58</v>
      </c>
      <c r="C505" s="230" t="s">
        <v>150</v>
      </c>
      <c r="I505" s="230" t="s">
        <v>149</v>
      </c>
      <c r="K505" s="230" t="s">
        <v>148</v>
      </c>
      <c r="L505" s="230" t="s">
        <v>149</v>
      </c>
      <c r="M505" s="230" t="s">
        <v>148</v>
      </c>
    </row>
    <row r="506" spans="1:13" x14ac:dyDescent="0.3">
      <c r="A506" s="230">
        <v>427637</v>
      </c>
      <c r="B506" s="230" t="s">
        <v>58</v>
      </c>
      <c r="D506" s="230" t="s">
        <v>148</v>
      </c>
      <c r="I506" s="230" t="s">
        <v>150</v>
      </c>
      <c r="J506" s="230" t="s">
        <v>150</v>
      </c>
      <c r="K506" s="230" t="s">
        <v>150</v>
      </c>
      <c r="M506" s="230" t="s">
        <v>149</v>
      </c>
    </row>
    <row r="507" spans="1:13" x14ac:dyDescent="0.3">
      <c r="A507" s="230">
        <v>427205</v>
      </c>
      <c r="B507" s="230" t="s">
        <v>58</v>
      </c>
      <c r="D507" s="230" t="s">
        <v>148</v>
      </c>
      <c r="F507" s="230" t="s">
        <v>150</v>
      </c>
      <c r="J507" s="230" t="s">
        <v>149</v>
      </c>
      <c r="K507" s="230" t="s">
        <v>148</v>
      </c>
      <c r="L507" s="230" t="s">
        <v>149</v>
      </c>
      <c r="M507" s="230" t="s">
        <v>149</v>
      </c>
    </row>
    <row r="508" spans="1:13" x14ac:dyDescent="0.3">
      <c r="A508" s="230">
        <v>426562</v>
      </c>
      <c r="B508" s="230" t="s">
        <v>58</v>
      </c>
      <c r="D508" s="230" t="s">
        <v>148</v>
      </c>
      <c r="E508" s="230" t="s">
        <v>148</v>
      </c>
      <c r="G508" s="230" t="s">
        <v>150</v>
      </c>
      <c r="I508" s="230" t="s">
        <v>148</v>
      </c>
      <c r="J508" s="230" t="s">
        <v>148</v>
      </c>
      <c r="K508" s="230" t="s">
        <v>148</v>
      </c>
      <c r="L508" s="230" t="s">
        <v>148</v>
      </c>
    </row>
    <row r="509" spans="1:13" x14ac:dyDescent="0.3">
      <c r="A509" s="230">
        <v>418094</v>
      </c>
      <c r="B509" s="230" t="s">
        <v>58</v>
      </c>
      <c r="D509" s="230" t="s">
        <v>150</v>
      </c>
      <c r="E509" s="230" t="s">
        <v>148</v>
      </c>
      <c r="F509" s="230" t="s">
        <v>149</v>
      </c>
      <c r="G509" s="230" t="s">
        <v>149</v>
      </c>
      <c r="I509" s="230" t="s">
        <v>148</v>
      </c>
      <c r="J509" s="230" t="s">
        <v>149</v>
      </c>
      <c r="K509" s="230" t="s">
        <v>148</v>
      </c>
      <c r="L509" s="230" t="s">
        <v>149</v>
      </c>
      <c r="M509" s="230" t="s">
        <v>149</v>
      </c>
    </row>
    <row r="510" spans="1:13" x14ac:dyDescent="0.3">
      <c r="A510" s="230">
        <v>419676</v>
      </c>
      <c r="B510" s="230" t="s">
        <v>58</v>
      </c>
      <c r="C510" s="230" t="s">
        <v>150</v>
      </c>
      <c r="E510" s="230" t="s">
        <v>148</v>
      </c>
      <c r="I510" s="230" t="s">
        <v>149</v>
      </c>
      <c r="J510" s="230" t="s">
        <v>150</v>
      </c>
      <c r="K510" s="230" t="s">
        <v>149</v>
      </c>
      <c r="L510" s="230" t="s">
        <v>150</v>
      </c>
      <c r="M510" s="230" t="s">
        <v>149</v>
      </c>
    </row>
    <row r="511" spans="1:13" x14ac:dyDescent="0.3">
      <c r="A511" s="230">
        <v>421389</v>
      </c>
      <c r="B511" s="230" t="s">
        <v>58</v>
      </c>
      <c r="C511" s="230" t="s">
        <v>149</v>
      </c>
      <c r="D511" s="230" t="s">
        <v>149</v>
      </c>
      <c r="E511" s="230" t="s">
        <v>148</v>
      </c>
      <c r="F511" s="230" t="s">
        <v>148</v>
      </c>
      <c r="G511" s="230" t="s">
        <v>148</v>
      </c>
      <c r="I511" s="230" t="s">
        <v>149</v>
      </c>
      <c r="J511" s="230" t="s">
        <v>149</v>
      </c>
      <c r="K511" s="230" t="s">
        <v>149</v>
      </c>
      <c r="L511" s="230" t="s">
        <v>149</v>
      </c>
      <c r="M511" s="230" t="s">
        <v>149</v>
      </c>
    </row>
    <row r="512" spans="1:13" x14ac:dyDescent="0.3">
      <c r="A512" s="230">
        <v>422708</v>
      </c>
      <c r="B512" s="230" t="s">
        <v>58</v>
      </c>
      <c r="C512" s="230" t="s">
        <v>148</v>
      </c>
      <c r="D512" s="230" t="s">
        <v>148</v>
      </c>
      <c r="E512" s="230" t="s">
        <v>148</v>
      </c>
      <c r="F512" s="230" t="s">
        <v>148</v>
      </c>
      <c r="G512" s="230" t="s">
        <v>148</v>
      </c>
      <c r="I512" s="230" t="s">
        <v>150</v>
      </c>
      <c r="J512" s="230" t="s">
        <v>149</v>
      </c>
      <c r="K512" s="230" t="s">
        <v>148</v>
      </c>
      <c r="L512" s="230" t="s">
        <v>150</v>
      </c>
      <c r="M512" s="230" t="s">
        <v>149</v>
      </c>
    </row>
    <row r="513" spans="1:13" x14ac:dyDescent="0.3">
      <c r="A513" s="230">
        <v>424008</v>
      </c>
      <c r="B513" s="230" t="s">
        <v>58</v>
      </c>
      <c r="E513" s="230" t="s">
        <v>148</v>
      </c>
      <c r="F513" s="230" t="s">
        <v>148</v>
      </c>
      <c r="G513" s="230" t="s">
        <v>149</v>
      </c>
      <c r="I513" s="230" t="s">
        <v>149</v>
      </c>
      <c r="J513" s="230" t="s">
        <v>149</v>
      </c>
      <c r="K513" s="230" t="s">
        <v>149</v>
      </c>
      <c r="L513" s="230" t="s">
        <v>150</v>
      </c>
      <c r="M513" s="230" t="s">
        <v>150</v>
      </c>
    </row>
    <row r="514" spans="1:13" x14ac:dyDescent="0.3">
      <c r="A514" s="230">
        <v>424741</v>
      </c>
      <c r="B514" s="230" t="s">
        <v>58</v>
      </c>
      <c r="C514" s="230" t="s">
        <v>149</v>
      </c>
      <c r="D514" s="230" t="s">
        <v>149</v>
      </c>
      <c r="E514" s="230" t="s">
        <v>148</v>
      </c>
      <c r="G514" s="230" t="s">
        <v>149</v>
      </c>
      <c r="I514" s="230" t="s">
        <v>149</v>
      </c>
      <c r="J514" s="230" t="s">
        <v>149</v>
      </c>
      <c r="K514" s="230" t="s">
        <v>149</v>
      </c>
      <c r="L514" s="230" t="s">
        <v>149</v>
      </c>
      <c r="M514" s="230" t="s">
        <v>149</v>
      </c>
    </row>
    <row r="515" spans="1:13" x14ac:dyDescent="0.3">
      <c r="A515" s="230">
        <v>424847</v>
      </c>
      <c r="B515" s="230" t="s">
        <v>58</v>
      </c>
      <c r="E515" s="230" t="s">
        <v>148</v>
      </c>
      <c r="J515" s="230" t="s">
        <v>150</v>
      </c>
      <c r="K515" s="230" t="s">
        <v>149</v>
      </c>
      <c r="L515" s="230" t="s">
        <v>149</v>
      </c>
      <c r="M515" s="230" t="s">
        <v>150</v>
      </c>
    </row>
    <row r="516" spans="1:13" x14ac:dyDescent="0.3">
      <c r="A516" s="230">
        <v>425409</v>
      </c>
      <c r="B516" s="230" t="s">
        <v>58</v>
      </c>
      <c r="C516" s="230" t="s">
        <v>148</v>
      </c>
      <c r="D516" s="230" t="s">
        <v>148</v>
      </c>
      <c r="E516" s="230" t="s">
        <v>148</v>
      </c>
      <c r="F516" s="230" t="s">
        <v>148</v>
      </c>
      <c r="G516" s="230" t="s">
        <v>149</v>
      </c>
      <c r="H516" s="230" t="s">
        <v>148</v>
      </c>
      <c r="I516" s="230" t="s">
        <v>150</v>
      </c>
      <c r="J516" s="230" t="s">
        <v>150</v>
      </c>
      <c r="K516" s="230" t="s">
        <v>150</v>
      </c>
      <c r="L516" s="230" t="s">
        <v>150</v>
      </c>
      <c r="M516" s="230" t="s">
        <v>150</v>
      </c>
    </row>
    <row r="517" spans="1:13" x14ac:dyDescent="0.3">
      <c r="A517" s="230">
        <v>427342</v>
      </c>
      <c r="B517" s="230" t="s">
        <v>58</v>
      </c>
      <c r="C517" s="230" t="s">
        <v>150</v>
      </c>
      <c r="D517" s="230" t="s">
        <v>149</v>
      </c>
      <c r="E517" s="230" t="s">
        <v>150</v>
      </c>
      <c r="F517" s="230" t="s">
        <v>149</v>
      </c>
      <c r="G517" s="230" t="s">
        <v>149</v>
      </c>
      <c r="H517" s="230" t="s">
        <v>149</v>
      </c>
      <c r="I517" s="230" t="s">
        <v>149</v>
      </c>
      <c r="J517" s="230" t="s">
        <v>149</v>
      </c>
      <c r="K517" s="230" t="s">
        <v>149</v>
      </c>
      <c r="L517" s="230" t="s">
        <v>149</v>
      </c>
      <c r="M517" s="230" t="s">
        <v>149</v>
      </c>
    </row>
    <row r="518" spans="1:13" x14ac:dyDescent="0.3">
      <c r="A518" s="230">
        <v>405554</v>
      </c>
      <c r="B518" s="230" t="s">
        <v>58</v>
      </c>
      <c r="D518" s="230" t="s">
        <v>148</v>
      </c>
      <c r="E518" s="230" t="s">
        <v>148</v>
      </c>
      <c r="G518" s="230" t="s">
        <v>148</v>
      </c>
      <c r="I518" s="230" t="s">
        <v>150</v>
      </c>
      <c r="J518" s="230" t="s">
        <v>149</v>
      </c>
      <c r="K518" s="230" t="s">
        <v>149</v>
      </c>
      <c r="L518" s="230" t="s">
        <v>149</v>
      </c>
      <c r="M518" s="230" t="s">
        <v>149</v>
      </c>
    </row>
    <row r="519" spans="1:13" x14ac:dyDescent="0.3">
      <c r="A519" s="230">
        <v>405632</v>
      </c>
      <c r="B519" s="230" t="s">
        <v>58</v>
      </c>
      <c r="D519" s="230" t="s">
        <v>148</v>
      </c>
      <c r="E519" s="230" t="s">
        <v>148</v>
      </c>
      <c r="I519" s="230" t="s">
        <v>148</v>
      </c>
      <c r="J519" s="230" t="s">
        <v>150</v>
      </c>
      <c r="K519" s="230" t="s">
        <v>150</v>
      </c>
      <c r="L519" s="230" t="s">
        <v>149</v>
      </c>
      <c r="M519" s="230" t="s">
        <v>148</v>
      </c>
    </row>
    <row r="520" spans="1:13" x14ac:dyDescent="0.3">
      <c r="A520" s="230">
        <v>407454</v>
      </c>
      <c r="B520" s="230" t="s">
        <v>58</v>
      </c>
      <c r="D520" s="230" t="s">
        <v>150</v>
      </c>
      <c r="E520" s="230" t="s">
        <v>148</v>
      </c>
      <c r="J520" s="230" t="s">
        <v>148</v>
      </c>
      <c r="K520" s="230" t="s">
        <v>149</v>
      </c>
      <c r="L520" s="230" t="s">
        <v>149</v>
      </c>
      <c r="M520" s="230" t="s">
        <v>148</v>
      </c>
    </row>
    <row r="521" spans="1:13" x14ac:dyDescent="0.3">
      <c r="A521" s="230">
        <v>409269</v>
      </c>
      <c r="B521" s="230" t="s">
        <v>58</v>
      </c>
      <c r="C521" s="230" t="s">
        <v>150</v>
      </c>
      <c r="D521" s="230" t="s">
        <v>149</v>
      </c>
      <c r="I521" s="230" t="s">
        <v>149</v>
      </c>
      <c r="J521" s="230" t="s">
        <v>148</v>
      </c>
      <c r="K521" s="230" t="s">
        <v>148</v>
      </c>
      <c r="L521" s="230" t="s">
        <v>149</v>
      </c>
      <c r="M521" s="230" t="s">
        <v>148</v>
      </c>
    </row>
    <row r="522" spans="1:13" x14ac:dyDescent="0.3">
      <c r="A522" s="230">
        <v>410101</v>
      </c>
      <c r="B522" s="230" t="s">
        <v>58</v>
      </c>
      <c r="D522" s="230" t="s">
        <v>148</v>
      </c>
      <c r="E522" s="230" t="s">
        <v>148</v>
      </c>
      <c r="I522" s="230" t="s">
        <v>149</v>
      </c>
      <c r="J522" s="230" t="s">
        <v>149</v>
      </c>
      <c r="K522" s="230" t="s">
        <v>149</v>
      </c>
      <c r="L522" s="230" t="s">
        <v>148</v>
      </c>
      <c r="M522" s="230" t="s">
        <v>149</v>
      </c>
    </row>
    <row r="523" spans="1:13" x14ac:dyDescent="0.3">
      <c r="A523" s="230">
        <v>410862</v>
      </c>
      <c r="B523" s="230" t="s">
        <v>58</v>
      </c>
      <c r="C523" s="230" t="s">
        <v>148</v>
      </c>
      <c r="D523" s="230" t="s">
        <v>148</v>
      </c>
      <c r="E523" s="230" t="s">
        <v>148</v>
      </c>
      <c r="H523" s="230" t="s">
        <v>149</v>
      </c>
      <c r="J523" s="230" t="s">
        <v>148</v>
      </c>
      <c r="L523" s="230" t="s">
        <v>149</v>
      </c>
    </row>
    <row r="524" spans="1:13" x14ac:dyDescent="0.3">
      <c r="A524" s="230">
        <v>411423</v>
      </c>
      <c r="B524" s="230" t="s">
        <v>58</v>
      </c>
      <c r="D524" s="230" t="s">
        <v>148</v>
      </c>
      <c r="F524" s="230" t="s">
        <v>148</v>
      </c>
      <c r="G524" s="230" t="s">
        <v>148</v>
      </c>
      <c r="I524" s="230" t="s">
        <v>148</v>
      </c>
      <c r="J524" s="230" t="s">
        <v>149</v>
      </c>
      <c r="K524" s="230" t="s">
        <v>150</v>
      </c>
      <c r="L524" s="230" t="s">
        <v>149</v>
      </c>
      <c r="M524" s="230" t="s">
        <v>150</v>
      </c>
    </row>
    <row r="525" spans="1:13" x14ac:dyDescent="0.3">
      <c r="A525" s="230">
        <v>411732</v>
      </c>
      <c r="B525" s="230" t="s">
        <v>58</v>
      </c>
      <c r="D525" s="230" t="s">
        <v>148</v>
      </c>
      <c r="E525" s="230" t="s">
        <v>148</v>
      </c>
      <c r="G525" s="230" t="s">
        <v>150</v>
      </c>
      <c r="H525" s="230" t="s">
        <v>149</v>
      </c>
      <c r="K525" s="230" t="s">
        <v>148</v>
      </c>
      <c r="L525" s="230" t="s">
        <v>149</v>
      </c>
      <c r="M525" s="230" t="s">
        <v>148</v>
      </c>
    </row>
    <row r="526" spans="1:13" x14ac:dyDescent="0.3">
      <c r="A526" s="230">
        <v>411823</v>
      </c>
      <c r="B526" s="230" t="s">
        <v>58</v>
      </c>
      <c r="D526" s="230" t="s">
        <v>149</v>
      </c>
      <c r="E526" s="230" t="s">
        <v>148</v>
      </c>
      <c r="G526" s="230" t="s">
        <v>149</v>
      </c>
      <c r="H526" s="230" t="s">
        <v>149</v>
      </c>
      <c r="I526" s="230" t="s">
        <v>148</v>
      </c>
      <c r="J526" s="230" t="s">
        <v>148</v>
      </c>
      <c r="K526" s="230" t="s">
        <v>150</v>
      </c>
      <c r="L526" s="230" t="s">
        <v>149</v>
      </c>
    </row>
    <row r="527" spans="1:13" x14ac:dyDescent="0.3">
      <c r="A527" s="230">
        <v>411843</v>
      </c>
      <c r="B527" s="230" t="s">
        <v>58</v>
      </c>
      <c r="C527" s="230" t="s">
        <v>150</v>
      </c>
      <c r="D527" s="230" t="s">
        <v>150</v>
      </c>
      <c r="E527" s="230" t="s">
        <v>150</v>
      </c>
      <c r="F527" s="230" t="s">
        <v>150</v>
      </c>
      <c r="G527" s="230" t="s">
        <v>150</v>
      </c>
      <c r="H527" s="230" t="s">
        <v>150</v>
      </c>
      <c r="I527" s="230" t="s">
        <v>149</v>
      </c>
      <c r="J527" s="230" t="s">
        <v>149</v>
      </c>
      <c r="K527" s="230" t="s">
        <v>149</v>
      </c>
      <c r="L527" s="230" t="s">
        <v>149</v>
      </c>
      <c r="M527" s="230" t="s">
        <v>149</v>
      </c>
    </row>
    <row r="528" spans="1:13" x14ac:dyDescent="0.3">
      <c r="A528" s="230">
        <v>412116</v>
      </c>
      <c r="B528" s="230" t="s">
        <v>58</v>
      </c>
      <c r="C528" s="230" t="s">
        <v>148</v>
      </c>
      <c r="H528" s="230" t="s">
        <v>150</v>
      </c>
      <c r="I528" s="230" t="s">
        <v>148</v>
      </c>
      <c r="J528" s="230" t="s">
        <v>150</v>
      </c>
      <c r="K528" s="230" t="s">
        <v>148</v>
      </c>
      <c r="M528" s="230" t="s">
        <v>148</v>
      </c>
    </row>
    <row r="529" spans="1:13" x14ac:dyDescent="0.3">
      <c r="A529" s="230">
        <v>412620</v>
      </c>
      <c r="B529" s="230" t="s">
        <v>58</v>
      </c>
      <c r="C529" s="230" t="s">
        <v>148</v>
      </c>
      <c r="E529" s="230" t="s">
        <v>148</v>
      </c>
      <c r="F529" s="230" t="s">
        <v>148</v>
      </c>
      <c r="H529" s="230" t="s">
        <v>150</v>
      </c>
      <c r="I529" s="230" t="s">
        <v>149</v>
      </c>
      <c r="J529" s="230" t="s">
        <v>149</v>
      </c>
      <c r="K529" s="230" t="s">
        <v>150</v>
      </c>
      <c r="M529" s="230" t="s">
        <v>149</v>
      </c>
    </row>
    <row r="530" spans="1:13" x14ac:dyDescent="0.3">
      <c r="A530" s="230">
        <v>412657</v>
      </c>
      <c r="B530" s="230" t="s">
        <v>58</v>
      </c>
      <c r="C530" s="230" t="s">
        <v>150</v>
      </c>
      <c r="D530" s="230" t="s">
        <v>150</v>
      </c>
      <c r="G530" s="230" t="s">
        <v>150</v>
      </c>
      <c r="I530" s="230" t="s">
        <v>149</v>
      </c>
      <c r="J530" s="230" t="s">
        <v>149</v>
      </c>
      <c r="L530" s="230" t="s">
        <v>150</v>
      </c>
      <c r="M530" s="230" t="s">
        <v>150</v>
      </c>
    </row>
    <row r="531" spans="1:13" x14ac:dyDescent="0.3">
      <c r="A531" s="230">
        <v>412711</v>
      </c>
      <c r="B531" s="230" t="s">
        <v>58</v>
      </c>
      <c r="D531" s="230" t="s">
        <v>148</v>
      </c>
      <c r="E531" s="230" t="s">
        <v>148</v>
      </c>
      <c r="G531" s="230" t="s">
        <v>148</v>
      </c>
      <c r="H531" s="230" t="s">
        <v>150</v>
      </c>
      <c r="J531" s="230" t="s">
        <v>149</v>
      </c>
      <c r="K531" s="230" t="s">
        <v>149</v>
      </c>
      <c r="L531" s="230" t="s">
        <v>149</v>
      </c>
      <c r="M531" s="230" t="s">
        <v>149</v>
      </c>
    </row>
    <row r="532" spans="1:13" x14ac:dyDescent="0.3">
      <c r="A532" s="230">
        <v>412744</v>
      </c>
      <c r="B532" s="230" t="s">
        <v>58</v>
      </c>
      <c r="E532" s="230" t="s">
        <v>148</v>
      </c>
      <c r="F532" s="230" t="s">
        <v>148</v>
      </c>
      <c r="H532" s="230" t="s">
        <v>148</v>
      </c>
      <c r="I532" s="230" t="s">
        <v>149</v>
      </c>
      <c r="J532" s="230" t="s">
        <v>149</v>
      </c>
      <c r="K532" s="230" t="s">
        <v>149</v>
      </c>
      <c r="M532" s="230" t="s">
        <v>149</v>
      </c>
    </row>
    <row r="533" spans="1:13" x14ac:dyDescent="0.3">
      <c r="A533" s="230">
        <v>412872</v>
      </c>
      <c r="B533" s="230" t="s">
        <v>58</v>
      </c>
      <c r="D533" s="230" t="s">
        <v>150</v>
      </c>
      <c r="E533" s="230" t="s">
        <v>149</v>
      </c>
      <c r="G533" s="230" t="s">
        <v>149</v>
      </c>
      <c r="H533" s="230" t="s">
        <v>149</v>
      </c>
      <c r="I533" s="230" t="s">
        <v>149</v>
      </c>
      <c r="J533" s="230" t="s">
        <v>149</v>
      </c>
      <c r="K533" s="230" t="s">
        <v>149</v>
      </c>
      <c r="L533" s="230" t="s">
        <v>149</v>
      </c>
      <c r="M533" s="230" t="s">
        <v>149</v>
      </c>
    </row>
    <row r="534" spans="1:13" x14ac:dyDescent="0.3">
      <c r="A534" s="230">
        <v>413262</v>
      </c>
      <c r="B534" s="230" t="s">
        <v>58</v>
      </c>
      <c r="C534" s="230" t="s">
        <v>148</v>
      </c>
      <c r="D534" s="230" t="s">
        <v>148</v>
      </c>
      <c r="E534" s="230" t="s">
        <v>148</v>
      </c>
      <c r="F534" s="230" t="s">
        <v>150</v>
      </c>
      <c r="G534" s="230" t="s">
        <v>149</v>
      </c>
      <c r="H534" s="230" t="s">
        <v>150</v>
      </c>
      <c r="I534" s="230" t="s">
        <v>149</v>
      </c>
      <c r="J534" s="230" t="s">
        <v>149</v>
      </c>
      <c r="K534" s="230" t="s">
        <v>149</v>
      </c>
      <c r="L534" s="230" t="s">
        <v>149</v>
      </c>
      <c r="M534" s="230" t="s">
        <v>149</v>
      </c>
    </row>
    <row r="535" spans="1:13" x14ac:dyDescent="0.3">
      <c r="A535" s="230">
        <v>413312</v>
      </c>
      <c r="B535" s="230" t="s">
        <v>58</v>
      </c>
      <c r="D535" s="230" t="s">
        <v>148</v>
      </c>
      <c r="E535" s="230" t="s">
        <v>148</v>
      </c>
      <c r="G535" s="230" t="s">
        <v>148</v>
      </c>
      <c r="H535" s="230" t="s">
        <v>148</v>
      </c>
      <c r="I535" s="230" t="s">
        <v>148</v>
      </c>
      <c r="J535" s="230" t="s">
        <v>148</v>
      </c>
    </row>
    <row r="536" spans="1:13" x14ac:dyDescent="0.3">
      <c r="A536" s="230">
        <v>413527</v>
      </c>
      <c r="B536" s="230" t="s">
        <v>58</v>
      </c>
      <c r="D536" s="230" t="s">
        <v>148</v>
      </c>
      <c r="H536" s="230" t="s">
        <v>148</v>
      </c>
      <c r="I536" s="230" t="s">
        <v>149</v>
      </c>
      <c r="J536" s="230" t="s">
        <v>149</v>
      </c>
      <c r="K536" s="230" t="s">
        <v>149</v>
      </c>
      <c r="L536" s="230" t="s">
        <v>149</v>
      </c>
      <c r="M536" s="230" t="s">
        <v>150</v>
      </c>
    </row>
    <row r="537" spans="1:13" x14ac:dyDescent="0.3">
      <c r="A537" s="230">
        <v>413604</v>
      </c>
      <c r="B537" s="230" t="s">
        <v>58</v>
      </c>
      <c r="C537" s="230" t="s">
        <v>148</v>
      </c>
      <c r="E537" s="230" t="s">
        <v>150</v>
      </c>
      <c r="F537" s="230" t="s">
        <v>148</v>
      </c>
      <c r="H537" s="230" t="s">
        <v>148</v>
      </c>
      <c r="I537" s="230" t="s">
        <v>149</v>
      </c>
      <c r="J537" s="230" t="s">
        <v>149</v>
      </c>
      <c r="K537" s="230" t="s">
        <v>149</v>
      </c>
      <c r="L537" s="230" t="s">
        <v>149</v>
      </c>
      <c r="M537" s="230" t="s">
        <v>149</v>
      </c>
    </row>
    <row r="538" spans="1:13" x14ac:dyDescent="0.3">
      <c r="A538" s="230">
        <v>414046</v>
      </c>
      <c r="B538" s="230" t="s">
        <v>58</v>
      </c>
      <c r="D538" s="230" t="s">
        <v>150</v>
      </c>
      <c r="G538" s="230" t="s">
        <v>149</v>
      </c>
      <c r="I538" s="230" t="s">
        <v>149</v>
      </c>
      <c r="J538" s="230" t="s">
        <v>149</v>
      </c>
      <c r="K538" s="230" t="s">
        <v>150</v>
      </c>
      <c r="L538" s="230" t="s">
        <v>149</v>
      </c>
      <c r="M538" s="230" t="s">
        <v>149</v>
      </c>
    </row>
    <row r="539" spans="1:13" x14ac:dyDescent="0.3">
      <c r="A539" s="230">
        <v>414220</v>
      </c>
      <c r="B539" s="230" t="s">
        <v>58</v>
      </c>
      <c r="D539" s="230" t="s">
        <v>148</v>
      </c>
      <c r="G539" s="230" t="s">
        <v>150</v>
      </c>
      <c r="I539" s="230" t="s">
        <v>148</v>
      </c>
      <c r="J539" s="230" t="s">
        <v>148</v>
      </c>
      <c r="L539" s="230" t="s">
        <v>149</v>
      </c>
    </row>
    <row r="540" spans="1:13" x14ac:dyDescent="0.3">
      <c r="A540" s="230">
        <v>414236</v>
      </c>
      <c r="B540" s="230" t="s">
        <v>58</v>
      </c>
      <c r="E540" s="230" t="s">
        <v>148</v>
      </c>
      <c r="F540" s="230" t="s">
        <v>148</v>
      </c>
      <c r="K540" s="230" t="s">
        <v>149</v>
      </c>
      <c r="L540" s="230" t="s">
        <v>149</v>
      </c>
      <c r="M540" s="230" t="s">
        <v>149</v>
      </c>
    </row>
    <row r="541" spans="1:13" x14ac:dyDescent="0.3">
      <c r="A541" s="230">
        <v>414263</v>
      </c>
      <c r="B541" s="230" t="s">
        <v>58</v>
      </c>
      <c r="D541" s="230" t="s">
        <v>148</v>
      </c>
      <c r="G541" s="230" t="s">
        <v>148</v>
      </c>
      <c r="H541" s="230" t="s">
        <v>149</v>
      </c>
      <c r="I541" s="230" t="s">
        <v>149</v>
      </c>
      <c r="J541" s="230" t="s">
        <v>149</v>
      </c>
      <c r="K541" s="230" t="s">
        <v>149</v>
      </c>
      <c r="L541" s="230" t="s">
        <v>149</v>
      </c>
      <c r="M541" s="230" t="s">
        <v>149</v>
      </c>
    </row>
    <row r="542" spans="1:13" x14ac:dyDescent="0.3">
      <c r="A542" s="230">
        <v>414286</v>
      </c>
      <c r="B542" s="230" t="s">
        <v>58</v>
      </c>
      <c r="E542" s="230" t="s">
        <v>150</v>
      </c>
      <c r="F542" s="230" t="s">
        <v>149</v>
      </c>
      <c r="H542" s="230" t="s">
        <v>149</v>
      </c>
      <c r="I542" s="230" t="s">
        <v>149</v>
      </c>
      <c r="J542" s="230" t="s">
        <v>149</v>
      </c>
      <c r="K542" s="230" t="s">
        <v>149</v>
      </c>
      <c r="L542" s="230" t="s">
        <v>149</v>
      </c>
    </row>
    <row r="543" spans="1:13" x14ac:dyDescent="0.3">
      <c r="A543" s="230">
        <v>414299</v>
      </c>
      <c r="B543" s="230" t="s">
        <v>58</v>
      </c>
      <c r="C543" s="230" t="s">
        <v>149</v>
      </c>
      <c r="E543" s="230" t="s">
        <v>150</v>
      </c>
      <c r="F543" s="230" t="s">
        <v>150</v>
      </c>
      <c r="H543" s="230" t="s">
        <v>149</v>
      </c>
      <c r="I543" s="230" t="s">
        <v>149</v>
      </c>
      <c r="J543" s="230" t="s">
        <v>149</v>
      </c>
      <c r="K543" s="230" t="s">
        <v>149</v>
      </c>
      <c r="L543" s="230" t="s">
        <v>149</v>
      </c>
      <c r="M543" s="230" t="s">
        <v>149</v>
      </c>
    </row>
    <row r="544" spans="1:13" x14ac:dyDescent="0.3">
      <c r="A544" s="230">
        <v>414353</v>
      </c>
      <c r="B544" s="230" t="s">
        <v>58</v>
      </c>
      <c r="C544" s="230" t="s">
        <v>149</v>
      </c>
      <c r="D544" s="230" t="s">
        <v>150</v>
      </c>
      <c r="E544" s="230" t="s">
        <v>149</v>
      </c>
      <c r="F544" s="230" t="s">
        <v>149</v>
      </c>
      <c r="G544" s="230" t="s">
        <v>149</v>
      </c>
      <c r="H544" s="230" t="s">
        <v>149</v>
      </c>
      <c r="I544" s="230" t="s">
        <v>149</v>
      </c>
      <c r="J544" s="230" t="s">
        <v>149</v>
      </c>
      <c r="K544" s="230" t="s">
        <v>149</v>
      </c>
      <c r="L544" s="230" t="s">
        <v>149</v>
      </c>
      <c r="M544" s="230" t="s">
        <v>149</v>
      </c>
    </row>
    <row r="545" spans="1:13" x14ac:dyDescent="0.3">
      <c r="A545" s="230">
        <v>414423</v>
      </c>
      <c r="B545" s="230" t="s">
        <v>58</v>
      </c>
      <c r="E545" s="230" t="s">
        <v>148</v>
      </c>
      <c r="F545" s="230" t="s">
        <v>148</v>
      </c>
      <c r="J545" s="230" t="s">
        <v>148</v>
      </c>
      <c r="K545" s="230" t="s">
        <v>149</v>
      </c>
      <c r="L545" s="230" t="s">
        <v>149</v>
      </c>
    </row>
    <row r="546" spans="1:13" x14ac:dyDescent="0.3">
      <c r="A546" s="230">
        <v>414596</v>
      </c>
      <c r="B546" s="230" t="s">
        <v>58</v>
      </c>
      <c r="F546" s="230" t="s">
        <v>148</v>
      </c>
      <c r="H546" s="230" t="s">
        <v>149</v>
      </c>
      <c r="K546" s="230" t="s">
        <v>148</v>
      </c>
      <c r="L546" s="230" t="s">
        <v>149</v>
      </c>
      <c r="M546" s="230" t="s">
        <v>148</v>
      </c>
    </row>
    <row r="547" spans="1:13" x14ac:dyDescent="0.3">
      <c r="A547" s="230">
        <v>414684</v>
      </c>
      <c r="B547" s="230" t="s">
        <v>58</v>
      </c>
      <c r="C547" s="230" t="s">
        <v>148</v>
      </c>
      <c r="E547" s="230" t="s">
        <v>148</v>
      </c>
      <c r="H547" s="230" t="s">
        <v>149</v>
      </c>
      <c r="I547" s="230" t="s">
        <v>149</v>
      </c>
      <c r="J547" s="230" t="s">
        <v>148</v>
      </c>
      <c r="K547" s="230" t="s">
        <v>149</v>
      </c>
      <c r="L547" s="230" t="s">
        <v>149</v>
      </c>
      <c r="M547" s="230" t="s">
        <v>148</v>
      </c>
    </row>
    <row r="548" spans="1:13" x14ac:dyDescent="0.3">
      <c r="A548" s="230">
        <v>414780</v>
      </c>
      <c r="B548" s="230" t="s">
        <v>58</v>
      </c>
      <c r="C548" s="230" t="s">
        <v>148</v>
      </c>
      <c r="D548" s="230" t="s">
        <v>149</v>
      </c>
      <c r="E548" s="230" t="s">
        <v>148</v>
      </c>
      <c r="G548" s="230" t="s">
        <v>149</v>
      </c>
      <c r="I548" s="230" t="s">
        <v>149</v>
      </c>
      <c r="J548" s="230" t="s">
        <v>149</v>
      </c>
      <c r="K548" s="230" t="s">
        <v>150</v>
      </c>
      <c r="L548" s="230" t="s">
        <v>149</v>
      </c>
      <c r="M548" s="230" t="s">
        <v>149</v>
      </c>
    </row>
    <row r="549" spans="1:13" x14ac:dyDescent="0.3">
      <c r="A549" s="230">
        <v>414890</v>
      </c>
      <c r="B549" s="230" t="s">
        <v>58</v>
      </c>
      <c r="F549" s="230" t="s">
        <v>148</v>
      </c>
      <c r="G549" s="230" t="s">
        <v>148</v>
      </c>
      <c r="H549" s="230" t="s">
        <v>149</v>
      </c>
      <c r="J549" s="230" t="s">
        <v>149</v>
      </c>
      <c r="K549" s="230" t="s">
        <v>150</v>
      </c>
      <c r="L549" s="230" t="s">
        <v>149</v>
      </c>
      <c r="M549" s="230" t="s">
        <v>150</v>
      </c>
    </row>
    <row r="550" spans="1:13" x14ac:dyDescent="0.3">
      <c r="A550" s="230">
        <v>414907</v>
      </c>
      <c r="B550" s="230" t="s">
        <v>58</v>
      </c>
      <c r="C550" s="230" t="s">
        <v>148</v>
      </c>
      <c r="E550" s="230" t="s">
        <v>148</v>
      </c>
      <c r="F550" s="230" t="s">
        <v>150</v>
      </c>
      <c r="H550" s="230" t="s">
        <v>148</v>
      </c>
      <c r="I550" s="230" t="s">
        <v>149</v>
      </c>
      <c r="J550" s="230" t="s">
        <v>149</v>
      </c>
      <c r="K550" s="230" t="s">
        <v>149</v>
      </c>
      <c r="L550" s="230" t="s">
        <v>149</v>
      </c>
      <c r="M550" s="230" t="s">
        <v>149</v>
      </c>
    </row>
    <row r="551" spans="1:13" x14ac:dyDescent="0.3">
      <c r="A551" s="230">
        <v>415142</v>
      </c>
      <c r="B551" s="230" t="s">
        <v>58</v>
      </c>
      <c r="E551" s="230" t="s">
        <v>148</v>
      </c>
      <c r="F551" s="230" t="s">
        <v>148</v>
      </c>
      <c r="G551" s="230" t="s">
        <v>148</v>
      </c>
      <c r="I551" s="230" t="s">
        <v>148</v>
      </c>
      <c r="K551" s="230" t="s">
        <v>149</v>
      </c>
      <c r="L551" s="230" t="s">
        <v>148</v>
      </c>
    </row>
    <row r="552" spans="1:13" x14ac:dyDescent="0.3">
      <c r="A552" s="230">
        <v>415159</v>
      </c>
      <c r="B552" s="230" t="s">
        <v>58</v>
      </c>
      <c r="D552" s="230" t="s">
        <v>149</v>
      </c>
      <c r="H552" s="230" t="s">
        <v>150</v>
      </c>
      <c r="J552" s="230" t="s">
        <v>148</v>
      </c>
      <c r="L552" s="230" t="s">
        <v>149</v>
      </c>
      <c r="M552" s="230" t="s">
        <v>150</v>
      </c>
    </row>
    <row r="553" spans="1:13" x14ac:dyDescent="0.3">
      <c r="A553" s="230">
        <v>415381</v>
      </c>
      <c r="B553" s="230" t="s">
        <v>58</v>
      </c>
      <c r="C553" s="230" t="s">
        <v>148</v>
      </c>
      <c r="D553" s="230" t="s">
        <v>148</v>
      </c>
      <c r="E553" s="230" t="s">
        <v>148</v>
      </c>
      <c r="F553" s="230" t="s">
        <v>148</v>
      </c>
      <c r="G553" s="230" t="s">
        <v>148</v>
      </c>
      <c r="I553" s="230" t="s">
        <v>149</v>
      </c>
      <c r="J553" s="230" t="s">
        <v>149</v>
      </c>
      <c r="K553" s="230" t="s">
        <v>149</v>
      </c>
      <c r="L553" s="230" t="s">
        <v>149</v>
      </c>
      <c r="M553" s="230" t="s">
        <v>149</v>
      </c>
    </row>
    <row r="554" spans="1:13" x14ac:dyDescent="0.3">
      <c r="A554" s="230">
        <v>415403</v>
      </c>
      <c r="B554" s="230" t="s">
        <v>58</v>
      </c>
      <c r="C554" s="230" t="s">
        <v>148</v>
      </c>
      <c r="D554" s="230" t="s">
        <v>150</v>
      </c>
      <c r="E554" s="230" t="s">
        <v>148</v>
      </c>
      <c r="G554" s="230" t="s">
        <v>148</v>
      </c>
      <c r="I554" s="230" t="s">
        <v>149</v>
      </c>
      <c r="J554" s="230" t="s">
        <v>150</v>
      </c>
      <c r="K554" s="230" t="s">
        <v>149</v>
      </c>
      <c r="L554" s="230" t="s">
        <v>149</v>
      </c>
      <c r="M554" s="230" t="s">
        <v>149</v>
      </c>
    </row>
    <row r="555" spans="1:13" x14ac:dyDescent="0.3">
      <c r="A555" s="230">
        <v>415419</v>
      </c>
      <c r="B555" s="230" t="s">
        <v>58</v>
      </c>
      <c r="D555" s="230" t="s">
        <v>148</v>
      </c>
      <c r="F555" s="230" t="s">
        <v>150</v>
      </c>
      <c r="G555" s="230" t="s">
        <v>150</v>
      </c>
      <c r="H555" s="230" t="s">
        <v>150</v>
      </c>
      <c r="I555" s="230" t="s">
        <v>150</v>
      </c>
      <c r="J555" s="230" t="s">
        <v>150</v>
      </c>
      <c r="K555" s="230" t="s">
        <v>149</v>
      </c>
      <c r="L555" s="230" t="s">
        <v>149</v>
      </c>
      <c r="M555" s="230" t="s">
        <v>150</v>
      </c>
    </row>
    <row r="556" spans="1:13" x14ac:dyDescent="0.3">
      <c r="A556" s="230">
        <v>415437</v>
      </c>
      <c r="B556" s="230" t="s">
        <v>58</v>
      </c>
      <c r="H556" s="230" t="s">
        <v>148</v>
      </c>
      <c r="I556" s="230" t="s">
        <v>148</v>
      </c>
      <c r="J556" s="230" t="s">
        <v>148</v>
      </c>
      <c r="K556" s="230" t="s">
        <v>148</v>
      </c>
      <c r="L556" s="230" t="s">
        <v>149</v>
      </c>
      <c r="M556" s="230" t="s">
        <v>148</v>
      </c>
    </row>
    <row r="557" spans="1:13" x14ac:dyDescent="0.3">
      <c r="A557" s="230">
        <v>415453</v>
      </c>
      <c r="B557" s="230" t="s">
        <v>58</v>
      </c>
      <c r="C557" s="230" t="s">
        <v>148</v>
      </c>
      <c r="D557" s="230" t="s">
        <v>149</v>
      </c>
      <c r="E557" s="230" t="s">
        <v>148</v>
      </c>
      <c r="F557" s="230" t="s">
        <v>149</v>
      </c>
      <c r="G557" s="230" t="s">
        <v>149</v>
      </c>
      <c r="H557" s="230" t="s">
        <v>148</v>
      </c>
      <c r="I557" s="230" t="s">
        <v>149</v>
      </c>
      <c r="J557" s="230" t="s">
        <v>149</v>
      </c>
      <c r="K557" s="230" t="s">
        <v>149</v>
      </c>
      <c r="L557" s="230" t="s">
        <v>149</v>
      </c>
      <c r="M557" s="230" t="s">
        <v>149</v>
      </c>
    </row>
    <row r="558" spans="1:13" x14ac:dyDescent="0.3">
      <c r="A558" s="230">
        <v>415680</v>
      </c>
      <c r="B558" s="230" t="s">
        <v>58</v>
      </c>
      <c r="D558" s="230" t="s">
        <v>148</v>
      </c>
      <c r="E558" s="230" t="s">
        <v>148</v>
      </c>
      <c r="F558" s="230" t="s">
        <v>150</v>
      </c>
      <c r="G558" s="230" t="s">
        <v>148</v>
      </c>
      <c r="H558" s="230" t="s">
        <v>149</v>
      </c>
      <c r="I558" s="230" t="s">
        <v>149</v>
      </c>
      <c r="J558" s="230" t="s">
        <v>149</v>
      </c>
      <c r="K558" s="230" t="s">
        <v>149</v>
      </c>
      <c r="L558" s="230" t="s">
        <v>149</v>
      </c>
      <c r="M558" s="230" t="s">
        <v>149</v>
      </c>
    </row>
    <row r="559" spans="1:13" x14ac:dyDescent="0.3">
      <c r="A559" s="230">
        <v>415690</v>
      </c>
      <c r="B559" s="230" t="s">
        <v>58</v>
      </c>
      <c r="C559" s="230" t="s">
        <v>148</v>
      </c>
      <c r="D559" s="230" t="s">
        <v>148</v>
      </c>
      <c r="E559" s="230" t="s">
        <v>149</v>
      </c>
      <c r="F559" s="230" t="s">
        <v>149</v>
      </c>
      <c r="G559" s="230" t="s">
        <v>149</v>
      </c>
      <c r="H559" s="230" t="s">
        <v>148</v>
      </c>
      <c r="I559" s="230" t="s">
        <v>149</v>
      </c>
      <c r="J559" s="230" t="s">
        <v>150</v>
      </c>
      <c r="K559" s="230" t="s">
        <v>150</v>
      </c>
      <c r="L559" s="230" t="s">
        <v>149</v>
      </c>
      <c r="M559" s="230" t="s">
        <v>149</v>
      </c>
    </row>
    <row r="560" spans="1:13" x14ac:dyDescent="0.3">
      <c r="A560" s="230">
        <v>415691</v>
      </c>
      <c r="B560" s="230" t="s">
        <v>58</v>
      </c>
      <c r="F560" s="230" t="s">
        <v>148</v>
      </c>
      <c r="J560" s="230" t="s">
        <v>148</v>
      </c>
      <c r="K560" s="230" t="s">
        <v>148</v>
      </c>
      <c r="L560" s="230" t="s">
        <v>149</v>
      </c>
      <c r="M560" s="230" t="s">
        <v>148</v>
      </c>
    </row>
    <row r="561" spans="1:13" x14ac:dyDescent="0.3">
      <c r="A561" s="230">
        <v>415754</v>
      </c>
      <c r="B561" s="230" t="s">
        <v>58</v>
      </c>
      <c r="D561" s="230" t="s">
        <v>148</v>
      </c>
      <c r="E561" s="230" t="s">
        <v>148</v>
      </c>
      <c r="F561" s="230" t="s">
        <v>148</v>
      </c>
      <c r="G561" s="230" t="s">
        <v>148</v>
      </c>
      <c r="I561" s="230" t="s">
        <v>149</v>
      </c>
      <c r="K561" s="230" t="s">
        <v>149</v>
      </c>
      <c r="L561" s="230" t="s">
        <v>149</v>
      </c>
      <c r="M561" s="230" t="s">
        <v>149</v>
      </c>
    </row>
    <row r="562" spans="1:13" x14ac:dyDescent="0.3">
      <c r="A562" s="230">
        <v>415880</v>
      </c>
      <c r="B562" s="230" t="s">
        <v>58</v>
      </c>
      <c r="D562" s="230" t="s">
        <v>148</v>
      </c>
      <c r="F562" s="230" t="s">
        <v>148</v>
      </c>
      <c r="I562" s="230" t="s">
        <v>148</v>
      </c>
      <c r="K562" s="230" t="s">
        <v>148</v>
      </c>
      <c r="L562" s="230" t="s">
        <v>149</v>
      </c>
      <c r="M562" s="230" t="s">
        <v>148</v>
      </c>
    </row>
    <row r="563" spans="1:13" x14ac:dyDescent="0.3">
      <c r="A563" s="230">
        <v>415985</v>
      </c>
      <c r="B563" s="230" t="s">
        <v>58</v>
      </c>
      <c r="D563" s="230" t="s">
        <v>150</v>
      </c>
      <c r="G563" s="230" t="s">
        <v>150</v>
      </c>
      <c r="I563" s="230" t="s">
        <v>150</v>
      </c>
      <c r="J563" s="230" t="s">
        <v>149</v>
      </c>
      <c r="K563" s="230" t="s">
        <v>150</v>
      </c>
      <c r="L563" s="230" t="s">
        <v>149</v>
      </c>
      <c r="M563" s="230" t="s">
        <v>150</v>
      </c>
    </row>
    <row r="564" spans="1:13" x14ac:dyDescent="0.3">
      <c r="A564" s="230">
        <v>416059</v>
      </c>
      <c r="B564" s="230" t="s">
        <v>58</v>
      </c>
      <c r="C564" s="230" t="s">
        <v>150</v>
      </c>
      <c r="D564" s="230" t="s">
        <v>150</v>
      </c>
      <c r="E564" s="230" t="s">
        <v>149</v>
      </c>
      <c r="F564" s="230" t="s">
        <v>149</v>
      </c>
      <c r="G564" s="230" t="s">
        <v>149</v>
      </c>
      <c r="H564" s="230" t="s">
        <v>149</v>
      </c>
      <c r="I564" s="230" t="s">
        <v>149</v>
      </c>
      <c r="J564" s="230" t="s">
        <v>149</v>
      </c>
      <c r="K564" s="230" t="s">
        <v>149</v>
      </c>
      <c r="L564" s="230" t="s">
        <v>149</v>
      </c>
      <c r="M564" s="230" t="s">
        <v>149</v>
      </c>
    </row>
    <row r="565" spans="1:13" x14ac:dyDescent="0.3">
      <c r="A565" s="230">
        <v>416124</v>
      </c>
      <c r="B565" s="230" t="s">
        <v>58</v>
      </c>
      <c r="D565" s="230" t="s">
        <v>149</v>
      </c>
      <c r="G565" s="230" t="s">
        <v>150</v>
      </c>
      <c r="I565" s="230" t="s">
        <v>149</v>
      </c>
      <c r="J565" s="230" t="s">
        <v>149</v>
      </c>
      <c r="K565" s="230" t="s">
        <v>149</v>
      </c>
      <c r="L565" s="230" t="s">
        <v>149</v>
      </c>
      <c r="M565" s="230" t="s">
        <v>149</v>
      </c>
    </row>
    <row r="566" spans="1:13" x14ac:dyDescent="0.3">
      <c r="A566" s="230">
        <v>416130</v>
      </c>
      <c r="B566" s="230" t="s">
        <v>58</v>
      </c>
      <c r="D566" s="230" t="s">
        <v>150</v>
      </c>
      <c r="G566" s="230" t="s">
        <v>150</v>
      </c>
      <c r="H566" s="230" t="s">
        <v>148</v>
      </c>
      <c r="I566" s="230" t="s">
        <v>148</v>
      </c>
      <c r="J566" s="230" t="s">
        <v>150</v>
      </c>
      <c r="K566" s="230" t="s">
        <v>148</v>
      </c>
      <c r="L566" s="230" t="s">
        <v>149</v>
      </c>
      <c r="M566" s="230" t="s">
        <v>149</v>
      </c>
    </row>
    <row r="567" spans="1:13" x14ac:dyDescent="0.3">
      <c r="A567" s="230">
        <v>416179</v>
      </c>
      <c r="B567" s="230" t="s">
        <v>58</v>
      </c>
      <c r="C567" s="230" t="s">
        <v>150</v>
      </c>
      <c r="F567" s="230" t="s">
        <v>150</v>
      </c>
      <c r="H567" s="230" t="s">
        <v>150</v>
      </c>
      <c r="I567" s="230" t="s">
        <v>150</v>
      </c>
      <c r="J567" s="230" t="s">
        <v>150</v>
      </c>
      <c r="K567" s="230" t="s">
        <v>150</v>
      </c>
      <c r="L567" s="230" t="s">
        <v>150</v>
      </c>
      <c r="M567" s="230" t="s">
        <v>150</v>
      </c>
    </row>
    <row r="568" spans="1:13" x14ac:dyDescent="0.3">
      <c r="A568" s="230">
        <v>416188</v>
      </c>
      <c r="B568" s="230" t="s">
        <v>58</v>
      </c>
      <c r="C568" s="230" t="s">
        <v>150</v>
      </c>
      <c r="D568" s="230" t="s">
        <v>150</v>
      </c>
      <c r="E568" s="230" t="s">
        <v>150</v>
      </c>
      <c r="F568" s="230" t="s">
        <v>150</v>
      </c>
      <c r="G568" s="230" t="s">
        <v>150</v>
      </c>
      <c r="H568" s="230" t="s">
        <v>150</v>
      </c>
      <c r="I568" s="230" t="s">
        <v>150</v>
      </c>
      <c r="J568" s="230" t="s">
        <v>150</v>
      </c>
      <c r="K568" s="230" t="s">
        <v>150</v>
      </c>
      <c r="L568" s="230" t="s">
        <v>149</v>
      </c>
      <c r="M568" s="230" t="s">
        <v>150</v>
      </c>
    </row>
    <row r="569" spans="1:13" x14ac:dyDescent="0.3">
      <c r="A569" s="230">
        <v>416281</v>
      </c>
      <c r="B569" s="230" t="s">
        <v>58</v>
      </c>
      <c r="D569" s="230" t="s">
        <v>148</v>
      </c>
      <c r="F569" s="230" t="s">
        <v>149</v>
      </c>
      <c r="G569" s="230" t="s">
        <v>148</v>
      </c>
      <c r="K569" s="230" t="s">
        <v>148</v>
      </c>
      <c r="L569" s="230" t="s">
        <v>149</v>
      </c>
    </row>
    <row r="570" spans="1:13" x14ac:dyDescent="0.3">
      <c r="A570" s="230">
        <v>416328</v>
      </c>
      <c r="B570" s="230" t="s">
        <v>58</v>
      </c>
      <c r="E570" s="230" t="s">
        <v>148</v>
      </c>
      <c r="G570" s="230" t="s">
        <v>150</v>
      </c>
      <c r="H570" s="230" t="s">
        <v>148</v>
      </c>
      <c r="I570" s="230" t="s">
        <v>149</v>
      </c>
      <c r="J570" s="230" t="s">
        <v>149</v>
      </c>
      <c r="K570" s="230" t="s">
        <v>149</v>
      </c>
      <c r="L570" s="230" t="s">
        <v>149</v>
      </c>
      <c r="M570" s="230" t="s">
        <v>149</v>
      </c>
    </row>
    <row r="571" spans="1:13" x14ac:dyDescent="0.3">
      <c r="A571" s="230">
        <v>416600</v>
      </c>
      <c r="B571" s="230" t="s">
        <v>58</v>
      </c>
      <c r="F571" s="230" t="s">
        <v>150</v>
      </c>
      <c r="J571" s="230" t="s">
        <v>150</v>
      </c>
      <c r="K571" s="230" t="s">
        <v>149</v>
      </c>
      <c r="L571" s="230" t="s">
        <v>149</v>
      </c>
      <c r="M571" s="230" t="s">
        <v>149</v>
      </c>
    </row>
    <row r="572" spans="1:13" x14ac:dyDescent="0.3">
      <c r="A572" s="230">
        <v>416878</v>
      </c>
      <c r="B572" s="230" t="s">
        <v>58</v>
      </c>
      <c r="D572" s="230" t="s">
        <v>150</v>
      </c>
      <c r="F572" s="230" t="s">
        <v>150</v>
      </c>
      <c r="G572" s="230" t="s">
        <v>150</v>
      </c>
      <c r="H572" s="230" t="s">
        <v>149</v>
      </c>
      <c r="I572" s="230" t="s">
        <v>149</v>
      </c>
      <c r="J572" s="230" t="s">
        <v>149</v>
      </c>
      <c r="K572" s="230" t="s">
        <v>149</v>
      </c>
      <c r="L572" s="230" t="s">
        <v>149</v>
      </c>
      <c r="M572" s="230" t="s">
        <v>149</v>
      </c>
    </row>
    <row r="573" spans="1:13" x14ac:dyDescent="0.3">
      <c r="A573" s="230">
        <v>416952</v>
      </c>
      <c r="B573" s="230" t="s">
        <v>58</v>
      </c>
      <c r="E573" s="230" t="s">
        <v>150</v>
      </c>
      <c r="G573" s="230" t="s">
        <v>148</v>
      </c>
      <c r="I573" s="230" t="s">
        <v>150</v>
      </c>
      <c r="J573" s="230" t="s">
        <v>149</v>
      </c>
      <c r="K573" s="230" t="s">
        <v>149</v>
      </c>
      <c r="L573" s="230" t="s">
        <v>149</v>
      </c>
      <c r="M573" s="230" t="s">
        <v>149</v>
      </c>
    </row>
    <row r="574" spans="1:13" x14ac:dyDescent="0.3">
      <c r="A574" s="230">
        <v>417023</v>
      </c>
      <c r="B574" s="230" t="s">
        <v>58</v>
      </c>
      <c r="D574" s="230" t="s">
        <v>148</v>
      </c>
      <c r="G574" s="230" t="s">
        <v>149</v>
      </c>
      <c r="H574" s="230" t="s">
        <v>149</v>
      </c>
      <c r="I574" s="230" t="s">
        <v>148</v>
      </c>
      <c r="J574" s="230" t="s">
        <v>148</v>
      </c>
      <c r="K574" s="230" t="s">
        <v>150</v>
      </c>
      <c r="L574" s="230" t="s">
        <v>150</v>
      </c>
    </row>
    <row r="575" spans="1:13" x14ac:dyDescent="0.3">
      <c r="A575" s="230">
        <v>417093</v>
      </c>
      <c r="B575" s="230" t="s">
        <v>58</v>
      </c>
      <c r="C575" s="230" t="s">
        <v>149</v>
      </c>
      <c r="D575" s="230" t="s">
        <v>149</v>
      </c>
      <c r="E575" s="230" t="s">
        <v>148</v>
      </c>
      <c r="F575" s="230" t="s">
        <v>148</v>
      </c>
      <c r="G575" s="230" t="s">
        <v>148</v>
      </c>
      <c r="H575" s="230" t="s">
        <v>148</v>
      </c>
      <c r="I575" s="230" t="s">
        <v>149</v>
      </c>
      <c r="J575" s="230" t="s">
        <v>150</v>
      </c>
      <c r="K575" s="230" t="s">
        <v>148</v>
      </c>
      <c r="L575" s="230" t="s">
        <v>150</v>
      </c>
      <c r="M575" s="230" t="s">
        <v>148</v>
      </c>
    </row>
    <row r="576" spans="1:13" x14ac:dyDescent="0.3">
      <c r="A576" s="230">
        <v>417180</v>
      </c>
      <c r="B576" s="230" t="s">
        <v>58</v>
      </c>
      <c r="D576" s="230" t="s">
        <v>148</v>
      </c>
      <c r="G576" s="230" t="s">
        <v>148</v>
      </c>
      <c r="I576" s="230" t="s">
        <v>150</v>
      </c>
      <c r="J576" s="230" t="s">
        <v>150</v>
      </c>
      <c r="K576" s="230" t="s">
        <v>148</v>
      </c>
      <c r="L576" s="230" t="s">
        <v>149</v>
      </c>
    </row>
    <row r="577" spans="1:13" x14ac:dyDescent="0.3">
      <c r="A577" s="230">
        <v>417223</v>
      </c>
      <c r="B577" s="230" t="s">
        <v>58</v>
      </c>
      <c r="C577" s="230" t="s">
        <v>149</v>
      </c>
      <c r="D577" s="230" t="s">
        <v>149</v>
      </c>
      <c r="E577" s="230" t="s">
        <v>150</v>
      </c>
      <c r="G577" s="230" t="s">
        <v>150</v>
      </c>
      <c r="H577" s="230" t="s">
        <v>149</v>
      </c>
      <c r="I577" s="230" t="s">
        <v>149</v>
      </c>
      <c r="J577" s="230" t="s">
        <v>149</v>
      </c>
      <c r="K577" s="230" t="s">
        <v>149</v>
      </c>
      <c r="L577" s="230" t="s">
        <v>149</v>
      </c>
      <c r="M577" s="230" t="s">
        <v>149</v>
      </c>
    </row>
    <row r="578" spans="1:13" x14ac:dyDescent="0.3">
      <c r="A578" s="230">
        <v>417233</v>
      </c>
      <c r="B578" s="230" t="s">
        <v>58</v>
      </c>
      <c r="D578" s="230" t="s">
        <v>148</v>
      </c>
      <c r="E578" s="230" t="s">
        <v>148</v>
      </c>
      <c r="F578" s="230" t="s">
        <v>150</v>
      </c>
      <c r="G578" s="230" t="s">
        <v>150</v>
      </c>
      <c r="H578" s="230" t="s">
        <v>149</v>
      </c>
      <c r="I578" s="230" t="s">
        <v>148</v>
      </c>
      <c r="J578" s="230" t="s">
        <v>149</v>
      </c>
      <c r="K578" s="230" t="s">
        <v>148</v>
      </c>
      <c r="L578" s="230" t="s">
        <v>149</v>
      </c>
      <c r="M578" s="230" t="s">
        <v>149</v>
      </c>
    </row>
    <row r="579" spans="1:13" x14ac:dyDescent="0.3">
      <c r="A579" s="230">
        <v>417347</v>
      </c>
      <c r="B579" s="230" t="s">
        <v>58</v>
      </c>
      <c r="D579" s="230" t="s">
        <v>148</v>
      </c>
      <c r="E579" s="230" t="s">
        <v>148</v>
      </c>
      <c r="F579" s="230" t="s">
        <v>150</v>
      </c>
      <c r="G579" s="230" t="s">
        <v>148</v>
      </c>
      <c r="H579" s="230" t="s">
        <v>150</v>
      </c>
      <c r="I579" s="230" t="s">
        <v>150</v>
      </c>
      <c r="J579" s="230" t="s">
        <v>149</v>
      </c>
      <c r="K579" s="230" t="s">
        <v>150</v>
      </c>
      <c r="L579" s="230" t="s">
        <v>149</v>
      </c>
      <c r="M579" s="230" t="s">
        <v>150</v>
      </c>
    </row>
    <row r="580" spans="1:13" x14ac:dyDescent="0.3">
      <c r="A580" s="230">
        <v>417375</v>
      </c>
      <c r="B580" s="230" t="s">
        <v>58</v>
      </c>
      <c r="C580" s="230" t="s">
        <v>148</v>
      </c>
      <c r="D580" s="230" t="s">
        <v>148</v>
      </c>
      <c r="I580" s="230" t="s">
        <v>150</v>
      </c>
      <c r="J580" s="230" t="s">
        <v>150</v>
      </c>
      <c r="L580" s="230" t="s">
        <v>149</v>
      </c>
      <c r="M580" s="230" t="s">
        <v>150</v>
      </c>
    </row>
    <row r="581" spans="1:13" x14ac:dyDescent="0.3">
      <c r="A581" s="230">
        <v>417413</v>
      </c>
      <c r="B581" s="230" t="s">
        <v>58</v>
      </c>
      <c r="C581" s="230" t="s">
        <v>150</v>
      </c>
      <c r="D581" s="230" t="s">
        <v>150</v>
      </c>
      <c r="I581" s="230" t="s">
        <v>149</v>
      </c>
      <c r="J581" s="230" t="s">
        <v>149</v>
      </c>
      <c r="K581" s="230" t="s">
        <v>149</v>
      </c>
      <c r="L581" s="230" t="s">
        <v>149</v>
      </c>
      <c r="M581" s="230" t="s">
        <v>149</v>
      </c>
    </row>
    <row r="582" spans="1:13" x14ac:dyDescent="0.3">
      <c r="A582" s="230">
        <v>417462</v>
      </c>
      <c r="B582" s="230" t="s">
        <v>58</v>
      </c>
      <c r="C582" s="230" t="s">
        <v>148</v>
      </c>
      <c r="D582" s="230" t="s">
        <v>148</v>
      </c>
      <c r="E582" s="230" t="s">
        <v>150</v>
      </c>
      <c r="F582" s="230" t="s">
        <v>149</v>
      </c>
      <c r="G582" s="230" t="s">
        <v>149</v>
      </c>
      <c r="H582" s="230" t="s">
        <v>150</v>
      </c>
      <c r="I582" s="230" t="s">
        <v>150</v>
      </c>
      <c r="K582" s="230" t="s">
        <v>149</v>
      </c>
      <c r="L582" s="230" t="s">
        <v>149</v>
      </c>
      <c r="M582" s="230" t="s">
        <v>149</v>
      </c>
    </row>
    <row r="583" spans="1:13" x14ac:dyDescent="0.3">
      <c r="A583" s="230">
        <v>417486</v>
      </c>
      <c r="B583" s="230" t="s">
        <v>58</v>
      </c>
      <c r="C583" s="230" t="s">
        <v>148</v>
      </c>
      <c r="D583" s="230" t="s">
        <v>148</v>
      </c>
      <c r="E583" s="230" t="s">
        <v>148</v>
      </c>
      <c r="F583" s="230" t="s">
        <v>148</v>
      </c>
      <c r="G583" s="230" t="s">
        <v>149</v>
      </c>
      <c r="H583" s="230" t="s">
        <v>149</v>
      </c>
      <c r="I583" s="230" t="s">
        <v>149</v>
      </c>
      <c r="J583" s="230" t="s">
        <v>148</v>
      </c>
      <c r="K583" s="230" t="s">
        <v>150</v>
      </c>
      <c r="L583" s="230" t="s">
        <v>149</v>
      </c>
      <c r="M583" s="230" t="s">
        <v>150</v>
      </c>
    </row>
    <row r="584" spans="1:13" x14ac:dyDescent="0.3">
      <c r="A584" s="230">
        <v>417592</v>
      </c>
      <c r="B584" s="230" t="s">
        <v>58</v>
      </c>
      <c r="C584" s="230" t="s">
        <v>148</v>
      </c>
      <c r="D584" s="230" t="s">
        <v>148</v>
      </c>
      <c r="E584" s="230" t="s">
        <v>148</v>
      </c>
      <c r="F584" s="230" t="s">
        <v>148</v>
      </c>
      <c r="G584" s="230" t="s">
        <v>149</v>
      </c>
      <c r="H584" s="230" t="s">
        <v>149</v>
      </c>
      <c r="I584" s="230" t="s">
        <v>149</v>
      </c>
      <c r="J584" s="230" t="s">
        <v>149</v>
      </c>
      <c r="K584" s="230" t="s">
        <v>149</v>
      </c>
      <c r="L584" s="230" t="s">
        <v>149</v>
      </c>
      <c r="M584" s="230" t="s">
        <v>149</v>
      </c>
    </row>
    <row r="585" spans="1:13" x14ac:dyDescent="0.3">
      <c r="A585" s="230">
        <v>417616</v>
      </c>
      <c r="B585" s="230" t="s">
        <v>58</v>
      </c>
      <c r="E585" s="230" t="s">
        <v>148</v>
      </c>
      <c r="J585" s="230" t="s">
        <v>150</v>
      </c>
      <c r="K585" s="230" t="s">
        <v>148</v>
      </c>
      <c r="L585" s="230" t="s">
        <v>149</v>
      </c>
      <c r="M585" s="230" t="s">
        <v>150</v>
      </c>
    </row>
    <row r="586" spans="1:13" x14ac:dyDescent="0.3">
      <c r="A586" s="230">
        <v>417801</v>
      </c>
      <c r="B586" s="230" t="s">
        <v>58</v>
      </c>
      <c r="D586" s="230" t="s">
        <v>148</v>
      </c>
      <c r="F586" s="230" t="s">
        <v>150</v>
      </c>
      <c r="G586" s="230" t="s">
        <v>148</v>
      </c>
      <c r="H586" s="230" t="s">
        <v>149</v>
      </c>
      <c r="J586" s="230" t="s">
        <v>149</v>
      </c>
      <c r="K586" s="230" t="s">
        <v>150</v>
      </c>
      <c r="L586" s="230" t="s">
        <v>150</v>
      </c>
    </row>
    <row r="587" spans="1:13" x14ac:dyDescent="0.3">
      <c r="A587" s="230">
        <v>417840</v>
      </c>
      <c r="B587" s="230" t="s">
        <v>58</v>
      </c>
      <c r="C587" s="230" t="s">
        <v>148</v>
      </c>
      <c r="D587" s="230" t="s">
        <v>148</v>
      </c>
      <c r="E587" s="230" t="s">
        <v>148</v>
      </c>
      <c r="F587" s="230" t="s">
        <v>148</v>
      </c>
      <c r="G587" s="230" t="s">
        <v>149</v>
      </c>
      <c r="H587" s="230" t="s">
        <v>149</v>
      </c>
      <c r="I587" s="230" t="s">
        <v>148</v>
      </c>
      <c r="J587" s="230" t="s">
        <v>149</v>
      </c>
      <c r="K587" s="230" t="s">
        <v>150</v>
      </c>
      <c r="L587" s="230" t="s">
        <v>149</v>
      </c>
      <c r="M587" s="230" t="s">
        <v>150</v>
      </c>
    </row>
    <row r="588" spans="1:13" x14ac:dyDescent="0.3">
      <c r="A588" s="230">
        <v>417909</v>
      </c>
      <c r="B588" s="230" t="s">
        <v>58</v>
      </c>
      <c r="D588" s="230" t="s">
        <v>150</v>
      </c>
      <c r="E588" s="230" t="s">
        <v>150</v>
      </c>
      <c r="G588" s="230" t="s">
        <v>150</v>
      </c>
      <c r="I588" s="230" t="s">
        <v>149</v>
      </c>
      <c r="J588" s="230" t="s">
        <v>149</v>
      </c>
      <c r="K588" s="230" t="s">
        <v>150</v>
      </c>
      <c r="L588" s="230" t="s">
        <v>149</v>
      </c>
      <c r="M588" s="230" t="s">
        <v>149</v>
      </c>
    </row>
    <row r="589" spans="1:13" x14ac:dyDescent="0.3">
      <c r="A589" s="230">
        <v>417955</v>
      </c>
      <c r="B589" s="230" t="s">
        <v>58</v>
      </c>
      <c r="D589" s="230" t="s">
        <v>148</v>
      </c>
      <c r="E589" s="230" t="s">
        <v>148</v>
      </c>
      <c r="G589" s="230" t="s">
        <v>150</v>
      </c>
      <c r="I589" s="230" t="s">
        <v>150</v>
      </c>
      <c r="J589" s="230" t="s">
        <v>149</v>
      </c>
      <c r="K589" s="230" t="s">
        <v>149</v>
      </c>
      <c r="L589" s="230" t="s">
        <v>150</v>
      </c>
      <c r="M589" s="230" t="s">
        <v>150</v>
      </c>
    </row>
    <row r="590" spans="1:13" x14ac:dyDescent="0.3">
      <c r="A590" s="230">
        <v>417970</v>
      </c>
      <c r="B590" s="230" t="s">
        <v>58</v>
      </c>
      <c r="C590" s="230" t="s">
        <v>148</v>
      </c>
      <c r="E590" s="230" t="s">
        <v>148</v>
      </c>
      <c r="G590" s="230" t="s">
        <v>150</v>
      </c>
      <c r="I590" s="230" t="s">
        <v>150</v>
      </c>
      <c r="K590" s="230" t="s">
        <v>148</v>
      </c>
      <c r="L590" s="230" t="s">
        <v>149</v>
      </c>
      <c r="M590" s="230" t="s">
        <v>149</v>
      </c>
    </row>
    <row r="591" spans="1:13" x14ac:dyDescent="0.3">
      <c r="A591" s="230">
        <v>417973</v>
      </c>
      <c r="B591" s="230" t="s">
        <v>58</v>
      </c>
      <c r="D591" s="230" t="s">
        <v>148</v>
      </c>
      <c r="E591" s="230" t="s">
        <v>148</v>
      </c>
      <c r="F591" s="230" t="s">
        <v>148</v>
      </c>
      <c r="G591" s="230" t="s">
        <v>148</v>
      </c>
      <c r="H591" s="230" t="s">
        <v>150</v>
      </c>
      <c r="I591" s="230" t="s">
        <v>148</v>
      </c>
      <c r="K591" s="230" t="s">
        <v>148</v>
      </c>
      <c r="L591" s="230" t="s">
        <v>149</v>
      </c>
    </row>
    <row r="592" spans="1:13" x14ac:dyDescent="0.3">
      <c r="A592" s="230">
        <v>417978</v>
      </c>
      <c r="B592" s="230" t="s">
        <v>58</v>
      </c>
      <c r="C592" s="230" t="s">
        <v>149</v>
      </c>
      <c r="D592" s="230" t="s">
        <v>149</v>
      </c>
      <c r="E592" s="230" t="s">
        <v>150</v>
      </c>
      <c r="F592" s="230" t="s">
        <v>149</v>
      </c>
      <c r="G592" s="230" t="s">
        <v>149</v>
      </c>
      <c r="H592" s="230" t="s">
        <v>149</v>
      </c>
      <c r="I592" s="230" t="s">
        <v>150</v>
      </c>
      <c r="J592" s="230" t="s">
        <v>149</v>
      </c>
      <c r="K592" s="230" t="s">
        <v>150</v>
      </c>
      <c r="L592" s="230" t="s">
        <v>149</v>
      </c>
      <c r="M592" s="230" t="s">
        <v>149</v>
      </c>
    </row>
    <row r="593" spans="1:13" x14ac:dyDescent="0.3">
      <c r="A593" s="230">
        <v>417985</v>
      </c>
      <c r="B593" s="230" t="s">
        <v>58</v>
      </c>
      <c r="C593" s="230" t="s">
        <v>148</v>
      </c>
      <c r="D593" s="230" t="s">
        <v>148</v>
      </c>
      <c r="H593" s="230" t="s">
        <v>148</v>
      </c>
      <c r="J593" s="230" t="s">
        <v>148</v>
      </c>
      <c r="L593" s="230" t="s">
        <v>149</v>
      </c>
    </row>
    <row r="594" spans="1:13" x14ac:dyDescent="0.3">
      <c r="A594" s="230">
        <v>417996</v>
      </c>
      <c r="B594" s="230" t="s">
        <v>58</v>
      </c>
      <c r="C594" s="230" t="s">
        <v>150</v>
      </c>
      <c r="D594" s="230" t="s">
        <v>148</v>
      </c>
      <c r="F594" s="230" t="s">
        <v>149</v>
      </c>
      <c r="G594" s="230" t="s">
        <v>149</v>
      </c>
      <c r="H594" s="230" t="s">
        <v>149</v>
      </c>
      <c r="I594" s="230" t="s">
        <v>149</v>
      </c>
      <c r="J594" s="230" t="s">
        <v>149</v>
      </c>
      <c r="K594" s="230" t="s">
        <v>149</v>
      </c>
      <c r="L594" s="230" t="s">
        <v>149</v>
      </c>
      <c r="M594" s="230" t="s">
        <v>149</v>
      </c>
    </row>
    <row r="595" spans="1:13" x14ac:dyDescent="0.3">
      <c r="A595" s="230">
        <v>418091</v>
      </c>
      <c r="B595" s="230" t="s">
        <v>58</v>
      </c>
      <c r="D595" s="230" t="s">
        <v>148</v>
      </c>
      <c r="E595" s="230" t="s">
        <v>148</v>
      </c>
      <c r="I595" s="230" t="s">
        <v>148</v>
      </c>
      <c r="K595" s="230" t="s">
        <v>148</v>
      </c>
      <c r="L595" s="230" t="s">
        <v>149</v>
      </c>
    </row>
    <row r="596" spans="1:13" x14ac:dyDescent="0.3">
      <c r="A596" s="230">
        <v>418109</v>
      </c>
      <c r="B596" s="230" t="s">
        <v>58</v>
      </c>
      <c r="F596" s="230" t="s">
        <v>148</v>
      </c>
      <c r="G596" s="230" t="s">
        <v>148</v>
      </c>
      <c r="H596" s="230" t="s">
        <v>149</v>
      </c>
      <c r="I596" s="230" t="s">
        <v>150</v>
      </c>
      <c r="K596" s="230" t="s">
        <v>148</v>
      </c>
      <c r="L596" s="230" t="s">
        <v>149</v>
      </c>
      <c r="M596" s="230" t="s">
        <v>148</v>
      </c>
    </row>
    <row r="597" spans="1:13" x14ac:dyDescent="0.3">
      <c r="A597" s="230">
        <v>418119</v>
      </c>
      <c r="B597" s="230" t="s">
        <v>58</v>
      </c>
      <c r="C597" s="230" t="s">
        <v>148</v>
      </c>
      <c r="D597" s="230" t="s">
        <v>148</v>
      </c>
      <c r="E597" s="230" t="s">
        <v>150</v>
      </c>
      <c r="F597" s="230" t="s">
        <v>149</v>
      </c>
      <c r="G597" s="230" t="s">
        <v>149</v>
      </c>
      <c r="H597" s="230" t="s">
        <v>149</v>
      </c>
      <c r="I597" s="230" t="s">
        <v>150</v>
      </c>
      <c r="J597" s="230" t="s">
        <v>150</v>
      </c>
      <c r="K597" s="230" t="s">
        <v>150</v>
      </c>
      <c r="L597" s="230" t="s">
        <v>149</v>
      </c>
      <c r="M597" s="230" t="s">
        <v>150</v>
      </c>
    </row>
    <row r="598" spans="1:13" x14ac:dyDescent="0.3">
      <c r="A598" s="230">
        <v>418130</v>
      </c>
      <c r="B598" s="230" t="s">
        <v>58</v>
      </c>
      <c r="C598" s="230" t="s">
        <v>150</v>
      </c>
      <c r="D598" s="230" t="s">
        <v>149</v>
      </c>
      <c r="E598" s="230" t="s">
        <v>150</v>
      </c>
      <c r="G598" s="230" t="s">
        <v>150</v>
      </c>
      <c r="H598" s="230" t="s">
        <v>149</v>
      </c>
      <c r="I598" s="230" t="s">
        <v>149</v>
      </c>
      <c r="J598" s="230" t="s">
        <v>149</v>
      </c>
      <c r="K598" s="230" t="s">
        <v>149</v>
      </c>
      <c r="L598" s="230" t="s">
        <v>149</v>
      </c>
      <c r="M598" s="230" t="s">
        <v>149</v>
      </c>
    </row>
    <row r="599" spans="1:13" x14ac:dyDescent="0.3">
      <c r="A599" s="230">
        <v>418180</v>
      </c>
      <c r="B599" s="230" t="s">
        <v>58</v>
      </c>
      <c r="C599" s="230" t="s">
        <v>148</v>
      </c>
      <c r="D599" s="230" t="s">
        <v>150</v>
      </c>
      <c r="E599" s="230" t="s">
        <v>148</v>
      </c>
      <c r="F599" s="230" t="s">
        <v>148</v>
      </c>
      <c r="G599" s="230" t="s">
        <v>149</v>
      </c>
      <c r="I599" s="230" t="s">
        <v>150</v>
      </c>
      <c r="K599" s="230" t="s">
        <v>150</v>
      </c>
      <c r="L599" s="230" t="s">
        <v>150</v>
      </c>
      <c r="M599" s="230" t="s">
        <v>149</v>
      </c>
    </row>
    <row r="600" spans="1:13" x14ac:dyDescent="0.3">
      <c r="A600" s="230">
        <v>418213</v>
      </c>
      <c r="B600" s="230" t="s">
        <v>58</v>
      </c>
      <c r="C600" s="230" t="s">
        <v>150</v>
      </c>
      <c r="D600" s="230" t="s">
        <v>150</v>
      </c>
      <c r="E600" s="230" t="s">
        <v>150</v>
      </c>
      <c r="F600" s="230" t="s">
        <v>149</v>
      </c>
      <c r="G600" s="230" t="s">
        <v>149</v>
      </c>
      <c r="H600" s="230" t="s">
        <v>149</v>
      </c>
      <c r="I600" s="230" t="s">
        <v>149</v>
      </c>
      <c r="J600" s="230" t="s">
        <v>149</v>
      </c>
      <c r="K600" s="230" t="s">
        <v>149</v>
      </c>
      <c r="L600" s="230" t="s">
        <v>149</v>
      </c>
      <c r="M600" s="230" t="s">
        <v>149</v>
      </c>
    </row>
    <row r="601" spans="1:13" x14ac:dyDescent="0.3">
      <c r="A601" s="230">
        <v>418304</v>
      </c>
      <c r="B601" s="230" t="s">
        <v>58</v>
      </c>
      <c r="F601" s="230" t="s">
        <v>148</v>
      </c>
      <c r="G601" s="230" t="s">
        <v>149</v>
      </c>
      <c r="H601" s="230" t="s">
        <v>150</v>
      </c>
      <c r="I601" s="230" t="s">
        <v>148</v>
      </c>
      <c r="J601" s="230" t="s">
        <v>148</v>
      </c>
      <c r="L601" s="230" t="s">
        <v>150</v>
      </c>
    </row>
    <row r="602" spans="1:13" x14ac:dyDescent="0.3">
      <c r="A602" s="230">
        <v>418375</v>
      </c>
      <c r="B602" s="230" t="s">
        <v>58</v>
      </c>
      <c r="E602" s="230" t="s">
        <v>148</v>
      </c>
      <c r="G602" s="230" t="s">
        <v>148</v>
      </c>
      <c r="H602" s="230" t="s">
        <v>150</v>
      </c>
      <c r="J602" s="230" t="s">
        <v>148</v>
      </c>
      <c r="K602" s="230" t="s">
        <v>148</v>
      </c>
      <c r="L602" s="230" t="s">
        <v>150</v>
      </c>
    </row>
    <row r="603" spans="1:13" x14ac:dyDescent="0.3">
      <c r="A603" s="230">
        <v>418419</v>
      </c>
      <c r="B603" s="230" t="s">
        <v>58</v>
      </c>
      <c r="F603" s="230" t="s">
        <v>148</v>
      </c>
      <c r="G603" s="230" t="s">
        <v>148</v>
      </c>
      <c r="H603" s="230" t="s">
        <v>149</v>
      </c>
      <c r="I603" s="230" t="s">
        <v>148</v>
      </c>
      <c r="J603" s="230" t="s">
        <v>148</v>
      </c>
      <c r="K603" s="230" t="s">
        <v>148</v>
      </c>
      <c r="L603" s="230" t="s">
        <v>149</v>
      </c>
      <c r="M603" s="230" t="s">
        <v>150</v>
      </c>
    </row>
    <row r="604" spans="1:13" x14ac:dyDescent="0.3">
      <c r="A604" s="230">
        <v>418422</v>
      </c>
      <c r="B604" s="230" t="s">
        <v>58</v>
      </c>
      <c r="C604" s="230" t="s">
        <v>148</v>
      </c>
      <c r="E604" s="230" t="s">
        <v>148</v>
      </c>
      <c r="F604" s="230" t="s">
        <v>150</v>
      </c>
      <c r="G604" s="230" t="s">
        <v>150</v>
      </c>
      <c r="H604" s="230" t="s">
        <v>148</v>
      </c>
      <c r="I604" s="230" t="s">
        <v>148</v>
      </c>
      <c r="J604" s="230" t="s">
        <v>148</v>
      </c>
      <c r="K604" s="230" t="s">
        <v>148</v>
      </c>
      <c r="L604" s="230" t="s">
        <v>150</v>
      </c>
      <c r="M604" s="230" t="s">
        <v>148</v>
      </c>
    </row>
    <row r="605" spans="1:13" x14ac:dyDescent="0.3">
      <c r="A605" s="230">
        <v>418448</v>
      </c>
      <c r="B605" s="230" t="s">
        <v>58</v>
      </c>
      <c r="C605" s="230" t="s">
        <v>148</v>
      </c>
      <c r="D605" s="230" t="s">
        <v>148</v>
      </c>
      <c r="E605" s="230" t="s">
        <v>148</v>
      </c>
      <c r="I605" s="230" t="s">
        <v>149</v>
      </c>
      <c r="J605" s="230" t="s">
        <v>150</v>
      </c>
      <c r="K605" s="230" t="s">
        <v>150</v>
      </c>
      <c r="L605" s="230" t="s">
        <v>150</v>
      </c>
      <c r="M605" s="230" t="s">
        <v>148</v>
      </c>
    </row>
    <row r="606" spans="1:13" x14ac:dyDescent="0.3">
      <c r="A606" s="230">
        <v>418455</v>
      </c>
      <c r="B606" s="230" t="s">
        <v>58</v>
      </c>
      <c r="D606" s="230" t="s">
        <v>148</v>
      </c>
      <c r="F606" s="230" t="s">
        <v>148</v>
      </c>
      <c r="G606" s="230" t="s">
        <v>148</v>
      </c>
      <c r="H606" s="230" t="s">
        <v>150</v>
      </c>
      <c r="I606" s="230" t="s">
        <v>149</v>
      </c>
      <c r="J606" s="230" t="s">
        <v>149</v>
      </c>
      <c r="K606" s="230" t="s">
        <v>150</v>
      </c>
      <c r="L606" s="230" t="s">
        <v>149</v>
      </c>
      <c r="M606" s="230" t="s">
        <v>149</v>
      </c>
    </row>
    <row r="607" spans="1:13" x14ac:dyDescent="0.3">
      <c r="A607" s="230">
        <v>418522</v>
      </c>
      <c r="B607" s="230" t="s">
        <v>58</v>
      </c>
      <c r="G607" s="230" t="s">
        <v>148</v>
      </c>
      <c r="H607" s="230" t="s">
        <v>150</v>
      </c>
      <c r="I607" s="230" t="s">
        <v>150</v>
      </c>
      <c r="J607" s="230" t="s">
        <v>150</v>
      </c>
      <c r="K607" s="230" t="s">
        <v>150</v>
      </c>
      <c r="L607" s="230" t="s">
        <v>150</v>
      </c>
      <c r="M607" s="230" t="s">
        <v>150</v>
      </c>
    </row>
    <row r="608" spans="1:13" x14ac:dyDescent="0.3">
      <c r="A608" s="230">
        <v>418529</v>
      </c>
      <c r="B608" s="230" t="s">
        <v>58</v>
      </c>
      <c r="E608" s="230" t="s">
        <v>148</v>
      </c>
      <c r="F608" s="230" t="s">
        <v>150</v>
      </c>
      <c r="G608" s="230" t="s">
        <v>150</v>
      </c>
      <c r="I608" s="230" t="s">
        <v>148</v>
      </c>
      <c r="J608" s="230" t="s">
        <v>148</v>
      </c>
      <c r="K608" s="230" t="s">
        <v>148</v>
      </c>
      <c r="L608" s="230" t="s">
        <v>150</v>
      </c>
      <c r="M608" s="230" t="s">
        <v>148</v>
      </c>
    </row>
    <row r="609" spans="1:13" x14ac:dyDescent="0.3">
      <c r="A609" s="230">
        <v>418539</v>
      </c>
      <c r="B609" s="230" t="s">
        <v>58</v>
      </c>
      <c r="C609" s="230" t="s">
        <v>150</v>
      </c>
      <c r="D609" s="230" t="s">
        <v>150</v>
      </c>
      <c r="E609" s="230" t="s">
        <v>150</v>
      </c>
      <c r="F609" s="230" t="s">
        <v>150</v>
      </c>
      <c r="G609" s="230" t="s">
        <v>150</v>
      </c>
      <c r="H609" s="230" t="s">
        <v>150</v>
      </c>
      <c r="I609" s="230" t="s">
        <v>149</v>
      </c>
      <c r="J609" s="230" t="s">
        <v>149</v>
      </c>
      <c r="K609" s="230" t="s">
        <v>149</v>
      </c>
      <c r="L609" s="230" t="s">
        <v>149</v>
      </c>
      <c r="M609" s="230" t="s">
        <v>149</v>
      </c>
    </row>
    <row r="610" spans="1:13" x14ac:dyDescent="0.3">
      <c r="A610" s="230">
        <v>418571</v>
      </c>
      <c r="B610" s="230" t="s">
        <v>58</v>
      </c>
      <c r="C610" s="230" t="s">
        <v>148</v>
      </c>
      <c r="D610" s="230" t="s">
        <v>148</v>
      </c>
      <c r="F610" s="230" t="s">
        <v>148</v>
      </c>
      <c r="G610" s="230" t="s">
        <v>150</v>
      </c>
      <c r="I610" s="230" t="s">
        <v>149</v>
      </c>
      <c r="K610" s="230" t="s">
        <v>150</v>
      </c>
      <c r="L610" s="230" t="s">
        <v>149</v>
      </c>
      <c r="M610" s="230" t="s">
        <v>148</v>
      </c>
    </row>
    <row r="611" spans="1:13" x14ac:dyDescent="0.3">
      <c r="A611" s="230">
        <v>418579</v>
      </c>
      <c r="B611" s="230" t="s">
        <v>58</v>
      </c>
      <c r="D611" s="230" t="s">
        <v>150</v>
      </c>
      <c r="H611" s="230" t="s">
        <v>149</v>
      </c>
      <c r="J611" s="230" t="s">
        <v>149</v>
      </c>
      <c r="K611" s="230" t="s">
        <v>150</v>
      </c>
      <c r="L611" s="230" t="s">
        <v>149</v>
      </c>
      <c r="M611" s="230" t="s">
        <v>149</v>
      </c>
    </row>
    <row r="612" spans="1:13" x14ac:dyDescent="0.3">
      <c r="A612" s="230">
        <v>418636</v>
      </c>
      <c r="B612" s="230" t="s">
        <v>58</v>
      </c>
      <c r="D612" s="230" t="s">
        <v>149</v>
      </c>
      <c r="F612" s="230" t="s">
        <v>148</v>
      </c>
      <c r="G612" s="230" t="s">
        <v>148</v>
      </c>
      <c r="I612" s="230" t="s">
        <v>148</v>
      </c>
      <c r="J612" s="230" t="s">
        <v>150</v>
      </c>
      <c r="K612" s="230" t="s">
        <v>148</v>
      </c>
      <c r="L612" s="230" t="s">
        <v>150</v>
      </c>
      <c r="M612" s="230" t="s">
        <v>149</v>
      </c>
    </row>
    <row r="613" spans="1:13" x14ac:dyDescent="0.3">
      <c r="A613" s="230">
        <v>418734</v>
      </c>
      <c r="B613" s="230" t="s">
        <v>58</v>
      </c>
      <c r="C613" s="230" t="s">
        <v>148</v>
      </c>
      <c r="D613" s="230" t="s">
        <v>149</v>
      </c>
      <c r="E613" s="230" t="s">
        <v>148</v>
      </c>
      <c r="F613" s="230" t="s">
        <v>150</v>
      </c>
      <c r="G613" s="230" t="s">
        <v>149</v>
      </c>
      <c r="H613" s="230" t="s">
        <v>149</v>
      </c>
      <c r="I613" s="230" t="s">
        <v>149</v>
      </c>
      <c r="J613" s="230" t="s">
        <v>149</v>
      </c>
      <c r="K613" s="230" t="s">
        <v>149</v>
      </c>
      <c r="L613" s="230" t="s">
        <v>149</v>
      </c>
      <c r="M613" s="230" t="s">
        <v>149</v>
      </c>
    </row>
    <row r="614" spans="1:13" x14ac:dyDescent="0.3">
      <c r="A614" s="230">
        <v>418744</v>
      </c>
      <c r="B614" s="230" t="s">
        <v>58</v>
      </c>
      <c r="D614" s="230" t="s">
        <v>148</v>
      </c>
      <c r="F614" s="230" t="s">
        <v>148</v>
      </c>
      <c r="G614" s="230" t="s">
        <v>148</v>
      </c>
      <c r="H614" s="230" t="s">
        <v>150</v>
      </c>
      <c r="I614" s="230" t="s">
        <v>148</v>
      </c>
      <c r="L614" s="230" t="s">
        <v>150</v>
      </c>
      <c r="M614" s="230" t="s">
        <v>148</v>
      </c>
    </row>
    <row r="615" spans="1:13" x14ac:dyDescent="0.3">
      <c r="A615" s="230">
        <v>418747</v>
      </c>
      <c r="B615" s="230" t="s">
        <v>58</v>
      </c>
      <c r="D615" s="230" t="s">
        <v>148</v>
      </c>
      <c r="F615" s="230" t="s">
        <v>148</v>
      </c>
      <c r="I615" s="230" t="s">
        <v>148</v>
      </c>
      <c r="J615" s="230" t="s">
        <v>148</v>
      </c>
      <c r="K615" s="230" t="s">
        <v>150</v>
      </c>
      <c r="L615" s="230" t="s">
        <v>149</v>
      </c>
      <c r="M615" s="230" t="s">
        <v>149</v>
      </c>
    </row>
    <row r="616" spans="1:13" x14ac:dyDescent="0.3">
      <c r="A616" s="230">
        <v>418780</v>
      </c>
      <c r="B616" s="230" t="s">
        <v>58</v>
      </c>
      <c r="C616" s="230" t="s">
        <v>148</v>
      </c>
      <c r="E616" s="230" t="s">
        <v>148</v>
      </c>
      <c r="F616" s="230" t="s">
        <v>148</v>
      </c>
      <c r="G616" s="230" t="s">
        <v>149</v>
      </c>
      <c r="H616" s="230" t="s">
        <v>149</v>
      </c>
      <c r="I616" s="230" t="s">
        <v>150</v>
      </c>
      <c r="J616" s="230" t="s">
        <v>150</v>
      </c>
      <c r="K616" s="230" t="s">
        <v>150</v>
      </c>
      <c r="L616" s="230" t="s">
        <v>149</v>
      </c>
      <c r="M616" s="230" t="s">
        <v>150</v>
      </c>
    </row>
    <row r="617" spans="1:13" x14ac:dyDescent="0.3">
      <c r="A617" s="230">
        <v>418784</v>
      </c>
      <c r="B617" s="230" t="s">
        <v>58</v>
      </c>
      <c r="C617" s="230" t="s">
        <v>148</v>
      </c>
      <c r="E617" s="230" t="s">
        <v>148</v>
      </c>
      <c r="F617" s="230" t="s">
        <v>148</v>
      </c>
      <c r="G617" s="230" t="s">
        <v>150</v>
      </c>
      <c r="H617" s="230" t="s">
        <v>148</v>
      </c>
      <c r="I617" s="230" t="s">
        <v>148</v>
      </c>
      <c r="J617" s="230" t="s">
        <v>149</v>
      </c>
      <c r="K617" s="230" t="s">
        <v>150</v>
      </c>
      <c r="L617" s="230" t="s">
        <v>149</v>
      </c>
      <c r="M617" s="230" t="s">
        <v>149</v>
      </c>
    </row>
    <row r="618" spans="1:13" x14ac:dyDescent="0.3">
      <c r="A618" s="230">
        <v>418813</v>
      </c>
      <c r="B618" s="230" t="s">
        <v>58</v>
      </c>
      <c r="C618" s="230" t="s">
        <v>148</v>
      </c>
      <c r="D618" s="230" t="s">
        <v>148</v>
      </c>
      <c r="E618" s="230" t="s">
        <v>150</v>
      </c>
      <c r="H618" s="230" t="s">
        <v>148</v>
      </c>
      <c r="I618" s="230" t="s">
        <v>150</v>
      </c>
      <c r="J618" s="230" t="s">
        <v>148</v>
      </c>
      <c r="K618" s="230" t="s">
        <v>148</v>
      </c>
      <c r="L618" s="230" t="s">
        <v>150</v>
      </c>
    </row>
    <row r="619" spans="1:13" x14ac:dyDescent="0.3">
      <c r="A619" s="230">
        <v>418841</v>
      </c>
      <c r="B619" s="230" t="s">
        <v>58</v>
      </c>
      <c r="C619" s="230" t="s">
        <v>148</v>
      </c>
      <c r="D619" s="230" t="s">
        <v>150</v>
      </c>
      <c r="E619" s="230" t="s">
        <v>148</v>
      </c>
      <c r="F619" s="230" t="s">
        <v>148</v>
      </c>
      <c r="G619" s="230" t="s">
        <v>150</v>
      </c>
      <c r="H619" s="230" t="s">
        <v>150</v>
      </c>
      <c r="I619" s="230" t="s">
        <v>150</v>
      </c>
      <c r="J619" s="230" t="s">
        <v>150</v>
      </c>
      <c r="K619" s="230" t="s">
        <v>149</v>
      </c>
      <c r="L619" s="230" t="s">
        <v>149</v>
      </c>
      <c r="M619" s="230" t="s">
        <v>149</v>
      </c>
    </row>
    <row r="620" spans="1:13" x14ac:dyDescent="0.3">
      <c r="A620" s="230">
        <v>418846</v>
      </c>
      <c r="B620" s="230" t="s">
        <v>58</v>
      </c>
      <c r="C620" s="230" t="s">
        <v>148</v>
      </c>
      <c r="D620" s="230" t="s">
        <v>148</v>
      </c>
      <c r="F620" s="230" t="s">
        <v>148</v>
      </c>
      <c r="G620" s="230" t="s">
        <v>149</v>
      </c>
      <c r="H620" s="230" t="s">
        <v>149</v>
      </c>
      <c r="I620" s="230" t="s">
        <v>148</v>
      </c>
      <c r="J620" s="230" t="s">
        <v>149</v>
      </c>
      <c r="K620" s="230" t="s">
        <v>148</v>
      </c>
      <c r="L620" s="230" t="s">
        <v>149</v>
      </c>
    </row>
    <row r="621" spans="1:13" x14ac:dyDescent="0.3">
      <c r="A621" s="230">
        <v>418892</v>
      </c>
      <c r="B621" s="230" t="s">
        <v>58</v>
      </c>
      <c r="D621" s="230" t="s">
        <v>150</v>
      </c>
      <c r="E621" s="230" t="s">
        <v>150</v>
      </c>
      <c r="F621" s="230" t="s">
        <v>150</v>
      </c>
      <c r="G621" s="230" t="s">
        <v>150</v>
      </c>
      <c r="H621" s="230" t="s">
        <v>149</v>
      </c>
      <c r="I621" s="230" t="s">
        <v>149</v>
      </c>
      <c r="J621" s="230" t="s">
        <v>149</v>
      </c>
      <c r="K621" s="230" t="s">
        <v>149</v>
      </c>
      <c r="L621" s="230" t="s">
        <v>149</v>
      </c>
      <c r="M621" s="230" t="s">
        <v>149</v>
      </c>
    </row>
    <row r="622" spans="1:13" x14ac:dyDescent="0.3">
      <c r="A622" s="230">
        <v>418928</v>
      </c>
      <c r="B622" s="230" t="s">
        <v>58</v>
      </c>
      <c r="D622" s="230" t="s">
        <v>150</v>
      </c>
      <c r="E622" s="230" t="s">
        <v>149</v>
      </c>
      <c r="F622" s="230" t="s">
        <v>149</v>
      </c>
      <c r="G622" s="230" t="s">
        <v>149</v>
      </c>
      <c r="H622" s="230" t="s">
        <v>150</v>
      </c>
      <c r="J622" s="230" t="s">
        <v>149</v>
      </c>
      <c r="K622" s="230" t="s">
        <v>149</v>
      </c>
      <c r="L622" s="230" t="s">
        <v>149</v>
      </c>
      <c r="M622" s="230" t="s">
        <v>150</v>
      </c>
    </row>
    <row r="623" spans="1:13" x14ac:dyDescent="0.3">
      <c r="A623" s="230">
        <v>418935</v>
      </c>
      <c r="B623" s="230" t="s">
        <v>58</v>
      </c>
      <c r="C623" s="230" t="s">
        <v>148</v>
      </c>
      <c r="D623" s="230" t="s">
        <v>149</v>
      </c>
      <c r="E623" s="230" t="s">
        <v>148</v>
      </c>
      <c r="F623" s="230" t="s">
        <v>148</v>
      </c>
      <c r="G623" s="230" t="s">
        <v>150</v>
      </c>
      <c r="H623" s="230" t="s">
        <v>149</v>
      </c>
      <c r="I623" s="230" t="s">
        <v>150</v>
      </c>
      <c r="J623" s="230" t="s">
        <v>149</v>
      </c>
      <c r="K623" s="230" t="s">
        <v>150</v>
      </c>
      <c r="L623" s="230" t="s">
        <v>149</v>
      </c>
      <c r="M623" s="230" t="s">
        <v>150</v>
      </c>
    </row>
    <row r="624" spans="1:13" x14ac:dyDescent="0.3">
      <c r="A624" s="230">
        <v>418980</v>
      </c>
      <c r="B624" s="230" t="s">
        <v>58</v>
      </c>
      <c r="D624" s="230" t="s">
        <v>148</v>
      </c>
      <c r="G624" s="230" t="s">
        <v>149</v>
      </c>
      <c r="H624" s="230" t="s">
        <v>149</v>
      </c>
      <c r="I624" s="230" t="s">
        <v>149</v>
      </c>
      <c r="J624" s="230" t="s">
        <v>149</v>
      </c>
      <c r="K624" s="230" t="s">
        <v>149</v>
      </c>
      <c r="L624" s="230" t="s">
        <v>149</v>
      </c>
      <c r="M624" s="230" t="s">
        <v>149</v>
      </c>
    </row>
    <row r="625" spans="1:13" x14ac:dyDescent="0.3">
      <c r="A625" s="230">
        <v>419047</v>
      </c>
      <c r="B625" s="230" t="s">
        <v>58</v>
      </c>
      <c r="C625" s="230" t="s">
        <v>150</v>
      </c>
      <c r="D625" s="230" t="s">
        <v>149</v>
      </c>
      <c r="E625" s="230" t="s">
        <v>148</v>
      </c>
      <c r="F625" s="230" t="s">
        <v>149</v>
      </c>
      <c r="G625" s="230" t="s">
        <v>149</v>
      </c>
      <c r="I625" s="230" t="s">
        <v>149</v>
      </c>
      <c r="J625" s="230" t="s">
        <v>149</v>
      </c>
      <c r="K625" s="230" t="s">
        <v>150</v>
      </c>
      <c r="L625" s="230" t="s">
        <v>149</v>
      </c>
      <c r="M625" s="230" t="s">
        <v>149</v>
      </c>
    </row>
    <row r="626" spans="1:13" x14ac:dyDescent="0.3">
      <c r="A626" s="230">
        <v>419102</v>
      </c>
      <c r="B626" s="230" t="s">
        <v>58</v>
      </c>
      <c r="C626" s="230" t="s">
        <v>150</v>
      </c>
      <c r="D626" s="230" t="s">
        <v>148</v>
      </c>
      <c r="E626" s="230" t="s">
        <v>148</v>
      </c>
      <c r="F626" s="230" t="s">
        <v>149</v>
      </c>
      <c r="G626" s="230" t="s">
        <v>150</v>
      </c>
      <c r="I626" s="230" t="s">
        <v>149</v>
      </c>
      <c r="J626" s="230" t="s">
        <v>149</v>
      </c>
      <c r="K626" s="230" t="s">
        <v>149</v>
      </c>
      <c r="L626" s="230" t="s">
        <v>149</v>
      </c>
      <c r="M626" s="230" t="s">
        <v>149</v>
      </c>
    </row>
    <row r="627" spans="1:13" x14ac:dyDescent="0.3">
      <c r="A627" s="230">
        <v>419150</v>
      </c>
      <c r="B627" s="230" t="s">
        <v>58</v>
      </c>
      <c r="D627" s="230" t="s">
        <v>148</v>
      </c>
      <c r="G627" s="230" t="s">
        <v>148</v>
      </c>
      <c r="H627" s="230" t="s">
        <v>150</v>
      </c>
      <c r="I627" s="230" t="s">
        <v>148</v>
      </c>
      <c r="J627" s="230" t="s">
        <v>149</v>
      </c>
      <c r="K627" s="230" t="s">
        <v>150</v>
      </c>
      <c r="L627" s="230" t="s">
        <v>149</v>
      </c>
      <c r="M627" s="230" t="s">
        <v>148</v>
      </c>
    </row>
    <row r="628" spans="1:13" x14ac:dyDescent="0.3">
      <c r="A628" s="230">
        <v>419205</v>
      </c>
      <c r="B628" s="230" t="s">
        <v>58</v>
      </c>
      <c r="C628" s="230" t="s">
        <v>148</v>
      </c>
      <c r="E628" s="230" t="s">
        <v>148</v>
      </c>
      <c r="G628" s="230" t="s">
        <v>150</v>
      </c>
      <c r="H628" s="230" t="s">
        <v>149</v>
      </c>
      <c r="L628" s="230" t="s">
        <v>150</v>
      </c>
    </row>
    <row r="629" spans="1:13" x14ac:dyDescent="0.3">
      <c r="A629" s="230">
        <v>419219</v>
      </c>
      <c r="B629" s="230" t="s">
        <v>58</v>
      </c>
      <c r="D629" s="230" t="s">
        <v>149</v>
      </c>
      <c r="E629" s="230" t="s">
        <v>150</v>
      </c>
      <c r="F629" s="230" t="s">
        <v>150</v>
      </c>
      <c r="G629" s="230" t="s">
        <v>150</v>
      </c>
      <c r="H629" s="230" t="s">
        <v>148</v>
      </c>
      <c r="I629" s="230" t="s">
        <v>148</v>
      </c>
      <c r="J629" s="230" t="s">
        <v>149</v>
      </c>
      <c r="K629" s="230" t="s">
        <v>149</v>
      </c>
      <c r="L629" s="230" t="s">
        <v>149</v>
      </c>
      <c r="M629" s="230" t="s">
        <v>149</v>
      </c>
    </row>
    <row r="630" spans="1:13" x14ac:dyDescent="0.3">
      <c r="A630" s="230">
        <v>419240</v>
      </c>
      <c r="B630" s="230" t="s">
        <v>58</v>
      </c>
      <c r="D630" s="230" t="s">
        <v>150</v>
      </c>
      <c r="E630" s="230" t="s">
        <v>150</v>
      </c>
      <c r="F630" s="230" t="s">
        <v>150</v>
      </c>
      <c r="G630" s="230" t="s">
        <v>148</v>
      </c>
      <c r="H630" s="230" t="s">
        <v>149</v>
      </c>
      <c r="I630" s="230" t="s">
        <v>149</v>
      </c>
      <c r="J630" s="230" t="s">
        <v>149</v>
      </c>
      <c r="K630" s="230" t="s">
        <v>149</v>
      </c>
      <c r="L630" s="230" t="s">
        <v>149</v>
      </c>
      <c r="M630" s="230" t="s">
        <v>149</v>
      </c>
    </row>
    <row r="631" spans="1:13" x14ac:dyDescent="0.3">
      <c r="A631" s="230">
        <v>419316</v>
      </c>
      <c r="B631" s="230" t="s">
        <v>58</v>
      </c>
      <c r="C631" s="230" t="s">
        <v>149</v>
      </c>
      <c r="D631" s="230" t="s">
        <v>149</v>
      </c>
      <c r="E631" s="230" t="s">
        <v>148</v>
      </c>
      <c r="F631" s="230" t="s">
        <v>149</v>
      </c>
      <c r="G631" s="230" t="s">
        <v>149</v>
      </c>
      <c r="H631" s="230" t="s">
        <v>149</v>
      </c>
      <c r="I631" s="230" t="s">
        <v>149</v>
      </c>
      <c r="J631" s="230" t="s">
        <v>148</v>
      </c>
      <c r="K631" s="230" t="s">
        <v>149</v>
      </c>
      <c r="L631" s="230" t="s">
        <v>149</v>
      </c>
      <c r="M631" s="230" t="s">
        <v>149</v>
      </c>
    </row>
    <row r="632" spans="1:13" x14ac:dyDescent="0.3">
      <c r="A632" s="230">
        <v>419327</v>
      </c>
      <c r="B632" s="230" t="s">
        <v>58</v>
      </c>
      <c r="D632" s="230" t="s">
        <v>150</v>
      </c>
      <c r="G632" s="230" t="s">
        <v>149</v>
      </c>
      <c r="I632" s="230" t="s">
        <v>149</v>
      </c>
      <c r="J632" s="230" t="s">
        <v>148</v>
      </c>
      <c r="K632" s="230" t="s">
        <v>148</v>
      </c>
      <c r="L632" s="230" t="s">
        <v>149</v>
      </c>
      <c r="M632" s="230" t="s">
        <v>150</v>
      </c>
    </row>
    <row r="633" spans="1:13" x14ac:dyDescent="0.3">
      <c r="A633" s="230">
        <v>419356</v>
      </c>
      <c r="B633" s="230" t="s">
        <v>58</v>
      </c>
      <c r="C633" s="230" t="s">
        <v>149</v>
      </c>
      <c r="D633" s="230" t="s">
        <v>149</v>
      </c>
      <c r="E633" s="230" t="s">
        <v>149</v>
      </c>
      <c r="F633" s="230" t="s">
        <v>149</v>
      </c>
      <c r="G633" s="230" t="s">
        <v>149</v>
      </c>
      <c r="H633" s="230" t="s">
        <v>150</v>
      </c>
      <c r="I633" s="230" t="s">
        <v>149</v>
      </c>
      <c r="J633" s="230" t="s">
        <v>149</v>
      </c>
      <c r="K633" s="230" t="s">
        <v>149</v>
      </c>
      <c r="L633" s="230" t="s">
        <v>149</v>
      </c>
      <c r="M633" s="230" t="s">
        <v>149</v>
      </c>
    </row>
    <row r="634" spans="1:13" x14ac:dyDescent="0.3">
      <c r="A634" s="230">
        <v>419362</v>
      </c>
      <c r="B634" s="230" t="s">
        <v>58</v>
      </c>
      <c r="D634" s="230" t="s">
        <v>148</v>
      </c>
      <c r="E634" s="230" t="s">
        <v>148</v>
      </c>
      <c r="F634" s="230" t="s">
        <v>148</v>
      </c>
      <c r="G634" s="230" t="s">
        <v>148</v>
      </c>
      <c r="H634" s="230" t="s">
        <v>150</v>
      </c>
      <c r="J634" s="230" t="s">
        <v>148</v>
      </c>
      <c r="K634" s="230" t="s">
        <v>148</v>
      </c>
      <c r="L634" s="230" t="s">
        <v>150</v>
      </c>
      <c r="M634" s="230" t="s">
        <v>148</v>
      </c>
    </row>
    <row r="635" spans="1:13" x14ac:dyDescent="0.3">
      <c r="A635" s="230">
        <v>419386</v>
      </c>
      <c r="B635" s="230" t="s">
        <v>58</v>
      </c>
      <c r="D635" s="230" t="s">
        <v>148</v>
      </c>
      <c r="G635" s="230" t="s">
        <v>148</v>
      </c>
      <c r="H635" s="230" t="s">
        <v>149</v>
      </c>
      <c r="I635" s="230" t="s">
        <v>148</v>
      </c>
      <c r="J635" s="230" t="s">
        <v>148</v>
      </c>
      <c r="K635" s="230" t="s">
        <v>148</v>
      </c>
      <c r="L635" s="230" t="s">
        <v>149</v>
      </c>
    </row>
    <row r="636" spans="1:13" x14ac:dyDescent="0.3">
      <c r="A636" s="230">
        <v>419425</v>
      </c>
      <c r="B636" s="230" t="s">
        <v>58</v>
      </c>
      <c r="C636" s="230" t="s">
        <v>149</v>
      </c>
      <c r="D636" s="230" t="s">
        <v>149</v>
      </c>
      <c r="E636" s="230" t="s">
        <v>149</v>
      </c>
      <c r="F636" s="230" t="s">
        <v>149</v>
      </c>
      <c r="G636" s="230" t="s">
        <v>149</v>
      </c>
      <c r="H636" s="230" t="s">
        <v>149</v>
      </c>
      <c r="I636" s="230" t="s">
        <v>149</v>
      </c>
      <c r="J636" s="230" t="s">
        <v>149</v>
      </c>
      <c r="K636" s="230" t="s">
        <v>149</v>
      </c>
      <c r="L636" s="230" t="s">
        <v>149</v>
      </c>
      <c r="M636" s="230" t="s">
        <v>149</v>
      </c>
    </row>
    <row r="637" spans="1:13" x14ac:dyDescent="0.3">
      <c r="A637" s="230">
        <v>419434</v>
      </c>
      <c r="B637" s="230" t="s">
        <v>58</v>
      </c>
      <c r="D637" s="230" t="s">
        <v>148</v>
      </c>
      <c r="F637" s="230" t="s">
        <v>148</v>
      </c>
      <c r="H637" s="230" t="s">
        <v>148</v>
      </c>
      <c r="I637" s="230" t="s">
        <v>148</v>
      </c>
      <c r="J637" s="230" t="s">
        <v>148</v>
      </c>
      <c r="K637" s="230" t="s">
        <v>148</v>
      </c>
      <c r="L637" s="230" t="s">
        <v>149</v>
      </c>
    </row>
    <row r="638" spans="1:13" x14ac:dyDescent="0.3">
      <c r="A638" s="230">
        <v>419438</v>
      </c>
      <c r="B638" s="230" t="s">
        <v>58</v>
      </c>
      <c r="D638" s="230" t="s">
        <v>148</v>
      </c>
      <c r="E638" s="230" t="s">
        <v>148</v>
      </c>
      <c r="F638" s="230" t="s">
        <v>148</v>
      </c>
      <c r="G638" s="230" t="s">
        <v>149</v>
      </c>
      <c r="H638" s="230" t="s">
        <v>148</v>
      </c>
      <c r="I638" s="230" t="s">
        <v>149</v>
      </c>
      <c r="K638" s="230" t="s">
        <v>149</v>
      </c>
      <c r="L638" s="230" t="s">
        <v>149</v>
      </c>
      <c r="M638" s="230" t="s">
        <v>150</v>
      </c>
    </row>
    <row r="639" spans="1:13" x14ac:dyDescent="0.3">
      <c r="A639" s="230">
        <v>419466</v>
      </c>
      <c r="B639" s="230" t="s">
        <v>58</v>
      </c>
      <c r="C639" s="230" t="s">
        <v>150</v>
      </c>
      <c r="D639" s="230" t="s">
        <v>150</v>
      </c>
      <c r="E639" s="230" t="s">
        <v>150</v>
      </c>
      <c r="F639" s="230" t="s">
        <v>149</v>
      </c>
      <c r="G639" s="230" t="s">
        <v>149</v>
      </c>
      <c r="H639" s="230" t="s">
        <v>149</v>
      </c>
      <c r="I639" s="230" t="s">
        <v>149</v>
      </c>
      <c r="J639" s="230" t="s">
        <v>149</v>
      </c>
      <c r="K639" s="230" t="s">
        <v>149</v>
      </c>
      <c r="L639" s="230" t="s">
        <v>150</v>
      </c>
      <c r="M639" s="230" t="s">
        <v>150</v>
      </c>
    </row>
    <row r="640" spans="1:13" x14ac:dyDescent="0.3">
      <c r="A640" s="230">
        <v>419477</v>
      </c>
      <c r="B640" s="230" t="s">
        <v>58</v>
      </c>
      <c r="E640" s="230" t="s">
        <v>148</v>
      </c>
      <c r="F640" s="230" t="s">
        <v>148</v>
      </c>
      <c r="G640" s="230" t="s">
        <v>149</v>
      </c>
      <c r="H640" s="230" t="s">
        <v>148</v>
      </c>
      <c r="I640" s="230" t="s">
        <v>148</v>
      </c>
      <c r="J640" s="230" t="s">
        <v>148</v>
      </c>
      <c r="K640" s="230" t="s">
        <v>150</v>
      </c>
      <c r="L640" s="230" t="s">
        <v>149</v>
      </c>
      <c r="M640" s="230" t="s">
        <v>150</v>
      </c>
    </row>
    <row r="641" spans="1:13" x14ac:dyDescent="0.3">
      <c r="A641" s="230">
        <v>419545</v>
      </c>
      <c r="B641" s="230" t="s">
        <v>58</v>
      </c>
      <c r="F641" s="230" t="s">
        <v>149</v>
      </c>
      <c r="H641" s="230" t="s">
        <v>148</v>
      </c>
      <c r="I641" s="230" t="s">
        <v>148</v>
      </c>
      <c r="K641" s="230" t="s">
        <v>149</v>
      </c>
      <c r="L641" s="230" t="s">
        <v>149</v>
      </c>
      <c r="M641" s="230" t="s">
        <v>148</v>
      </c>
    </row>
    <row r="642" spans="1:13" x14ac:dyDescent="0.3">
      <c r="A642" s="230">
        <v>419560</v>
      </c>
      <c r="B642" s="230" t="s">
        <v>58</v>
      </c>
      <c r="C642" s="230" t="s">
        <v>148</v>
      </c>
      <c r="D642" s="230" t="s">
        <v>148</v>
      </c>
      <c r="E642" s="230" t="s">
        <v>148</v>
      </c>
      <c r="F642" s="230" t="s">
        <v>150</v>
      </c>
      <c r="G642" s="230" t="s">
        <v>148</v>
      </c>
      <c r="H642" s="230" t="s">
        <v>148</v>
      </c>
      <c r="I642" s="230" t="s">
        <v>149</v>
      </c>
      <c r="J642" s="230" t="s">
        <v>150</v>
      </c>
      <c r="K642" s="230" t="s">
        <v>149</v>
      </c>
      <c r="L642" s="230" t="s">
        <v>149</v>
      </c>
      <c r="M642" s="230" t="s">
        <v>150</v>
      </c>
    </row>
    <row r="643" spans="1:13" x14ac:dyDescent="0.3">
      <c r="A643" s="230">
        <v>419571</v>
      </c>
      <c r="B643" s="230" t="s">
        <v>58</v>
      </c>
      <c r="E643" s="230" t="s">
        <v>148</v>
      </c>
      <c r="F643" s="230" t="s">
        <v>148</v>
      </c>
      <c r="H643" s="230" t="s">
        <v>149</v>
      </c>
      <c r="I643" s="230" t="s">
        <v>150</v>
      </c>
      <c r="J643" s="230" t="s">
        <v>149</v>
      </c>
      <c r="K643" s="230" t="s">
        <v>149</v>
      </c>
      <c r="L643" s="230" t="s">
        <v>149</v>
      </c>
      <c r="M643" s="230" t="s">
        <v>149</v>
      </c>
    </row>
    <row r="644" spans="1:13" x14ac:dyDescent="0.3">
      <c r="A644" s="230">
        <v>419586</v>
      </c>
      <c r="B644" s="230" t="s">
        <v>58</v>
      </c>
      <c r="D644" s="230" t="s">
        <v>148</v>
      </c>
      <c r="E644" s="230" t="s">
        <v>148</v>
      </c>
      <c r="F644" s="230" t="s">
        <v>148</v>
      </c>
      <c r="G644" s="230" t="s">
        <v>150</v>
      </c>
      <c r="I644" s="230" t="s">
        <v>148</v>
      </c>
      <c r="L644" s="230" t="s">
        <v>149</v>
      </c>
      <c r="M644" s="230" t="s">
        <v>148</v>
      </c>
    </row>
    <row r="645" spans="1:13" x14ac:dyDescent="0.3">
      <c r="A645" s="230">
        <v>419591</v>
      </c>
      <c r="B645" s="230" t="s">
        <v>58</v>
      </c>
      <c r="E645" s="230" t="s">
        <v>148</v>
      </c>
      <c r="G645" s="230" t="s">
        <v>148</v>
      </c>
      <c r="I645" s="230" t="s">
        <v>148</v>
      </c>
      <c r="J645" s="230" t="s">
        <v>148</v>
      </c>
      <c r="K645" s="230" t="s">
        <v>148</v>
      </c>
      <c r="L645" s="230" t="s">
        <v>148</v>
      </c>
    </row>
    <row r="646" spans="1:13" x14ac:dyDescent="0.3">
      <c r="A646" s="230">
        <v>419618</v>
      </c>
      <c r="B646" s="230" t="s">
        <v>58</v>
      </c>
      <c r="E646" s="230" t="s">
        <v>148</v>
      </c>
      <c r="H646" s="230" t="s">
        <v>149</v>
      </c>
      <c r="J646" s="230" t="s">
        <v>148</v>
      </c>
      <c r="K646" s="230" t="s">
        <v>148</v>
      </c>
      <c r="L646" s="230" t="s">
        <v>150</v>
      </c>
      <c r="M646" s="230" t="s">
        <v>150</v>
      </c>
    </row>
    <row r="647" spans="1:13" x14ac:dyDescent="0.3">
      <c r="A647" s="230">
        <v>419619</v>
      </c>
      <c r="B647" s="230" t="s">
        <v>58</v>
      </c>
      <c r="F647" s="230" t="s">
        <v>148</v>
      </c>
      <c r="J647" s="230" t="s">
        <v>150</v>
      </c>
      <c r="K647" s="230" t="s">
        <v>148</v>
      </c>
      <c r="L647" s="230" t="s">
        <v>149</v>
      </c>
      <c r="M647" s="230" t="s">
        <v>149</v>
      </c>
    </row>
    <row r="648" spans="1:13" x14ac:dyDescent="0.3">
      <c r="A648" s="230">
        <v>419637</v>
      </c>
      <c r="B648" s="230" t="s">
        <v>58</v>
      </c>
      <c r="D648" s="230" t="s">
        <v>148</v>
      </c>
      <c r="F648" s="230" t="s">
        <v>149</v>
      </c>
      <c r="G648" s="230" t="s">
        <v>149</v>
      </c>
      <c r="H648" s="230" t="s">
        <v>149</v>
      </c>
      <c r="I648" s="230" t="s">
        <v>148</v>
      </c>
      <c r="J648" s="230" t="s">
        <v>149</v>
      </c>
      <c r="L648" s="230" t="s">
        <v>149</v>
      </c>
      <c r="M648" s="230" t="s">
        <v>148</v>
      </c>
    </row>
    <row r="649" spans="1:13" x14ac:dyDescent="0.3">
      <c r="A649" s="230">
        <v>419656</v>
      </c>
      <c r="B649" s="230" t="s">
        <v>58</v>
      </c>
      <c r="C649" s="230" t="s">
        <v>148</v>
      </c>
      <c r="D649" s="230" t="s">
        <v>149</v>
      </c>
      <c r="E649" s="230" t="s">
        <v>148</v>
      </c>
      <c r="G649" s="230" t="s">
        <v>148</v>
      </c>
      <c r="I649" s="230" t="s">
        <v>149</v>
      </c>
      <c r="J649" s="230" t="s">
        <v>148</v>
      </c>
      <c r="K649" s="230" t="s">
        <v>148</v>
      </c>
      <c r="L649" s="230" t="s">
        <v>149</v>
      </c>
    </row>
    <row r="650" spans="1:13" x14ac:dyDescent="0.3">
      <c r="A650" s="230">
        <v>419658</v>
      </c>
      <c r="B650" s="230" t="s">
        <v>58</v>
      </c>
      <c r="C650" s="230" t="s">
        <v>148</v>
      </c>
      <c r="D650" s="230" t="s">
        <v>148</v>
      </c>
      <c r="E650" s="230" t="s">
        <v>148</v>
      </c>
      <c r="F650" s="230" t="s">
        <v>149</v>
      </c>
      <c r="G650" s="230" t="s">
        <v>150</v>
      </c>
      <c r="H650" s="230" t="s">
        <v>150</v>
      </c>
      <c r="I650" s="230" t="s">
        <v>150</v>
      </c>
      <c r="J650" s="230" t="s">
        <v>150</v>
      </c>
      <c r="K650" s="230" t="s">
        <v>150</v>
      </c>
      <c r="L650" s="230" t="s">
        <v>149</v>
      </c>
      <c r="M650" s="230" t="s">
        <v>149</v>
      </c>
    </row>
    <row r="651" spans="1:13" x14ac:dyDescent="0.3">
      <c r="A651" s="230">
        <v>419661</v>
      </c>
      <c r="B651" s="230" t="s">
        <v>58</v>
      </c>
      <c r="C651" s="230" t="s">
        <v>149</v>
      </c>
      <c r="D651" s="230" t="s">
        <v>149</v>
      </c>
      <c r="E651" s="230" t="s">
        <v>149</v>
      </c>
      <c r="F651" s="230" t="s">
        <v>150</v>
      </c>
      <c r="G651" s="230" t="s">
        <v>149</v>
      </c>
      <c r="H651" s="230" t="s">
        <v>150</v>
      </c>
      <c r="I651" s="230" t="s">
        <v>149</v>
      </c>
      <c r="J651" s="230" t="s">
        <v>149</v>
      </c>
      <c r="K651" s="230" t="s">
        <v>149</v>
      </c>
      <c r="L651" s="230" t="s">
        <v>149</v>
      </c>
      <c r="M651" s="230" t="s">
        <v>149</v>
      </c>
    </row>
    <row r="652" spans="1:13" x14ac:dyDescent="0.3">
      <c r="A652" s="230">
        <v>419687</v>
      </c>
      <c r="B652" s="230" t="s">
        <v>58</v>
      </c>
      <c r="D652" s="230" t="s">
        <v>148</v>
      </c>
      <c r="E652" s="230" t="s">
        <v>149</v>
      </c>
      <c r="F652" s="230" t="s">
        <v>150</v>
      </c>
      <c r="G652" s="230" t="s">
        <v>149</v>
      </c>
      <c r="I652" s="230" t="s">
        <v>149</v>
      </c>
      <c r="J652" s="230" t="s">
        <v>149</v>
      </c>
      <c r="K652" s="230" t="s">
        <v>149</v>
      </c>
      <c r="L652" s="230" t="s">
        <v>149</v>
      </c>
      <c r="M652" s="230" t="s">
        <v>149</v>
      </c>
    </row>
    <row r="653" spans="1:13" x14ac:dyDescent="0.3">
      <c r="A653" s="230">
        <v>419731</v>
      </c>
      <c r="B653" s="230" t="s">
        <v>58</v>
      </c>
      <c r="C653" s="230" t="s">
        <v>150</v>
      </c>
      <c r="D653" s="230" t="s">
        <v>150</v>
      </c>
      <c r="E653" s="230" t="s">
        <v>149</v>
      </c>
      <c r="F653" s="230" t="s">
        <v>149</v>
      </c>
      <c r="G653" s="230" t="s">
        <v>149</v>
      </c>
      <c r="H653" s="230" t="s">
        <v>149</v>
      </c>
      <c r="I653" s="230" t="s">
        <v>149</v>
      </c>
      <c r="J653" s="230" t="s">
        <v>149</v>
      </c>
      <c r="K653" s="230" t="s">
        <v>149</v>
      </c>
      <c r="L653" s="230" t="s">
        <v>149</v>
      </c>
      <c r="M653" s="230" t="s">
        <v>149</v>
      </c>
    </row>
    <row r="654" spans="1:13" x14ac:dyDescent="0.3">
      <c r="A654" s="230">
        <v>419792</v>
      </c>
      <c r="B654" s="230" t="s">
        <v>58</v>
      </c>
      <c r="D654" s="230" t="s">
        <v>148</v>
      </c>
      <c r="F654" s="230" t="s">
        <v>148</v>
      </c>
      <c r="G654" s="230" t="s">
        <v>148</v>
      </c>
      <c r="I654" s="230" t="s">
        <v>148</v>
      </c>
      <c r="L654" s="230" t="s">
        <v>149</v>
      </c>
    </row>
    <row r="655" spans="1:13" x14ac:dyDescent="0.3">
      <c r="A655" s="230">
        <v>419807</v>
      </c>
      <c r="B655" s="230" t="s">
        <v>58</v>
      </c>
      <c r="D655" s="230" t="s">
        <v>150</v>
      </c>
      <c r="E655" s="230" t="s">
        <v>148</v>
      </c>
      <c r="G655" s="230" t="s">
        <v>150</v>
      </c>
      <c r="H655" s="230" t="s">
        <v>150</v>
      </c>
      <c r="I655" s="230" t="s">
        <v>149</v>
      </c>
      <c r="J655" s="230" t="s">
        <v>150</v>
      </c>
      <c r="K655" s="230" t="s">
        <v>150</v>
      </c>
      <c r="L655" s="230" t="s">
        <v>149</v>
      </c>
      <c r="M655" s="230" t="s">
        <v>150</v>
      </c>
    </row>
    <row r="656" spans="1:13" x14ac:dyDescent="0.3">
      <c r="A656" s="230">
        <v>419830</v>
      </c>
      <c r="B656" s="230" t="s">
        <v>58</v>
      </c>
      <c r="E656" s="230" t="s">
        <v>148</v>
      </c>
      <c r="G656" s="230" t="s">
        <v>150</v>
      </c>
      <c r="I656" s="230" t="s">
        <v>148</v>
      </c>
      <c r="J656" s="230" t="s">
        <v>150</v>
      </c>
      <c r="K656" s="230" t="s">
        <v>148</v>
      </c>
      <c r="L656" s="230" t="s">
        <v>150</v>
      </c>
    </row>
    <row r="657" spans="1:13" x14ac:dyDescent="0.3">
      <c r="A657" s="230">
        <v>419831</v>
      </c>
      <c r="B657" s="230" t="s">
        <v>58</v>
      </c>
      <c r="G657" s="230" t="s">
        <v>149</v>
      </c>
      <c r="H657" s="230" t="s">
        <v>150</v>
      </c>
      <c r="I657" s="230" t="s">
        <v>150</v>
      </c>
      <c r="J657" s="230" t="s">
        <v>148</v>
      </c>
      <c r="L657" s="230" t="s">
        <v>149</v>
      </c>
    </row>
    <row r="658" spans="1:13" x14ac:dyDescent="0.3">
      <c r="A658" s="230">
        <v>419850</v>
      </c>
      <c r="B658" s="230" t="s">
        <v>58</v>
      </c>
      <c r="C658" s="230" t="s">
        <v>148</v>
      </c>
      <c r="D658" s="230" t="s">
        <v>148</v>
      </c>
      <c r="E658" s="230" t="s">
        <v>148</v>
      </c>
      <c r="F658" s="230" t="s">
        <v>150</v>
      </c>
      <c r="G658" s="230" t="s">
        <v>148</v>
      </c>
      <c r="H658" s="230" t="s">
        <v>149</v>
      </c>
      <c r="I658" s="230" t="s">
        <v>150</v>
      </c>
      <c r="J658" s="230" t="s">
        <v>148</v>
      </c>
      <c r="K658" s="230" t="s">
        <v>148</v>
      </c>
      <c r="L658" s="230" t="s">
        <v>149</v>
      </c>
      <c r="M658" s="230" t="s">
        <v>150</v>
      </c>
    </row>
    <row r="659" spans="1:13" x14ac:dyDescent="0.3">
      <c r="A659" s="230">
        <v>419852</v>
      </c>
      <c r="B659" s="230" t="s">
        <v>58</v>
      </c>
      <c r="C659" s="230" t="s">
        <v>148</v>
      </c>
      <c r="D659" s="230" t="s">
        <v>148</v>
      </c>
      <c r="E659" s="230" t="s">
        <v>148</v>
      </c>
      <c r="G659" s="230" t="s">
        <v>148</v>
      </c>
      <c r="H659" s="230" t="s">
        <v>150</v>
      </c>
      <c r="J659" s="230" t="s">
        <v>148</v>
      </c>
      <c r="K659" s="230" t="s">
        <v>148</v>
      </c>
      <c r="L659" s="230" t="s">
        <v>149</v>
      </c>
    </row>
    <row r="660" spans="1:13" x14ac:dyDescent="0.3">
      <c r="A660" s="230">
        <v>419855</v>
      </c>
      <c r="B660" s="230" t="s">
        <v>58</v>
      </c>
      <c r="C660" s="230" t="s">
        <v>148</v>
      </c>
      <c r="D660" s="230" t="s">
        <v>148</v>
      </c>
      <c r="E660" s="230" t="s">
        <v>148</v>
      </c>
      <c r="F660" s="230" t="s">
        <v>150</v>
      </c>
      <c r="G660" s="230" t="s">
        <v>150</v>
      </c>
      <c r="H660" s="230" t="s">
        <v>149</v>
      </c>
      <c r="I660" s="230" t="s">
        <v>149</v>
      </c>
      <c r="J660" s="230" t="s">
        <v>149</v>
      </c>
      <c r="K660" s="230" t="s">
        <v>149</v>
      </c>
      <c r="L660" s="230" t="s">
        <v>149</v>
      </c>
      <c r="M660" s="230" t="s">
        <v>149</v>
      </c>
    </row>
    <row r="661" spans="1:13" x14ac:dyDescent="0.3">
      <c r="A661" s="230">
        <v>419865</v>
      </c>
      <c r="B661" s="230" t="s">
        <v>58</v>
      </c>
      <c r="E661" s="230" t="s">
        <v>150</v>
      </c>
      <c r="F661" s="230" t="s">
        <v>149</v>
      </c>
      <c r="G661" s="230" t="s">
        <v>150</v>
      </c>
      <c r="H661" s="230" t="s">
        <v>148</v>
      </c>
      <c r="I661" s="230" t="s">
        <v>150</v>
      </c>
      <c r="J661" s="230" t="s">
        <v>150</v>
      </c>
      <c r="K661" s="230" t="s">
        <v>149</v>
      </c>
      <c r="L661" s="230" t="s">
        <v>149</v>
      </c>
      <c r="M661" s="230" t="s">
        <v>149</v>
      </c>
    </row>
    <row r="662" spans="1:13" x14ac:dyDescent="0.3">
      <c r="A662" s="230">
        <v>419870</v>
      </c>
      <c r="B662" s="230" t="s">
        <v>58</v>
      </c>
      <c r="C662" s="230" t="s">
        <v>150</v>
      </c>
      <c r="E662" s="230" t="s">
        <v>150</v>
      </c>
      <c r="F662" s="230" t="s">
        <v>148</v>
      </c>
      <c r="H662" s="230" t="s">
        <v>149</v>
      </c>
      <c r="I662" s="230" t="s">
        <v>149</v>
      </c>
      <c r="J662" s="230" t="s">
        <v>149</v>
      </c>
      <c r="K662" s="230" t="s">
        <v>150</v>
      </c>
      <c r="M662" s="230" t="s">
        <v>149</v>
      </c>
    </row>
    <row r="663" spans="1:13" x14ac:dyDescent="0.3">
      <c r="A663" s="230">
        <v>419888</v>
      </c>
      <c r="B663" s="230" t="s">
        <v>58</v>
      </c>
      <c r="F663" s="230" t="s">
        <v>148</v>
      </c>
      <c r="J663" s="230" t="s">
        <v>148</v>
      </c>
      <c r="K663" s="230" t="s">
        <v>148</v>
      </c>
      <c r="L663" s="230" t="s">
        <v>148</v>
      </c>
      <c r="M663" s="230" t="s">
        <v>149</v>
      </c>
    </row>
    <row r="664" spans="1:13" x14ac:dyDescent="0.3">
      <c r="A664" s="230">
        <v>419891</v>
      </c>
      <c r="B664" s="230" t="s">
        <v>58</v>
      </c>
      <c r="D664" s="230" t="s">
        <v>148</v>
      </c>
      <c r="G664" s="230" t="s">
        <v>150</v>
      </c>
      <c r="H664" s="230" t="s">
        <v>150</v>
      </c>
      <c r="I664" s="230" t="s">
        <v>148</v>
      </c>
      <c r="L664" s="230" t="s">
        <v>149</v>
      </c>
      <c r="M664" s="230" t="s">
        <v>149</v>
      </c>
    </row>
    <row r="665" spans="1:13" x14ac:dyDescent="0.3">
      <c r="A665" s="230">
        <v>419893</v>
      </c>
      <c r="B665" s="230" t="s">
        <v>58</v>
      </c>
      <c r="D665" s="230" t="s">
        <v>148</v>
      </c>
      <c r="E665" s="230" t="s">
        <v>148</v>
      </c>
      <c r="F665" s="230" t="s">
        <v>148</v>
      </c>
      <c r="G665" s="230" t="s">
        <v>150</v>
      </c>
      <c r="H665" s="230" t="s">
        <v>150</v>
      </c>
      <c r="I665" s="230" t="s">
        <v>150</v>
      </c>
      <c r="J665" s="230" t="s">
        <v>149</v>
      </c>
      <c r="K665" s="230" t="s">
        <v>148</v>
      </c>
      <c r="L665" s="230" t="s">
        <v>149</v>
      </c>
      <c r="M665" s="230" t="s">
        <v>150</v>
      </c>
    </row>
    <row r="666" spans="1:13" x14ac:dyDescent="0.3">
      <c r="A666" s="230">
        <v>419908</v>
      </c>
      <c r="B666" s="230" t="s">
        <v>58</v>
      </c>
      <c r="F666" s="230" t="s">
        <v>148</v>
      </c>
      <c r="G666" s="230" t="s">
        <v>150</v>
      </c>
      <c r="I666" s="230" t="s">
        <v>148</v>
      </c>
      <c r="K666" s="230" t="s">
        <v>148</v>
      </c>
      <c r="L666" s="230" t="s">
        <v>150</v>
      </c>
    </row>
    <row r="667" spans="1:13" x14ac:dyDescent="0.3">
      <c r="A667" s="230">
        <v>419917</v>
      </c>
      <c r="B667" s="230" t="s">
        <v>58</v>
      </c>
      <c r="C667" s="230" t="s">
        <v>148</v>
      </c>
      <c r="D667" s="230" t="s">
        <v>150</v>
      </c>
      <c r="F667" s="230" t="s">
        <v>150</v>
      </c>
      <c r="G667" s="230" t="s">
        <v>149</v>
      </c>
      <c r="H667" s="230" t="s">
        <v>150</v>
      </c>
      <c r="I667" s="230" t="s">
        <v>149</v>
      </c>
      <c r="J667" s="230" t="s">
        <v>150</v>
      </c>
      <c r="K667" s="230" t="s">
        <v>150</v>
      </c>
      <c r="L667" s="230" t="s">
        <v>150</v>
      </c>
      <c r="M667" s="230" t="s">
        <v>150</v>
      </c>
    </row>
    <row r="668" spans="1:13" x14ac:dyDescent="0.3">
      <c r="A668" s="230">
        <v>419941</v>
      </c>
      <c r="B668" s="230" t="s">
        <v>58</v>
      </c>
      <c r="E668" s="230" t="s">
        <v>150</v>
      </c>
      <c r="H668" s="230" t="s">
        <v>148</v>
      </c>
      <c r="I668" s="230" t="s">
        <v>150</v>
      </c>
      <c r="K668" s="230" t="s">
        <v>148</v>
      </c>
      <c r="M668" s="230" t="s">
        <v>149</v>
      </c>
    </row>
    <row r="669" spans="1:13" x14ac:dyDescent="0.3">
      <c r="A669" s="230">
        <v>419943</v>
      </c>
      <c r="B669" s="230" t="s">
        <v>58</v>
      </c>
      <c r="C669" s="230" t="s">
        <v>148</v>
      </c>
      <c r="D669" s="230" t="s">
        <v>148</v>
      </c>
      <c r="E669" s="230" t="s">
        <v>148</v>
      </c>
      <c r="F669" s="230" t="s">
        <v>148</v>
      </c>
      <c r="H669" s="230" t="s">
        <v>150</v>
      </c>
      <c r="I669" s="230" t="s">
        <v>149</v>
      </c>
      <c r="J669" s="230" t="s">
        <v>148</v>
      </c>
      <c r="K669" s="230" t="s">
        <v>150</v>
      </c>
      <c r="L669" s="230" t="s">
        <v>150</v>
      </c>
      <c r="M669" s="230" t="s">
        <v>150</v>
      </c>
    </row>
    <row r="670" spans="1:13" x14ac:dyDescent="0.3">
      <c r="A670" s="230">
        <v>419947</v>
      </c>
      <c r="B670" s="230" t="s">
        <v>58</v>
      </c>
      <c r="C670" s="230" t="s">
        <v>148</v>
      </c>
      <c r="D670" s="230" t="s">
        <v>148</v>
      </c>
      <c r="E670" s="230" t="s">
        <v>148</v>
      </c>
      <c r="F670" s="230" t="s">
        <v>148</v>
      </c>
      <c r="G670" s="230" t="s">
        <v>148</v>
      </c>
      <c r="H670" s="230" t="s">
        <v>148</v>
      </c>
      <c r="I670" s="230" t="s">
        <v>149</v>
      </c>
      <c r="J670" s="230" t="s">
        <v>149</v>
      </c>
      <c r="K670" s="230" t="s">
        <v>149</v>
      </c>
      <c r="L670" s="230" t="s">
        <v>149</v>
      </c>
      <c r="M670" s="230" t="s">
        <v>149</v>
      </c>
    </row>
    <row r="671" spans="1:13" x14ac:dyDescent="0.3">
      <c r="A671" s="230">
        <v>419957</v>
      </c>
      <c r="B671" s="230" t="s">
        <v>58</v>
      </c>
      <c r="C671" s="230" t="s">
        <v>148</v>
      </c>
      <c r="D671" s="230" t="s">
        <v>150</v>
      </c>
      <c r="E671" s="230" t="s">
        <v>148</v>
      </c>
      <c r="F671" s="230" t="s">
        <v>149</v>
      </c>
      <c r="G671" s="230" t="s">
        <v>149</v>
      </c>
      <c r="H671" s="230" t="s">
        <v>148</v>
      </c>
      <c r="I671" s="230" t="s">
        <v>149</v>
      </c>
      <c r="J671" s="230" t="s">
        <v>148</v>
      </c>
      <c r="K671" s="230" t="s">
        <v>150</v>
      </c>
      <c r="L671" s="230" t="s">
        <v>149</v>
      </c>
      <c r="M671" s="230" t="s">
        <v>150</v>
      </c>
    </row>
    <row r="672" spans="1:13" x14ac:dyDescent="0.3">
      <c r="A672" s="230">
        <v>419964</v>
      </c>
      <c r="B672" s="230" t="s">
        <v>58</v>
      </c>
      <c r="H672" s="230" t="s">
        <v>148</v>
      </c>
      <c r="I672" s="230" t="s">
        <v>149</v>
      </c>
      <c r="J672" s="230" t="s">
        <v>148</v>
      </c>
      <c r="L672" s="230" t="s">
        <v>149</v>
      </c>
      <c r="M672" s="230" t="s">
        <v>148</v>
      </c>
    </row>
    <row r="673" spans="1:13" x14ac:dyDescent="0.3">
      <c r="A673" s="230">
        <v>419995</v>
      </c>
      <c r="B673" s="230" t="s">
        <v>58</v>
      </c>
      <c r="D673" s="230" t="s">
        <v>149</v>
      </c>
      <c r="E673" s="230" t="s">
        <v>150</v>
      </c>
      <c r="F673" s="230" t="s">
        <v>150</v>
      </c>
      <c r="I673" s="230" t="s">
        <v>150</v>
      </c>
      <c r="J673" s="230" t="s">
        <v>150</v>
      </c>
      <c r="K673" s="230" t="s">
        <v>149</v>
      </c>
      <c r="M673" s="230" t="s">
        <v>150</v>
      </c>
    </row>
    <row r="674" spans="1:13" x14ac:dyDescent="0.3">
      <c r="A674" s="230">
        <v>420007</v>
      </c>
      <c r="B674" s="230" t="s">
        <v>58</v>
      </c>
      <c r="D674" s="230" t="s">
        <v>149</v>
      </c>
      <c r="E674" s="230" t="s">
        <v>148</v>
      </c>
      <c r="F674" s="230" t="s">
        <v>148</v>
      </c>
      <c r="G674" s="230" t="s">
        <v>149</v>
      </c>
      <c r="H674" s="230" t="s">
        <v>149</v>
      </c>
      <c r="I674" s="230" t="s">
        <v>149</v>
      </c>
      <c r="J674" s="230" t="s">
        <v>149</v>
      </c>
      <c r="K674" s="230" t="s">
        <v>149</v>
      </c>
      <c r="L674" s="230" t="s">
        <v>149</v>
      </c>
      <c r="M674" s="230" t="s">
        <v>149</v>
      </c>
    </row>
    <row r="675" spans="1:13" x14ac:dyDescent="0.3">
      <c r="A675" s="230">
        <v>420035</v>
      </c>
      <c r="B675" s="230" t="s">
        <v>58</v>
      </c>
      <c r="C675" s="230" t="s">
        <v>148</v>
      </c>
      <c r="D675" s="230" t="s">
        <v>148</v>
      </c>
      <c r="F675" s="230" t="s">
        <v>148</v>
      </c>
      <c r="G675" s="230" t="s">
        <v>148</v>
      </c>
      <c r="I675" s="230" t="s">
        <v>148</v>
      </c>
      <c r="J675" s="230" t="s">
        <v>149</v>
      </c>
      <c r="K675" s="230" t="s">
        <v>148</v>
      </c>
      <c r="L675" s="230" t="s">
        <v>150</v>
      </c>
    </row>
    <row r="676" spans="1:13" x14ac:dyDescent="0.3">
      <c r="A676" s="230">
        <v>420054</v>
      </c>
      <c r="B676" s="230" t="s">
        <v>58</v>
      </c>
      <c r="D676" s="230" t="s">
        <v>150</v>
      </c>
      <c r="E676" s="230" t="s">
        <v>150</v>
      </c>
      <c r="F676" s="230" t="s">
        <v>148</v>
      </c>
      <c r="G676" s="230" t="s">
        <v>149</v>
      </c>
      <c r="H676" s="230" t="s">
        <v>149</v>
      </c>
      <c r="I676" s="230" t="s">
        <v>150</v>
      </c>
      <c r="J676" s="230" t="s">
        <v>149</v>
      </c>
      <c r="K676" s="230" t="s">
        <v>149</v>
      </c>
      <c r="L676" s="230" t="s">
        <v>149</v>
      </c>
      <c r="M676" s="230" t="s">
        <v>149</v>
      </c>
    </row>
    <row r="677" spans="1:13" x14ac:dyDescent="0.3">
      <c r="A677" s="230">
        <v>420059</v>
      </c>
      <c r="B677" s="230" t="s">
        <v>58</v>
      </c>
      <c r="C677" s="230" t="s">
        <v>148</v>
      </c>
      <c r="D677" s="230" t="s">
        <v>148</v>
      </c>
      <c r="E677" s="230" t="s">
        <v>148</v>
      </c>
      <c r="F677" s="230" t="s">
        <v>148</v>
      </c>
      <c r="G677" s="230" t="s">
        <v>150</v>
      </c>
      <c r="H677" s="230" t="s">
        <v>148</v>
      </c>
      <c r="I677" s="230" t="s">
        <v>150</v>
      </c>
      <c r="J677" s="230" t="s">
        <v>150</v>
      </c>
      <c r="K677" s="230" t="s">
        <v>149</v>
      </c>
      <c r="L677" s="230" t="s">
        <v>149</v>
      </c>
      <c r="M677" s="230" t="s">
        <v>150</v>
      </c>
    </row>
    <row r="678" spans="1:13" x14ac:dyDescent="0.3">
      <c r="A678" s="230">
        <v>420122</v>
      </c>
      <c r="B678" s="230" t="s">
        <v>58</v>
      </c>
      <c r="G678" s="230" t="s">
        <v>148</v>
      </c>
      <c r="H678" s="230" t="s">
        <v>148</v>
      </c>
      <c r="I678" s="230" t="s">
        <v>148</v>
      </c>
      <c r="J678" s="230" t="s">
        <v>148</v>
      </c>
      <c r="L678" s="230" t="s">
        <v>149</v>
      </c>
    </row>
    <row r="679" spans="1:13" x14ac:dyDescent="0.3">
      <c r="A679" s="230">
        <v>420157</v>
      </c>
      <c r="B679" s="230" t="s">
        <v>58</v>
      </c>
      <c r="C679" s="230" t="s">
        <v>148</v>
      </c>
      <c r="D679" s="230" t="s">
        <v>148</v>
      </c>
      <c r="G679" s="230" t="s">
        <v>150</v>
      </c>
      <c r="I679" s="230" t="s">
        <v>149</v>
      </c>
      <c r="J679" s="230" t="s">
        <v>149</v>
      </c>
      <c r="K679" s="230" t="s">
        <v>148</v>
      </c>
      <c r="L679" s="230" t="s">
        <v>148</v>
      </c>
    </row>
    <row r="680" spans="1:13" x14ac:dyDescent="0.3">
      <c r="A680" s="230">
        <v>420160</v>
      </c>
      <c r="B680" s="230" t="s">
        <v>58</v>
      </c>
      <c r="C680" s="230" t="s">
        <v>148</v>
      </c>
      <c r="D680" s="230" t="s">
        <v>149</v>
      </c>
      <c r="E680" s="230" t="s">
        <v>149</v>
      </c>
      <c r="F680" s="230" t="s">
        <v>148</v>
      </c>
      <c r="G680" s="230" t="s">
        <v>150</v>
      </c>
      <c r="H680" s="230" t="s">
        <v>148</v>
      </c>
      <c r="I680" s="230" t="s">
        <v>149</v>
      </c>
      <c r="J680" s="230" t="s">
        <v>149</v>
      </c>
      <c r="K680" s="230" t="s">
        <v>149</v>
      </c>
      <c r="L680" s="230" t="s">
        <v>149</v>
      </c>
      <c r="M680" s="230" t="s">
        <v>149</v>
      </c>
    </row>
    <row r="681" spans="1:13" x14ac:dyDescent="0.3">
      <c r="A681" s="230">
        <v>420193</v>
      </c>
      <c r="B681" s="230" t="s">
        <v>58</v>
      </c>
      <c r="C681" s="230" t="s">
        <v>148</v>
      </c>
      <c r="D681" s="230" t="s">
        <v>150</v>
      </c>
      <c r="F681" s="230" t="s">
        <v>148</v>
      </c>
      <c r="G681" s="230" t="s">
        <v>148</v>
      </c>
      <c r="I681" s="230" t="s">
        <v>148</v>
      </c>
      <c r="K681" s="230" t="s">
        <v>148</v>
      </c>
      <c r="L681" s="230" t="s">
        <v>149</v>
      </c>
    </row>
    <row r="682" spans="1:13" x14ac:dyDescent="0.3">
      <c r="A682" s="230">
        <v>420199</v>
      </c>
      <c r="B682" s="230" t="s">
        <v>58</v>
      </c>
      <c r="D682" s="230" t="s">
        <v>148</v>
      </c>
      <c r="E682" s="230" t="s">
        <v>148</v>
      </c>
      <c r="G682" s="230" t="s">
        <v>148</v>
      </c>
      <c r="I682" s="230" t="s">
        <v>149</v>
      </c>
      <c r="J682" s="230" t="s">
        <v>149</v>
      </c>
      <c r="K682" s="230" t="s">
        <v>148</v>
      </c>
      <c r="L682" s="230" t="s">
        <v>149</v>
      </c>
    </row>
    <row r="683" spans="1:13" x14ac:dyDescent="0.3">
      <c r="A683" s="230">
        <v>420209</v>
      </c>
      <c r="B683" s="230" t="s">
        <v>58</v>
      </c>
      <c r="C683" s="230" t="s">
        <v>148</v>
      </c>
      <c r="I683" s="230" t="s">
        <v>149</v>
      </c>
      <c r="J683" s="230" t="s">
        <v>148</v>
      </c>
      <c r="L683" s="230" t="s">
        <v>150</v>
      </c>
      <c r="M683" s="230" t="s">
        <v>148</v>
      </c>
    </row>
    <row r="684" spans="1:13" x14ac:dyDescent="0.3">
      <c r="A684" s="230">
        <v>420250</v>
      </c>
      <c r="B684" s="230" t="s">
        <v>58</v>
      </c>
      <c r="D684" s="230" t="s">
        <v>150</v>
      </c>
      <c r="E684" s="230" t="s">
        <v>148</v>
      </c>
      <c r="G684" s="230" t="s">
        <v>149</v>
      </c>
      <c r="H684" s="230" t="s">
        <v>150</v>
      </c>
      <c r="J684" s="230" t="s">
        <v>149</v>
      </c>
      <c r="L684" s="230" t="s">
        <v>149</v>
      </c>
      <c r="M684" s="230" t="s">
        <v>149</v>
      </c>
    </row>
    <row r="685" spans="1:13" x14ac:dyDescent="0.3">
      <c r="A685" s="230">
        <v>420258</v>
      </c>
      <c r="B685" s="230" t="s">
        <v>58</v>
      </c>
      <c r="E685" s="230" t="s">
        <v>148</v>
      </c>
      <c r="G685" s="230" t="s">
        <v>149</v>
      </c>
      <c r="H685" s="230" t="s">
        <v>150</v>
      </c>
      <c r="I685" s="230" t="s">
        <v>148</v>
      </c>
      <c r="K685" s="230" t="s">
        <v>148</v>
      </c>
      <c r="L685" s="230" t="s">
        <v>149</v>
      </c>
    </row>
    <row r="686" spans="1:13" x14ac:dyDescent="0.3">
      <c r="A686" s="230">
        <v>420301</v>
      </c>
      <c r="B686" s="230" t="s">
        <v>58</v>
      </c>
      <c r="C686" s="230" t="s">
        <v>148</v>
      </c>
      <c r="D686" s="230" t="s">
        <v>148</v>
      </c>
      <c r="E686" s="230" t="s">
        <v>149</v>
      </c>
      <c r="F686" s="230" t="s">
        <v>149</v>
      </c>
      <c r="G686" s="230" t="s">
        <v>150</v>
      </c>
      <c r="H686" s="230" t="s">
        <v>149</v>
      </c>
      <c r="I686" s="230" t="s">
        <v>149</v>
      </c>
      <c r="J686" s="230" t="s">
        <v>149</v>
      </c>
      <c r="K686" s="230" t="s">
        <v>149</v>
      </c>
      <c r="L686" s="230" t="s">
        <v>149</v>
      </c>
      <c r="M686" s="230" t="s">
        <v>149</v>
      </c>
    </row>
    <row r="687" spans="1:13" x14ac:dyDescent="0.3">
      <c r="A687" s="230">
        <v>420306</v>
      </c>
      <c r="B687" s="230" t="s">
        <v>58</v>
      </c>
      <c r="C687" s="230" t="s">
        <v>148</v>
      </c>
      <c r="G687" s="230" t="s">
        <v>148</v>
      </c>
      <c r="I687" s="230" t="s">
        <v>149</v>
      </c>
      <c r="J687" s="230" t="s">
        <v>149</v>
      </c>
      <c r="L687" s="230" t="s">
        <v>150</v>
      </c>
    </row>
    <row r="688" spans="1:13" x14ac:dyDescent="0.3">
      <c r="A688" s="230">
        <v>420329</v>
      </c>
      <c r="B688" s="230" t="s">
        <v>58</v>
      </c>
      <c r="C688" s="230" t="s">
        <v>150</v>
      </c>
      <c r="D688" s="230" t="s">
        <v>150</v>
      </c>
      <c r="E688" s="230" t="s">
        <v>150</v>
      </c>
      <c r="F688" s="230" t="s">
        <v>149</v>
      </c>
      <c r="G688" s="230" t="s">
        <v>149</v>
      </c>
      <c r="I688" s="230" t="s">
        <v>149</v>
      </c>
      <c r="J688" s="230" t="s">
        <v>149</v>
      </c>
      <c r="K688" s="230" t="s">
        <v>149</v>
      </c>
      <c r="L688" s="230" t="s">
        <v>149</v>
      </c>
      <c r="M688" s="230" t="s">
        <v>149</v>
      </c>
    </row>
    <row r="689" spans="1:13" x14ac:dyDescent="0.3">
      <c r="A689" s="230">
        <v>420330</v>
      </c>
      <c r="B689" s="230" t="s">
        <v>58</v>
      </c>
      <c r="C689" s="230" t="s">
        <v>150</v>
      </c>
      <c r="D689" s="230" t="s">
        <v>149</v>
      </c>
      <c r="E689" s="230" t="s">
        <v>149</v>
      </c>
      <c r="F689" s="230" t="s">
        <v>149</v>
      </c>
      <c r="G689" s="230" t="s">
        <v>149</v>
      </c>
      <c r="H689" s="230" t="s">
        <v>149</v>
      </c>
      <c r="I689" s="230" t="s">
        <v>150</v>
      </c>
      <c r="J689" s="230" t="s">
        <v>149</v>
      </c>
      <c r="K689" s="230" t="s">
        <v>149</v>
      </c>
      <c r="L689" s="230" t="s">
        <v>149</v>
      </c>
      <c r="M689" s="230" t="s">
        <v>149</v>
      </c>
    </row>
    <row r="690" spans="1:13" x14ac:dyDescent="0.3">
      <c r="A690" s="230">
        <v>420333</v>
      </c>
      <c r="B690" s="230" t="s">
        <v>58</v>
      </c>
      <c r="D690" s="230" t="s">
        <v>148</v>
      </c>
      <c r="E690" s="230" t="s">
        <v>148</v>
      </c>
      <c r="F690" s="230" t="s">
        <v>148</v>
      </c>
      <c r="G690" s="230" t="s">
        <v>149</v>
      </c>
      <c r="H690" s="230" t="s">
        <v>150</v>
      </c>
      <c r="I690" s="230" t="s">
        <v>148</v>
      </c>
      <c r="J690" s="230" t="s">
        <v>148</v>
      </c>
      <c r="K690" s="230" t="s">
        <v>148</v>
      </c>
      <c r="L690" s="230" t="s">
        <v>149</v>
      </c>
      <c r="M690" s="230" t="s">
        <v>150</v>
      </c>
    </row>
    <row r="691" spans="1:13" x14ac:dyDescent="0.3">
      <c r="A691" s="230">
        <v>420356</v>
      </c>
      <c r="B691" s="230" t="s">
        <v>58</v>
      </c>
      <c r="C691" s="230" t="s">
        <v>148</v>
      </c>
      <c r="D691" s="230" t="s">
        <v>149</v>
      </c>
      <c r="F691" s="230" t="s">
        <v>148</v>
      </c>
      <c r="G691" s="230" t="s">
        <v>149</v>
      </c>
      <c r="H691" s="230" t="s">
        <v>149</v>
      </c>
      <c r="I691" s="230" t="s">
        <v>148</v>
      </c>
      <c r="J691" s="230" t="s">
        <v>149</v>
      </c>
      <c r="K691" s="230" t="s">
        <v>150</v>
      </c>
      <c r="L691" s="230" t="s">
        <v>149</v>
      </c>
      <c r="M691" s="230" t="s">
        <v>149</v>
      </c>
    </row>
    <row r="692" spans="1:13" x14ac:dyDescent="0.3">
      <c r="A692" s="230">
        <v>420382</v>
      </c>
      <c r="B692" s="230" t="s">
        <v>58</v>
      </c>
      <c r="C692" s="230" t="s">
        <v>148</v>
      </c>
      <c r="D692" s="230" t="s">
        <v>149</v>
      </c>
      <c r="E692" s="230" t="s">
        <v>148</v>
      </c>
      <c r="F692" s="230" t="s">
        <v>149</v>
      </c>
      <c r="G692" s="230" t="s">
        <v>149</v>
      </c>
      <c r="H692" s="230" t="s">
        <v>149</v>
      </c>
      <c r="I692" s="230" t="s">
        <v>149</v>
      </c>
      <c r="J692" s="230" t="s">
        <v>149</v>
      </c>
      <c r="K692" s="230" t="s">
        <v>149</v>
      </c>
      <c r="L692" s="230" t="s">
        <v>149</v>
      </c>
      <c r="M692" s="230" t="s">
        <v>149</v>
      </c>
    </row>
    <row r="693" spans="1:13" x14ac:dyDescent="0.3">
      <c r="A693" s="230">
        <v>420401</v>
      </c>
      <c r="B693" s="230" t="s">
        <v>58</v>
      </c>
      <c r="D693" s="230" t="s">
        <v>148</v>
      </c>
      <c r="F693" s="230" t="s">
        <v>148</v>
      </c>
      <c r="H693" s="230" t="s">
        <v>150</v>
      </c>
      <c r="I693" s="230" t="s">
        <v>150</v>
      </c>
      <c r="J693" s="230" t="s">
        <v>148</v>
      </c>
      <c r="L693" s="230" t="s">
        <v>149</v>
      </c>
    </row>
    <row r="694" spans="1:13" x14ac:dyDescent="0.3">
      <c r="A694" s="230">
        <v>420424</v>
      </c>
      <c r="B694" s="230" t="s">
        <v>58</v>
      </c>
      <c r="D694" s="230" t="s">
        <v>150</v>
      </c>
      <c r="E694" s="230" t="s">
        <v>148</v>
      </c>
      <c r="G694" s="230" t="s">
        <v>149</v>
      </c>
      <c r="H694" s="230" t="s">
        <v>148</v>
      </c>
      <c r="L694" s="230" t="s">
        <v>148</v>
      </c>
      <c r="M694" s="230" t="s">
        <v>148</v>
      </c>
    </row>
    <row r="695" spans="1:13" x14ac:dyDescent="0.3">
      <c r="A695" s="230">
        <v>420446</v>
      </c>
      <c r="B695" s="230" t="s">
        <v>58</v>
      </c>
      <c r="C695" s="230" t="s">
        <v>150</v>
      </c>
      <c r="D695" s="230" t="s">
        <v>149</v>
      </c>
      <c r="E695" s="230" t="s">
        <v>150</v>
      </c>
      <c r="F695" s="230" t="s">
        <v>150</v>
      </c>
      <c r="G695" s="230" t="s">
        <v>149</v>
      </c>
      <c r="H695" s="230" t="s">
        <v>149</v>
      </c>
      <c r="I695" s="230" t="s">
        <v>149</v>
      </c>
      <c r="J695" s="230" t="s">
        <v>149</v>
      </c>
      <c r="K695" s="230" t="s">
        <v>149</v>
      </c>
      <c r="L695" s="230" t="s">
        <v>149</v>
      </c>
      <c r="M695" s="230" t="s">
        <v>149</v>
      </c>
    </row>
    <row r="696" spans="1:13" x14ac:dyDescent="0.3">
      <c r="A696" s="230">
        <v>420485</v>
      </c>
      <c r="B696" s="230" t="s">
        <v>58</v>
      </c>
      <c r="E696" s="230" t="s">
        <v>148</v>
      </c>
      <c r="F696" s="230" t="s">
        <v>148</v>
      </c>
      <c r="H696" s="230" t="s">
        <v>150</v>
      </c>
      <c r="I696" s="230" t="s">
        <v>148</v>
      </c>
      <c r="J696" s="230" t="s">
        <v>148</v>
      </c>
      <c r="K696" s="230" t="s">
        <v>149</v>
      </c>
      <c r="L696" s="230" t="s">
        <v>149</v>
      </c>
      <c r="M696" s="230" t="s">
        <v>149</v>
      </c>
    </row>
    <row r="697" spans="1:13" x14ac:dyDescent="0.3">
      <c r="A697" s="230">
        <v>420522</v>
      </c>
      <c r="B697" s="230" t="s">
        <v>58</v>
      </c>
      <c r="C697" s="230" t="s">
        <v>148</v>
      </c>
      <c r="D697" s="230" t="s">
        <v>148</v>
      </c>
      <c r="G697" s="230" t="s">
        <v>150</v>
      </c>
      <c r="H697" s="230" t="s">
        <v>150</v>
      </c>
      <c r="I697" s="230" t="s">
        <v>149</v>
      </c>
      <c r="J697" s="230" t="s">
        <v>149</v>
      </c>
      <c r="L697" s="230" t="s">
        <v>150</v>
      </c>
      <c r="M697" s="230" t="s">
        <v>149</v>
      </c>
    </row>
    <row r="698" spans="1:13" x14ac:dyDescent="0.3">
      <c r="A698" s="230">
        <v>420525</v>
      </c>
      <c r="B698" s="230" t="s">
        <v>58</v>
      </c>
      <c r="E698" s="230" t="s">
        <v>150</v>
      </c>
      <c r="F698" s="230" t="s">
        <v>149</v>
      </c>
      <c r="H698" s="230" t="s">
        <v>149</v>
      </c>
      <c r="I698" s="230" t="s">
        <v>150</v>
      </c>
      <c r="J698" s="230" t="s">
        <v>150</v>
      </c>
      <c r="K698" s="230" t="s">
        <v>149</v>
      </c>
      <c r="M698" s="230" t="s">
        <v>150</v>
      </c>
    </row>
    <row r="699" spans="1:13" x14ac:dyDescent="0.3">
      <c r="A699" s="230">
        <v>420526</v>
      </c>
      <c r="B699" s="230" t="s">
        <v>58</v>
      </c>
      <c r="C699" s="230" t="s">
        <v>148</v>
      </c>
      <c r="D699" s="230" t="s">
        <v>150</v>
      </c>
      <c r="E699" s="230" t="s">
        <v>148</v>
      </c>
      <c r="F699" s="230" t="s">
        <v>148</v>
      </c>
      <c r="H699" s="230" t="s">
        <v>148</v>
      </c>
      <c r="I699" s="230" t="s">
        <v>149</v>
      </c>
      <c r="J699" s="230" t="s">
        <v>149</v>
      </c>
      <c r="K699" s="230" t="s">
        <v>149</v>
      </c>
      <c r="L699" s="230" t="s">
        <v>149</v>
      </c>
      <c r="M699" s="230" t="s">
        <v>149</v>
      </c>
    </row>
    <row r="700" spans="1:13" x14ac:dyDescent="0.3">
      <c r="A700" s="230">
        <v>420530</v>
      </c>
      <c r="B700" s="230" t="s">
        <v>58</v>
      </c>
      <c r="C700" s="230" t="s">
        <v>148</v>
      </c>
      <c r="D700" s="230" t="s">
        <v>148</v>
      </c>
      <c r="F700" s="230" t="s">
        <v>148</v>
      </c>
      <c r="G700" s="230" t="s">
        <v>148</v>
      </c>
      <c r="H700" s="230" t="s">
        <v>148</v>
      </c>
      <c r="I700" s="230" t="s">
        <v>148</v>
      </c>
      <c r="J700" s="230" t="s">
        <v>148</v>
      </c>
      <c r="K700" s="230" t="s">
        <v>148</v>
      </c>
      <c r="L700" s="230" t="s">
        <v>148</v>
      </c>
      <c r="M700" s="230" t="s">
        <v>148</v>
      </c>
    </row>
    <row r="701" spans="1:13" x14ac:dyDescent="0.3">
      <c r="A701" s="230">
        <v>420537</v>
      </c>
      <c r="B701" s="230" t="s">
        <v>58</v>
      </c>
      <c r="C701" s="230" t="s">
        <v>148</v>
      </c>
      <c r="D701" s="230" t="s">
        <v>150</v>
      </c>
      <c r="E701" s="230" t="s">
        <v>148</v>
      </c>
      <c r="F701" s="230" t="s">
        <v>148</v>
      </c>
      <c r="G701" s="230" t="s">
        <v>148</v>
      </c>
      <c r="H701" s="230" t="s">
        <v>150</v>
      </c>
      <c r="I701" s="230" t="s">
        <v>148</v>
      </c>
      <c r="J701" s="230" t="s">
        <v>148</v>
      </c>
      <c r="K701" s="230" t="s">
        <v>148</v>
      </c>
      <c r="L701" s="230" t="s">
        <v>150</v>
      </c>
      <c r="M701" s="230" t="s">
        <v>148</v>
      </c>
    </row>
    <row r="702" spans="1:13" x14ac:dyDescent="0.3">
      <c r="A702" s="230">
        <v>420542</v>
      </c>
      <c r="B702" s="230" t="s">
        <v>58</v>
      </c>
      <c r="C702" s="230" t="s">
        <v>148</v>
      </c>
      <c r="D702" s="230" t="s">
        <v>150</v>
      </c>
      <c r="F702" s="230" t="s">
        <v>148</v>
      </c>
      <c r="G702" s="230" t="s">
        <v>149</v>
      </c>
      <c r="H702" s="230" t="s">
        <v>150</v>
      </c>
      <c r="I702" s="230" t="s">
        <v>150</v>
      </c>
      <c r="J702" s="230" t="s">
        <v>150</v>
      </c>
      <c r="K702" s="230" t="s">
        <v>148</v>
      </c>
      <c r="L702" s="230" t="s">
        <v>149</v>
      </c>
      <c r="M702" s="230" t="s">
        <v>149</v>
      </c>
    </row>
    <row r="703" spans="1:13" x14ac:dyDescent="0.3">
      <c r="A703" s="230">
        <v>420548</v>
      </c>
      <c r="B703" s="230" t="s">
        <v>58</v>
      </c>
      <c r="E703" s="230" t="s">
        <v>148</v>
      </c>
      <c r="F703" s="230" t="s">
        <v>150</v>
      </c>
      <c r="G703" s="230" t="s">
        <v>148</v>
      </c>
      <c r="H703" s="230" t="s">
        <v>149</v>
      </c>
      <c r="K703" s="230" t="s">
        <v>150</v>
      </c>
      <c r="L703" s="230" t="s">
        <v>150</v>
      </c>
      <c r="M703" s="230" t="s">
        <v>148</v>
      </c>
    </row>
    <row r="704" spans="1:13" x14ac:dyDescent="0.3">
      <c r="A704" s="230">
        <v>420550</v>
      </c>
      <c r="B704" s="230" t="s">
        <v>58</v>
      </c>
      <c r="C704" s="230" t="s">
        <v>148</v>
      </c>
      <c r="D704" s="230" t="s">
        <v>148</v>
      </c>
      <c r="F704" s="230" t="s">
        <v>148</v>
      </c>
      <c r="G704" s="230" t="s">
        <v>148</v>
      </c>
      <c r="H704" s="230" t="s">
        <v>148</v>
      </c>
      <c r="I704" s="230" t="s">
        <v>149</v>
      </c>
      <c r="J704" s="230" t="s">
        <v>149</v>
      </c>
      <c r="K704" s="230" t="s">
        <v>150</v>
      </c>
      <c r="L704" s="230" t="s">
        <v>149</v>
      </c>
      <c r="M704" s="230" t="s">
        <v>149</v>
      </c>
    </row>
    <row r="705" spans="1:13" x14ac:dyDescent="0.3">
      <c r="A705" s="230">
        <v>420552</v>
      </c>
      <c r="B705" s="230" t="s">
        <v>58</v>
      </c>
      <c r="C705" s="230" t="s">
        <v>150</v>
      </c>
      <c r="D705" s="230" t="s">
        <v>150</v>
      </c>
      <c r="E705" s="230" t="s">
        <v>149</v>
      </c>
      <c r="F705" s="230" t="s">
        <v>149</v>
      </c>
      <c r="G705" s="230" t="s">
        <v>149</v>
      </c>
      <c r="H705" s="230" t="s">
        <v>149</v>
      </c>
      <c r="I705" s="230" t="s">
        <v>149</v>
      </c>
      <c r="J705" s="230" t="s">
        <v>149</v>
      </c>
      <c r="K705" s="230" t="s">
        <v>149</v>
      </c>
      <c r="L705" s="230" t="s">
        <v>149</v>
      </c>
      <c r="M705" s="230" t="s">
        <v>149</v>
      </c>
    </row>
    <row r="706" spans="1:13" x14ac:dyDescent="0.3">
      <c r="A706" s="230">
        <v>420555</v>
      </c>
      <c r="B706" s="230" t="s">
        <v>58</v>
      </c>
      <c r="C706" s="230" t="s">
        <v>150</v>
      </c>
      <c r="D706" s="230" t="s">
        <v>149</v>
      </c>
      <c r="E706" s="230" t="s">
        <v>150</v>
      </c>
      <c r="F706" s="230" t="s">
        <v>149</v>
      </c>
      <c r="G706" s="230" t="s">
        <v>149</v>
      </c>
      <c r="H706" s="230" t="s">
        <v>149</v>
      </c>
      <c r="I706" s="230" t="s">
        <v>149</v>
      </c>
      <c r="J706" s="230" t="s">
        <v>149</v>
      </c>
      <c r="K706" s="230" t="s">
        <v>149</v>
      </c>
      <c r="L706" s="230" t="s">
        <v>149</v>
      </c>
      <c r="M706" s="230" t="s">
        <v>149</v>
      </c>
    </row>
    <row r="707" spans="1:13" x14ac:dyDescent="0.3">
      <c r="A707" s="230">
        <v>420558</v>
      </c>
      <c r="B707" s="230" t="s">
        <v>58</v>
      </c>
      <c r="C707" s="230" t="s">
        <v>148</v>
      </c>
      <c r="D707" s="230" t="s">
        <v>150</v>
      </c>
      <c r="E707" s="230" t="s">
        <v>150</v>
      </c>
      <c r="F707" s="230" t="s">
        <v>150</v>
      </c>
      <c r="G707" s="230" t="s">
        <v>150</v>
      </c>
      <c r="I707" s="230" t="s">
        <v>149</v>
      </c>
      <c r="J707" s="230" t="s">
        <v>149</v>
      </c>
      <c r="K707" s="230" t="s">
        <v>149</v>
      </c>
      <c r="M707" s="230" t="s">
        <v>149</v>
      </c>
    </row>
    <row r="708" spans="1:13" x14ac:dyDescent="0.3">
      <c r="A708" s="230">
        <v>420561</v>
      </c>
      <c r="B708" s="230" t="s">
        <v>58</v>
      </c>
      <c r="D708" s="230" t="s">
        <v>148</v>
      </c>
      <c r="G708" s="230" t="s">
        <v>148</v>
      </c>
      <c r="H708" s="230" t="s">
        <v>149</v>
      </c>
      <c r="K708" s="230" t="s">
        <v>150</v>
      </c>
      <c r="L708" s="230" t="s">
        <v>149</v>
      </c>
    </row>
    <row r="709" spans="1:13" x14ac:dyDescent="0.3">
      <c r="A709" s="230">
        <v>420571</v>
      </c>
      <c r="B709" s="230" t="s">
        <v>58</v>
      </c>
      <c r="C709" s="230" t="s">
        <v>148</v>
      </c>
      <c r="D709" s="230" t="s">
        <v>150</v>
      </c>
      <c r="E709" s="230" t="s">
        <v>148</v>
      </c>
      <c r="H709" s="230" t="s">
        <v>150</v>
      </c>
      <c r="I709" s="230" t="s">
        <v>150</v>
      </c>
      <c r="J709" s="230" t="s">
        <v>150</v>
      </c>
      <c r="K709" s="230" t="s">
        <v>150</v>
      </c>
      <c r="L709" s="230" t="s">
        <v>149</v>
      </c>
      <c r="M709" s="230" t="s">
        <v>150</v>
      </c>
    </row>
    <row r="710" spans="1:13" x14ac:dyDescent="0.3">
      <c r="A710" s="230">
        <v>420572</v>
      </c>
      <c r="B710" s="230" t="s">
        <v>58</v>
      </c>
      <c r="C710" s="230" t="s">
        <v>148</v>
      </c>
      <c r="D710" s="230" t="s">
        <v>148</v>
      </c>
      <c r="H710" s="230" t="s">
        <v>148</v>
      </c>
      <c r="I710" s="230" t="s">
        <v>150</v>
      </c>
      <c r="J710" s="230" t="s">
        <v>150</v>
      </c>
      <c r="K710" s="230" t="s">
        <v>148</v>
      </c>
      <c r="L710" s="230" t="s">
        <v>148</v>
      </c>
      <c r="M710" s="230" t="s">
        <v>149</v>
      </c>
    </row>
    <row r="711" spans="1:13" x14ac:dyDescent="0.3">
      <c r="A711" s="230">
        <v>420575</v>
      </c>
      <c r="B711" s="230" t="s">
        <v>58</v>
      </c>
      <c r="C711" s="230" t="s">
        <v>148</v>
      </c>
      <c r="D711" s="230" t="s">
        <v>148</v>
      </c>
      <c r="F711" s="230" t="s">
        <v>148</v>
      </c>
      <c r="G711" s="230" t="s">
        <v>149</v>
      </c>
      <c r="H711" s="230" t="s">
        <v>148</v>
      </c>
      <c r="I711" s="230" t="s">
        <v>149</v>
      </c>
      <c r="J711" s="230" t="s">
        <v>149</v>
      </c>
      <c r="K711" s="230" t="s">
        <v>149</v>
      </c>
      <c r="L711" s="230" t="s">
        <v>149</v>
      </c>
      <c r="M711" s="230" t="s">
        <v>149</v>
      </c>
    </row>
    <row r="712" spans="1:13" x14ac:dyDescent="0.3">
      <c r="A712" s="230">
        <v>420585</v>
      </c>
      <c r="B712" s="230" t="s">
        <v>58</v>
      </c>
      <c r="C712" s="230" t="s">
        <v>148</v>
      </c>
      <c r="D712" s="230" t="s">
        <v>150</v>
      </c>
      <c r="F712" s="230" t="s">
        <v>148</v>
      </c>
      <c r="G712" s="230" t="s">
        <v>150</v>
      </c>
      <c r="I712" s="230" t="s">
        <v>149</v>
      </c>
      <c r="J712" s="230" t="s">
        <v>149</v>
      </c>
      <c r="K712" s="230" t="s">
        <v>149</v>
      </c>
      <c r="L712" s="230" t="s">
        <v>149</v>
      </c>
      <c r="M712" s="230" t="s">
        <v>150</v>
      </c>
    </row>
    <row r="713" spans="1:13" x14ac:dyDescent="0.3">
      <c r="A713" s="230">
        <v>420597</v>
      </c>
      <c r="B713" s="230" t="s">
        <v>58</v>
      </c>
      <c r="C713" s="230" t="s">
        <v>148</v>
      </c>
      <c r="D713" s="230" t="s">
        <v>148</v>
      </c>
      <c r="E713" s="230" t="s">
        <v>148</v>
      </c>
      <c r="F713" s="230" t="s">
        <v>148</v>
      </c>
      <c r="G713" s="230" t="s">
        <v>149</v>
      </c>
      <c r="H713" s="230" t="s">
        <v>149</v>
      </c>
      <c r="I713" s="230" t="s">
        <v>149</v>
      </c>
      <c r="J713" s="230" t="s">
        <v>149</v>
      </c>
      <c r="K713" s="230" t="s">
        <v>149</v>
      </c>
      <c r="L713" s="230" t="s">
        <v>149</v>
      </c>
      <c r="M713" s="230" t="s">
        <v>149</v>
      </c>
    </row>
    <row r="714" spans="1:13" x14ac:dyDescent="0.3">
      <c r="A714" s="230">
        <v>420612</v>
      </c>
      <c r="B714" s="230" t="s">
        <v>58</v>
      </c>
      <c r="D714" s="230" t="s">
        <v>148</v>
      </c>
      <c r="E714" s="230" t="s">
        <v>148</v>
      </c>
      <c r="I714" s="230" t="s">
        <v>150</v>
      </c>
      <c r="J714" s="230" t="s">
        <v>149</v>
      </c>
      <c r="K714" s="230" t="s">
        <v>149</v>
      </c>
      <c r="L714" s="230" t="s">
        <v>149</v>
      </c>
      <c r="M714" s="230" t="s">
        <v>149</v>
      </c>
    </row>
    <row r="715" spans="1:13" x14ac:dyDescent="0.3">
      <c r="A715" s="230">
        <v>420623</v>
      </c>
      <c r="B715" s="230" t="s">
        <v>58</v>
      </c>
      <c r="C715" s="230" t="s">
        <v>148</v>
      </c>
      <c r="E715" s="230" t="s">
        <v>148</v>
      </c>
      <c r="F715" s="230" t="s">
        <v>150</v>
      </c>
      <c r="G715" s="230" t="s">
        <v>148</v>
      </c>
      <c r="H715" s="230" t="s">
        <v>149</v>
      </c>
      <c r="I715" s="230" t="s">
        <v>150</v>
      </c>
      <c r="J715" s="230" t="s">
        <v>150</v>
      </c>
      <c r="K715" s="230" t="s">
        <v>150</v>
      </c>
      <c r="L715" s="230" t="s">
        <v>149</v>
      </c>
      <c r="M715" s="230" t="s">
        <v>150</v>
      </c>
    </row>
    <row r="716" spans="1:13" x14ac:dyDescent="0.3">
      <c r="A716" s="230">
        <v>420624</v>
      </c>
      <c r="B716" s="230" t="s">
        <v>58</v>
      </c>
      <c r="F716" s="230" t="s">
        <v>148</v>
      </c>
      <c r="G716" s="230" t="s">
        <v>148</v>
      </c>
      <c r="H716" s="230" t="s">
        <v>148</v>
      </c>
      <c r="K716" s="230" t="s">
        <v>148</v>
      </c>
      <c r="L716" s="230" t="s">
        <v>150</v>
      </c>
    </row>
    <row r="717" spans="1:13" x14ac:dyDescent="0.3">
      <c r="A717" s="230">
        <v>420630</v>
      </c>
      <c r="B717" s="230" t="s">
        <v>58</v>
      </c>
      <c r="C717" s="230" t="s">
        <v>148</v>
      </c>
      <c r="G717" s="230" t="s">
        <v>148</v>
      </c>
      <c r="H717" s="230" t="s">
        <v>150</v>
      </c>
      <c r="I717" s="230" t="s">
        <v>150</v>
      </c>
      <c r="J717" s="230" t="s">
        <v>150</v>
      </c>
      <c r="L717" s="230" t="s">
        <v>149</v>
      </c>
      <c r="M717" s="230" t="s">
        <v>148</v>
      </c>
    </row>
    <row r="718" spans="1:13" x14ac:dyDescent="0.3">
      <c r="A718" s="230">
        <v>420655</v>
      </c>
      <c r="B718" s="230" t="s">
        <v>58</v>
      </c>
      <c r="D718" s="230" t="s">
        <v>150</v>
      </c>
      <c r="E718" s="230" t="s">
        <v>148</v>
      </c>
      <c r="G718" s="230" t="s">
        <v>149</v>
      </c>
      <c r="H718" s="230" t="s">
        <v>149</v>
      </c>
      <c r="I718" s="230" t="s">
        <v>149</v>
      </c>
      <c r="J718" s="230" t="s">
        <v>149</v>
      </c>
      <c r="K718" s="230" t="s">
        <v>149</v>
      </c>
      <c r="L718" s="230" t="s">
        <v>149</v>
      </c>
      <c r="M718" s="230" t="s">
        <v>149</v>
      </c>
    </row>
    <row r="719" spans="1:13" x14ac:dyDescent="0.3">
      <c r="A719" s="230">
        <v>420672</v>
      </c>
      <c r="B719" s="230" t="s">
        <v>58</v>
      </c>
      <c r="C719" s="230" t="s">
        <v>148</v>
      </c>
      <c r="E719" s="230" t="s">
        <v>148</v>
      </c>
      <c r="F719" s="230" t="s">
        <v>150</v>
      </c>
      <c r="G719" s="230" t="s">
        <v>149</v>
      </c>
      <c r="H719" s="230" t="s">
        <v>150</v>
      </c>
      <c r="I719" s="230" t="s">
        <v>149</v>
      </c>
      <c r="J719" s="230" t="s">
        <v>149</v>
      </c>
      <c r="K719" s="230" t="s">
        <v>149</v>
      </c>
      <c r="L719" s="230" t="s">
        <v>149</v>
      </c>
      <c r="M719" s="230" t="s">
        <v>149</v>
      </c>
    </row>
    <row r="720" spans="1:13" x14ac:dyDescent="0.3">
      <c r="A720" s="230">
        <v>420675</v>
      </c>
      <c r="B720" s="230" t="s">
        <v>58</v>
      </c>
      <c r="D720" s="230" t="s">
        <v>150</v>
      </c>
      <c r="E720" s="230" t="s">
        <v>148</v>
      </c>
      <c r="G720" s="230" t="s">
        <v>150</v>
      </c>
      <c r="H720" s="230" t="s">
        <v>150</v>
      </c>
      <c r="I720" s="230" t="s">
        <v>149</v>
      </c>
      <c r="J720" s="230" t="s">
        <v>149</v>
      </c>
      <c r="K720" s="230" t="s">
        <v>149</v>
      </c>
      <c r="L720" s="230" t="s">
        <v>149</v>
      </c>
      <c r="M720" s="230" t="s">
        <v>149</v>
      </c>
    </row>
    <row r="721" spans="1:13" x14ac:dyDescent="0.3">
      <c r="A721" s="230">
        <v>420686</v>
      </c>
      <c r="B721" s="230" t="s">
        <v>58</v>
      </c>
      <c r="C721" s="230" t="s">
        <v>148</v>
      </c>
      <c r="D721" s="230" t="s">
        <v>148</v>
      </c>
      <c r="E721" s="230" t="s">
        <v>148</v>
      </c>
      <c r="F721" s="230" t="s">
        <v>148</v>
      </c>
      <c r="G721" s="230" t="s">
        <v>148</v>
      </c>
      <c r="H721" s="230" t="s">
        <v>148</v>
      </c>
      <c r="I721" s="230" t="s">
        <v>150</v>
      </c>
      <c r="J721" s="230" t="s">
        <v>150</v>
      </c>
      <c r="K721" s="230" t="s">
        <v>148</v>
      </c>
      <c r="L721" s="230" t="s">
        <v>149</v>
      </c>
      <c r="M721" s="230" t="s">
        <v>148</v>
      </c>
    </row>
    <row r="722" spans="1:13" x14ac:dyDescent="0.3">
      <c r="A722" s="230">
        <v>420692</v>
      </c>
      <c r="B722" s="230" t="s">
        <v>58</v>
      </c>
      <c r="E722" s="230" t="s">
        <v>150</v>
      </c>
      <c r="G722" s="230" t="s">
        <v>149</v>
      </c>
      <c r="H722" s="230" t="s">
        <v>148</v>
      </c>
      <c r="I722" s="230" t="s">
        <v>148</v>
      </c>
      <c r="J722" s="230" t="s">
        <v>150</v>
      </c>
      <c r="K722" s="230" t="s">
        <v>148</v>
      </c>
      <c r="M722" s="230" t="s">
        <v>149</v>
      </c>
    </row>
    <row r="723" spans="1:13" x14ac:dyDescent="0.3">
      <c r="A723" s="230">
        <v>420696</v>
      </c>
      <c r="B723" s="230" t="s">
        <v>58</v>
      </c>
      <c r="C723" s="230" t="s">
        <v>148</v>
      </c>
      <c r="E723" s="230" t="s">
        <v>148</v>
      </c>
      <c r="G723" s="230" t="s">
        <v>148</v>
      </c>
      <c r="I723" s="230" t="s">
        <v>150</v>
      </c>
      <c r="L723" s="230" t="s">
        <v>150</v>
      </c>
      <c r="M723" s="230" t="s">
        <v>148</v>
      </c>
    </row>
    <row r="724" spans="1:13" x14ac:dyDescent="0.3">
      <c r="A724" s="230">
        <v>420697</v>
      </c>
      <c r="B724" s="230" t="s">
        <v>58</v>
      </c>
      <c r="D724" s="230" t="s">
        <v>148</v>
      </c>
      <c r="E724" s="230" t="s">
        <v>148</v>
      </c>
      <c r="F724" s="230" t="s">
        <v>148</v>
      </c>
      <c r="G724" s="230" t="s">
        <v>148</v>
      </c>
      <c r="I724" s="230" t="s">
        <v>148</v>
      </c>
      <c r="K724" s="230" t="s">
        <v>148</v>
      </c>
      <c r="L724" s="230" t="s">
        <v>150</v>
      </c>
      <c r="M724" s="230" t="s">
        <v>150</v>
      </c>
    </row>
    <row r="725" spans="1:13" x14ac:dyDescent="0.3">
      <c r="A725" s="230">
        <v>420702</v>
      </c>
      <c r="B725" s="230" t="s">
        <v>58</v>
      </c>
      <c r="C725" s="230" t="s">
        <v>148</v>
      </c>
      <c r="E725" s="230" t="s">
        <v>148</v>
      </c>
      <c r="H725" s="230" t="s">
        <v>149</v>
      </c>
      <c r="I725" s="230" t="s">
        <v>149</v>
      </c>
      <c r="J725" s="230" t="s">
        <v>149</v>
      </c>
      <c r="K725" s="230" t="s">
        <v>149</v>
      </c>
      <c r="L725" s="230" t="s">
        <v>149</v>
      </c>
    </row>
    <row r="726" spans="1:13" x14ac:dyDescent="0.3">
      <c r="A726" s="230">
        <v>420709</v>
      </c>
      <c r="B726" s="230" t="s">
        <v>58</v>
      </c>
      <c r="C726" s="230" t="s">
        <v>150</v>
      </c>
      <c r="D726" s="230" t="s">
        <v>150</v>
      </c>
      <c r="E726" s="230" t="s">
        <v>148</v>
      </c>
      <c r="H726" s="230" t="s">
        <v>150</v>
      </c>
      <c r="I726" s="230" t="s">
        <v>149</v>
      </c>
      <c r="J726" s="230" t="s">
        <v>149</v>
      </c>
      <c r="K726" s="230" t="s">
        <v>149</v>
      </c>
      <c r="L726" s="230" t="s">
        <v>149</v>
      </c>
      <c r="M726" s="230" t="s">
        <v>149</v>
      </c>
    </row>
    <row r="727" spans="1:13" x14ac:dyDescent="0.3">
      <c r="A727" s="230">
        <v>420714</v>
      </c>
      <c r="B727" s="230" t="s">
        <v>58</v>
      </c>
      <c r="C727" s="230" t="s">
        <v>148</v>
      </c>
      <c r="E727" s="230" t="s">
        <v>148</v>
      </c>
      <c r="F727" s="230" t="s">
        <v>148</v>
      </c>
      <c r="G727" s="230" t="s">
        <v>148</v>
      </c>
      <c r="H727" s="230" t="s">
        <v>150</v>
      </c>
      <c r="I727" s="230" t="s">
        <v>148</v>
      </c>
      <c r="J727" s="230" t="s">
        <v>148</v>
      </c>
      <c r="K727" s="230" t="s">
        <v>148</v>
      </c>
      <c r="L727" s="230" t="s">
        <v>150</v>
      </c>
      <c r="M727" s="230" t="s">
        <v>148</v>
      </c>
    </row>
    <row r="728" spans="1:13" x14ac:dyDescent="0.3">
      <c r="A728" s="230">
        <v>420717</v>
      </c>
      <c r="B728" s="230" t="s">
        <v>58</v>
      </c>
      <c r="D728" s="230" t="s">
        <v>148</v>
      </c>
      <c r="E728" s="230" t="s">
        <v>148</v>
      </c>
      <c r="F728" s="230" t="s">
        <v>150</v>
      </c>
      <c r="G728" s="230" t="s">
        <v>149</v>
      </c>
      <c r="H728" s="230" t="s">
        <v>149</v>
      </c>
      <c r="I728" s="230" t="s">
        <v>148</v>
      </c>
      <c r="J728" s="230" t="s">
        <v>148</v>
      </c>
      <c r="K728" s="230" t="s">
        <v>148</v>
      </c>
      <c r="L728" s="230" t="s">
        <v>149</v>
      </c>
      <c r="M728" s="230" t="s">
        <v>148</v>
      </c>
    </row>
    <row r="729" spans="1:13" x14ac:dyDescent="0.3">
      <c r="A729" s="230">
        <v>420727</v>
      </c>
      <c r="B729" s="230" t="s">
        <v>58</v>
      </c>
      <c r="C729" s="230" t="s">
        <v>148</v>
      </c>
      <c r="D729" s="230" t="s">
        <v>149</v>
      </c>
      <c r="E729" s="230" t="s">
        <v>150</v>
      </c>
      <c r="I729" s="230" t="s">
        <v>149</v>
      </c>
      <c r="J729" s="230" t="s">
        <v>149</v>
      </c>
      <c r="L729" s="230" t="s">
        <v>149</v>
      </c>
      <c r="M729" s="230" t="s">
        <v>150</v>
      </c>
    </row>
    <row r="730" spans="1:13" x14ac:dyDescent="0.3">
      <c r="A730" s="230">
        <v>420730</v>
      </c>
      <c r="B730" s="230" t="s">
        <v>58</v>
      </c>
      <c r="C730" s="230" t="s">
        <v>148</v>
      </c>
      <c r="E730" s="230" t="s">
        <v>148</v>
      </c>
      <c r="F730" s="230" t="s">
        <v>148</v>
      </c>
      <c r="G730" s="230" t="s">
        <v>148</v>
      </c>
      <c r="I730" s="230" t="s">
        <v>150</v>
      </c>
      <c r="J730" s="230" t="s">
        <v>149</v>
      </c>
      <c r="K730" s="230" t="s">
        <v>150</v>
      </c>
      <c r="L730" s="230" t="s">
        <v>149</v>
      </c>
      <c r="M730" s="230" t="s">
        <v>149</v>
      </c>
    </row>
    <row r="731" spans="1:13" x14ac:dyDescent="0.3">
      <c r="A731" s="230">
        <v>420731</v>
      </c>
      <c r="B731" s="230" t="s">
        <v>58</v>
      </c>
      <c r="C731" s="230" t="s">
        <v>150</v>
      </c>
      <c r="D731" s="230" t="s">
        <v>149</v>
      </c>
      <c r="E731" s="230" t="s">
        <v>148</v>
      </c>
      <c r="F731" s="230" t="s">
        <v>148</v>
      </c>
      <c r="G731" s="230" t="s">
        <v>150</v>
      </c>
      <c r="H731" s="230" t="s">
        <v>148</v>
      </c>
      <c r="I731" s="230" t="s">
        <v>149</v>
      </c>
      <c r="J731" s="230" t="s">
        <v>149</v>
      </c>
      <c r="K731" s="230" t="s">
        <v>149</v>
      </c>
      <c r="L731" s="230" t="s">
        <v>149</v>
      </c>
      <c r="M731" s="230" t="s">
        <v>149</v>
      </c>
    </row>
    <row r="732" spans="1:13" x14ac:dyDescent="0.3">
      <c r="A732" s="230">
        <v>420736</v>
      </c>
      <c r="B732" s="230" t="s">
        <v>58</v>
      </c>
      <c r="C732" s="230" t="s">
        <v>148</v>
      </c>
      <c r="D732" s="230" t="s">
        <v>148</v>
      </c>
      <c r="E732" s="230" t="s">
        <v>148</v>
      </c>
      <c r="F732" s="230" t="s">
        <v>149</v>
      </c>
      <c r="G732" s="230" t="s">
        <v>150</v>
      </c>
      <c r="H732" s="230" t="s">
        <v>148</v>
      </c>
      <c r="I732" s="230" t="s">
        <v>150</v>
      </c>
      <c r="J732" s="230" t="s">
        <v>150</v>
      </c>
      <c r="K732" s="230" t="s">
        <v>150</v>
      </c>
      <c r="L732" s="230" t="s">
        <v>149</v>
      </c>
      <c r="M732" s="230" t="s">
        <v>150</v>
      </c>
    </row>
    <row r="733" spans="1:13" x14ac:dyDescent="0.3">
      <c r="A733" s="230">
        <v>420742</v>
      </c>
      <c r="B733" s="230" t="s">
        <v>58</v>
      </c>
      <c r="D733" s="230" t="s">
        <v>148</v>
      </c>
      <c r="E733" s="230" t="s">
        <v>148</v>
      </c>
      <c r="K733" s="230" t="s">
        <v>148</v>
      </c>
      <c r="L733" s="230" t="s">
        <v>149</v>
      </c>
      <c r="M733" s="230" t="s">
        <v>150</v>
      </c>
    </row>
    <row r="734" spans="1:13" x14ac:dyDescent="0.3">
      <c r="A734" s="230">
        <v>420748</v>
      </c>
      <c r="B734" s="230" t="s">
        <v>58</v>
      </c>
      <c r="C734" s="230" t="s">
        <v>150</v>
      </c>
      <c r="E734" s="230" t="s">
        <v>149</v>
      </c>
      <c r="F734" s="230" t="s">
        <v>148</v>
      </c>
      <c r="G734" s="230" t="s">
        <v>148</v>
      </c>
      <c r="I734" s="230" t="s">
        <v>149</v>
      </c>
      <c r="J734" s="230" t="s">
        <v>149</v>
      </c>
      <c r="K734" s="230" t="s">
        <v>149</v>
      </c>
      <c r="L734" s="230" t="s">
        <v>149</v>
      </c>
      <c r="M734" s="230" t="s">
        <v>149</v>
      </c>
    </row>
    <row r="735" spans="1:13" x14ac:dyDescent="0.3">
      <c r="A735" s="230">
        <v>420751</v>
      </c>
      <c r="B735" s="230" t="s">
        <v>58</v>
      </c>
      <c r="C735" s="230" t="s">
        <v>150</v>
      </c>
      <c r="D735" s="230" t="s">
        <v>148</v>
      </c>
      <c r="E735" s="230" t="s">
        <v>149</v>
      </c>
      <c r="F735" s="230" t="s">
        <v>150</v>
      </c>
      <c r="G735" s="230" t="s">
        <v>149</v>
      </c>
      <c r="H735" s="230" t="s">
        <v>149</v>
      </c>
      <c r="I735" s="230" t="s">
        <v>149</v>
      </c>
      <c r="J735" s="230" t="s">
        <v>149</v>
      </c>
      <c r="K735" s="230" t="s">
        <v>150</v>
      </c>
      <c r="L735" s="230" t="s">
        <v>149</v>
      </c>
      <c r="M735" s="230" t="s">
        <v>149</v>
      </c>
    </row>
    <row r="736" spans="1:13" x14ac:dyDescent="0.3">
      <c r="A736" s="230">
        <v>420752</v>
      </c>
      <c r="B736" s="230" t="s">
        <v>58</v>
      </c>
      <c r="C736" s="230" t="s">
        <v>150</v>
      </c>
      <c r="D736" s="230" t="s">
        <v>148</v>
      </c>
      <c r="E736" s="230" t="s">
        <v>150</v>
      </c>
      <c r="H736" s="230" t="s">
        <v>150</v>
      </c>
      <c r="I736" s="230" t="s">
        <v>149</v>
      </c>
      <c r="J736" s="230" t="s">
        <v>149</v>
      </c>
      <c r="K736" s="230" t="s">
        <v>149</v>
      </c>
      <c r="L736" s="230" t="s">
        <v>149</v>
      </c>
      <c r="M736" s="230" t="s">
        <v>150</v>
      </c>
    </row>
    <row r="737" spans="1:13" x14ac:dyDescent="0.3">
      <c r="A737" s="230">
        <v>420763</v>
      </c>
      <c r="B737" s="230" t="s">
        <v>58</v>
      </c>
      <c r="C737" s="230" t="s">
        <v>150</v>
      </c>
      <c r="E737" s="230" t="s">
        <v>149</v>
      </c>
      <c r="F737" s="230" t="s">
        <v>150</v>
      </c>
      <c r="G737" s="230" t="s">
        <v>149</v>
      </c>
      <c r="I737" s="230" t="s">
        <v>149</v>
      </c>
      <c r="J737" s="230" t="s">
        <v>149</v>
      </c>
      <c r="K737" s="230" t="s">
        <v>149</v>
      </c>
      <c r="L737" s="230" t="s">
        <v>149</v>
      </c>
      <c r="M737" s="230" t="s">
        <v>149</v>
      </c>
    </row>
    <row r="738" spans="1:13" x14ac:dyDescent="0.3">
      <c r="A738" s="230">
        <v>420787</v>
      </c>
      <c r="B738" s="230" t="s">
        <v>58</v>
      </c>
      <c r="C738" s="230" t="s">
        <v>148</v>
      </c>
      <c r="D738" s="230" t="s">
        <v>148</v>
      </c>
      <c r="E738" s="230" t="s">
        <v>148</v>
      </c>
      <c r="F738" s="230" t="s">
        <v>149</v>
      </c>
      <c r="G738" s="230" t="s">
        <v>148</v>
      </c>
      <c r="H738" s="230" t="s">
        <v>150</v>
      </c>
      <c r="I738" s="230" t="s">
        <v>149</v>
      </c>
      <c r="J738" s="230" t="s">
        <v>150</v>
      </c>
      <c r="K738" s="230" t="s">
        <v>148</v>
      </c>
      <c r="L738" s="230" t="s">
        <v>149</v>
      </c>
      <c r="M738" s="230" t="s">
        <v>150</v>
      </c>
    </row>
    <row r="739" spans="1:13" x14ac:dyDescent="0.3">
      <c r="A739" s="230">
        <v>420793</v>
      </c>
      <c r="B739" s="230" t="s">
        <v>58</v>
      </c>
      <c r="C739" s="230" t="s">
        <v>148</v>
      </c>
      <c r="D739" s="230" t="s">
        <v>150</v>
      </c>
      <c r="G739" s="230" t="s">
        <v>148</v>
      </c>
      <c r="H739" s="230" t="s">
        <v>148</v>
      </c>
      <c r="I739" s="230" t="s">
        <v>150</v>
      </c>
      <c r="J739" s="230" t="s">
        <v>148</v>
      </c>
      <c r="K739" s="230" t="s">
        <v>148</v>
      </c>
      <c r="L739" s="230" t="s">
        <v>149</v>
      </c>
      <c r="M739" s="230" t="s">
        <v>148</v>
      </c>
    </row>
    <row r="740" spans="1:13" x14ac:dyDescent="0.3">
      <c r="A740" s="230">
        <v>420802</v>
      </c>
      <c r="B740" s="230" t="s">
        <v>58</v>
      </c>
      <c r="D740" s="230" t="s">
        <v>148</v>
      </c>
      <c r="E740" s="230" t="s">
        <v>148</v>
      </c>
      <c r="F740" s="230" t="s">
        <v>150</v>
      </c>
      <c r="G740" s="230" t="s">
        <v>148</v>
      </c>
      <c r="H740" s="230" t="s">
        <v>148</v>
      </c>
      <c r="J740" s="230" t="s">
        <v>150</v>
      </c>
      <c r="K740" s="230" t="s">
        <v>148</v>
      </c>
      <c r="L740" s="230" t="s">
        <v>149</v>
      </c>
    </row>
    <row r="741" spans="1:13" x14ac:dyDescent="0.3">
      <c r="A741" s="230">
        <v>420805</v>
      </c>
      <c r="B741" s="230" t="s">
        <v>58</v>
      </c>
      <c r="C741" s="230" t="s">
        <v>150</v>
      </c>
      <c r="E741" s="230" t="s">
        <v>148</v>
      </c>
      <c r="F741" s="230" t="s">
        <v>148</v>
      </c>
      <c r="H741" s="230" t="s">
        <v>150</v>
      </c>
      <c r="I741" s="230" t="s">
        <v>149</v>
      </c>
      <c r="J741" s="230" t="s">
        <v>150</v>
      </c>
      <c r="K741" s="230" t="s">
        <v>150</v>
      </c>
      <c r="L741" s="230" t="s">
        <v>150</v>
      </c>
      <c r="M741" s="230" t="s">
        <v>150</v>
      </c>
    </row>
    <row r="742" spans="1:13" x14ac:dyDescent="0.3">
      <c r="A742" s="230">
        <v>420806</v>
      </c>
      <c r="B742" s="230" t="s">
        <v>58</v>
      </c>
      <c r="C742" s="230" t="s">
        <v>148</v>
      </c>
      <c r="E742" s="230" t="s">
        <v>148</v>
      </c>
      <c r="G742" s="230" t="s">
        <v>149</v>
      </c>
      <c r="H742" s="230" t="s">
        <v>149</v>
      </c>
      <c r="J742" s="230" t="s">
        <v>148</v>
      </c>
      <c r="K742" s="230" t="s">
        <v>150</v>
      </c>
      <c r="L742" s="230" t="s">
        <v>149</v>
      </c>
      <c r="M742" s="230" t="s">
        <v>150</v>
      </c>
    </row>
    <row r="743" spans="1:13" x14ac:dyDescent="0.3">
      <c r="A743" s="230">
        <v>420810</v>
      </c>
      <c r="B743" s="230" t="s">
        <v>58</v>
      </c>
      <c r="C743" s="230" t="s">
        <v>148</v>
      </c>
      <c r="D743" s="230" t="s">
        <v>148</v>
      </c>
      <c r="E743" s="230" t="s">
        <v>148</v>
      </c>
      <c r="G743" s="230" t="s">
        <v>150</v>
      </c>
      <c r="H743" s="230" t="s">
        <v>150</v>
      </c>
      <c r="I743" s="230" t="s">
        <v>150</v>
      </c>
      <c r="J743" s="230" t="s">
        <v>150</v>
      </c>
      <c r="K743" s="230" t="s">
        <v>150</v>
      </c>
      <c r="L743" s="230" t="s">
        <v>150</v>
      </c>
      <c r="M743" s="230" t="s">
        <v>149</v>
      </c>
    </row>
    <row r="744" spans="1:13" x14ac:dyDescent="0.3">
      <c r="A744" s="230">
        <v>420811</v>
      </c>
      <c r="B744" s="230" t="s">
        <v>58</v>
      </c>
      <c r="C744" s="230" t="s">
        <v>148</v>
      </c>
      <c r="D744" s="230" t="s">
        <v>148</v>
      </c>
      <c r="E744" s="230" t="s">
        <v>148</v>
      </c>
      <c r="F744" s="230" t="s">
        <v>148</v>
      </c>
      <c r="G744" s="230" t="s">
        <v>149</v>
      </c>
      <c r="H744" s="230" t="s">
        <v>149</v>
      </c>
      <c r="I744" s="230" t="s">
        <v>149</v>
      </c>
      <c r="J744" s="230" t="s">
        <v>150</v>
      </c>
      <c r="K744" s="230" t="s">
        <v>150</v>
      </c>
      <c r="L744" s="230" t="s">
        <v>149</v>
      </c>
      <c r="M744" s="230" t="s">
        <v>150</v>
      </c>
    </row>
    <row r="745" spans="1:13" x14ac:dyDescent="0.3">
      <c r="A745" s="230">
        <v>420819</v>
      </c>
      <c r="B745" s="230" t="s">
        <v>58</v>
      </c>
      <c r="C745" s="230" t="s">
        <v>148</v>
      </c>
      <c r="E745" s="230" t="s">
        <v>148</v>
      </c>
      <c r="H745" s="230" t="s">
        <v>150</v>
      </c>
      <c r="I745" s="230" t="s">
        <v>148</v>
      </c>
      <c r="J745" s="230" t="s">
        <v>150</v>
      </c>
      <c r="L745" s="230" t="s">
        <v>150</v>
      </c>
    </row>
    <row r="746" spans="1:13" x14ac:dyDescent="0.3">
      <c r="A746" s="230">
        <v>420848</v>
      </c>
      <c r="B746" s="230" t="s">
        <v>58</v>
      </c>
      <c r="D746" s="230" t="s">
        <v>148</v>
      </c>
      <c r="G746" s="230" t="s">
        <v>148</v>
      </c>
      <c r="H746" s="230" t="s">
        <v>148</v>
      </c>
      <c r="I746" s="230" t="s">
        <v>150</v>
      </c>
      <c r="J746" s="230" t="s">
        <v>149</v>
      </c>
      <c r="K746" s="230" t="s">
        <v>149</v>
      </c>
      <c r="L746" s="230" t="s">
        <v>149</v>
      </c>
      <c r="M746" s="230" t="s">
        <v>149</v>
      </c>
    </row>
    <row r="747" spans="1:13" x14ac:dyDescent="0.3">
      <c r="A747" s="230">
        <v>420858</v>
      </c>
      <c r="B747" s="230" t="s">
        <v>58</v>
      </c>
      <c r="C747" s="230" t="s">
        <v>150</v>
      </c>
      <c r="D747" s="230" t="s">
        <v>149</v>
      </c>
      <c r="E747" s="230" t="s">
        <v>149</v>
      </c>
      <c r="F747" s="230" t="s">
        <v>149</v>
      </c>
      <c r="G747" s="230" t="s">
        <v>148</v>
      </c>
      <c r="H747" s="230" t="s">
        <v>148</v>
      </c>
      <c r="I747" s="230" t="s">
        <v>149</v>
      </c>
      <c r="J747" s="230" t="s">
        <v>149</v>
      </c>
      <c r="K747" s="230" t="s">
        <v>149</v>
      </c>
      <c r="L747" s="230" t="s">
        <v>149</v>
      </c>
      <c r="M747" s="230" t="s">
        <v>149</v>
      </c>
    </row>
    <row r="748" spans="1:13" x14ac:dyDescent="0.3">
      <c r="A748" s="230">
        <v>420864</v>
      </c>
      <c r="B748" s="230" t="s">
        <v>58</v>
      </c>
      <c r="D748" s="230" t="s">
        <v>148</v>
      </c>
      <c r="E748" s="230" t="s">
        <v>148</v>
      </c>
      <c r="H748" s="230" t="s">
        <v>148</v>
      </c>
      <c r="I748" s="230" t="s">
        <v>148</v>
      </c>
      <c r="L748" s="230" t="s">
        <v>150</v>
      </c>
      <c r="M748" s="230" t="s">
        <v>150</v>
      </c>
    </row>
    <row r="749" spans="1:13" x14ac:dyDescent="0.3">
      <c r="A749" s="230">
        <v>420873</v>
      </c>
      <c r="B749" s="230" t="s">
        <v>58</v>
      </c>
      <c r="D749" s="230" t="s">
        <v>148</v>
      </c>
      <c r="E749" s="230" t="s">
        <v>148</v>
      </c>
      <c r="J749" s="230" t="s">
        <v>148</v>
      </c>
      <c r="K749" s="230" t="s">
        <v>148</v>
      </c>
      <c r="L749" s="230" t="s">
        <v>150</v>
      </c>
    </row>
    <row r="750" spans="1:13" x14ac:dyDescent="0.3">
      <c r="A750" s="230">
        <v>420878</v>
      </c>
      <c r="B750" s="230" t="s">
        <v>58</v>
      </c>
      <c r="C750" s="230" t="s">
        <v>148</v>
      </c>
      <c r="E750" s="230" t="s">
        <v>148</v>
      </c>
      <c r="F750" s="230" t="s">
        <v>148</v>
      </c>
      <c r="H750" s="230" t="s">
        <v>148</v>
      </c>
      <c r="I750" s="230" t="s">
        <v>149</v>
      </c>
      <c r="L750" s="230" t="s">
        <v>149</v>
      </c>
      <c r="M750" s="230" t="s">
        <v>148</v>
      </c>
    </row>
    <row r="751" spans="1:13" x14ac:dyDescent="0.3">
      <c r="A751" s="230">
        <v>420879</v>
      </c>
      <c r="B751" s="230" t="s">
        <v>58</v>
      </c>
      <c r="C751" s="230" t="s">
        <v>148</v>
      </c>
      <c r="E751" s="230" t="s">
        <v>148</v>
      </c>
      <c r="H751" s="230" t="s">
        <v>148</v>
      </c>
      <c r="I751" s="230" t="s">
        <v>150</v>
      </c>
      <c r="J751" s="230" t="s">
        <v>150</v>
      </c>
      <c r="L751" s="230" t="s">
        <v>149</v>
      </c>
      <c r="M751" s="230" t="s">
        <v>148</v>
      </c>
    </row>
    <row r="752" spans="1:13" x14ac:dyDescent="0.3">
      <c r="A752" s="230">
        <v>420904</v>
      </c>
      <c r="B752" s="230" t="s">
        <v>58</v>
      </c>
      <c r="C752" s="230" t="s">
        <v>148</v>
      </c>
      <c r="D752" s="230" t="s">
        <v>148</v>
      </c>
      <c r="E752" s="230" t="s">
        <v>148</v>
      </c>
      <c r="F752" s="230" t="s">
        <v>148</v>
      </c>
      <c r="I752" s="230" t="s">
        <v>150</v>
      </c>
      <c r="J752" s="230" t="s">
        <v>148</v>
      </c>
      <c r="K752" s="230" t="s">
        <v>148</v>
      </c>
      <c r="L752" s="230" t="s">
        <v>148</v>
      </c>
      <c r="M752" s="230" t="s">
        <v>148</v>
      </c>
    </row>
    <row r="753" spans="1:13" x14ac:dyDescent="0.3">
      <c r="A753" s="230">
        <v>420912</v>
      </c>
      <c r="B753" s="230" t="s">
        <v>58</v>
      </c>
      <c r="C753" s="230" t="s">
        <v>148</v>
      </c>
      <c r="D753" s="230" t="s">
        <v>148</v>
      </c>
      <c r="G753" s="230" t="s">
        <v>148</v>
      </c>
      <c r="I753" s="230" t="s">
        <v>149</v>
      </c>
      <c r="J753" s="230" t="s">
        <v>149</v>
      </c>
      <c r="K753" s="230" t="s">
        <v>148</v>
      </c>
      <c r="L753" s="230" t="s">
        <v>149</v>
      </c>
      <c r="M753" s="230" t="s">
        <v>150</v>
      </c>
    </row>
    <row r="754" spans="1:13" x14ac:dyDescent="0.3">
      <c r="A754" s="230">
        <v>420913</v>
      </c>
      <c r="B754" s="230" t="s">
        <v>58</v>
      </c>
      <c r="C754" s="230" t="s">
        <v>148</v>
      </c>
      <c r="D754" s="230" t="s">
        <v>148</v>
      </c>
      <c r="F754" s="230" t="s">
        <v>148</v>
      </c>
      <c r="I754" s="230" t="s">
        <v>150</v>
      </c>
      <c r="J754" s="230" t="s">
        <v>150</v>
      </c>
      <c r="K754" s="230" t="s">
        <v>150</v>
      </c>
      <c r="M754" s="230" t="s">
        <v>148</v>
      </c>
    </row>
    <row r="755" spans="1:13" x14ac:dyDescent="0.3">
      <c r="A755" s="230">
        <v>420916</v>
      </c>
      <c r="B755" s="230" t="s">
        <v>58</v>
      </c>
      <c r="C755" s="230" t="s">
        <v>148</v>
      </c>
      <c r="D755" s="230" t="s">
        <v>148</v>
      </c>
      <c r="E755" s="230" t="s">
        <v>148</v>
      </c>
      <c r="F755" s="230" t="s">
        <v>148</v>
      </c>
      <c r="G755" s="230" t="s">
        <v>149</v>
      </c>
      <c r="I755" s="230" t="s">
        <v>149</v>
      </c>
      <c r="J755" s="230" t="s">
        <v>149</v>
      </c>
      <c r="K755" s="230" t="s">
        <v>150</v>
      </c>
      <c r="L755" s="230" t="s">
        <v>150</v>
      </c>
      <c r="M755" s="230" t="s">
        <v>150</v>
      </c>
    </row>
    <row r="756" spans="1:13" x14ac:dyDescent="0.3">
      <c r="A756" s="230">
        <v>420924</v>
      </c>
      <c r="B756" s="230" t="s">
        <v>58</v>
      </c>
      <c r="C756" s="230" t="s">
        <v>148</v>
      </c>
      <c r="D756" s="230" t="s">
        <v>148</v>
      </c>
      <c r="G756" s="230" t="s">
        <v>150</v>
      </c>
      <c r="H756" s="230" t="s">
        <v>150</v>
      </c>
      <c r="I756" s="230" t="s">
        <v>148</v>
      </c>
      <c r="J756" s="230" t="s">
        <v>148</v>
      </c>
      <c r="K756" s="230" t="s">
        <v>148</v>
      </c>
      <c r="L756" s="230" t="s">
        <v>150</v>
      </c>
      <c r="M756" s="230" t="s">
        <v>150</v>
      </c>
    </row>
    <row r="757" spans="1:13" x14ac:dyDescent="0.3">
      <c r="A757" s="230">
        <v>420942</v>
      </c>
      <c r="B757" s="230" t="s">
        <v>58</v>
      </c>
      <c r="C757" s="230" t="s">
        <v>148</v>
      </c>
      <c r="H757" s="230" t="s">
        <v>148</v>
      </c>
      <c r="J757" s="230" t="s">
        <v>149</v>
      </c>
      <c r="K757" s="230" t="s">
        <v>149</v>
      </c>
      <c r="L757" s="230" t="s">
        <v>149</v>
      </c>
      <c r="M757" s="230" t="s">
        <v>148</v>
      </c>
    </row>
    <row r="758" spans="1:13" x14ac:dyDescent="0.3">
      <c r="A758" s="230">
        <v>420943</v>
      </c>
      <c r="B758" s="230" t="s">
        <v>58</v>
      </c>
      <c r="C758" s="230" t="s">
        <v>148</v>
      </c>
      <c r="D758" s="230" t="s">
        <v>150</v>
      </c>
      <c r="E758" s="230" t="s">
        <v>148</v>
      </c>
      <c r="F758" s="230" t="s">
        <v>148</v>
      </c>
      <c r="G758" s="230" t="s">
        <v>148</v>
      </c>
      <c r="H758" s="230" t="s">
        <v>148</v>
      </c>
      <c r="I758" s="230" t="s">
        <v>150</v>
      </c>
      <c r="J758" s="230" t="s">
        <v>150</v>
      </c>
      <c r="K758" s="230" t="s">
        <v>150</v>
      </c>
      <c r="L758" s="230" t="s">
        <v>149</v>
      </c>
      <c r="M758" s="230" t="s">
        <v>150</v>
      </c>
    </row>
    <row r="759" spans="1:13" x14ac:dyDescent="0.3">
      <c r="A759" s="230">
        <v>420952</v>
      </c>
      <c r="B759" s="230" t="s">
        <v>58</v>
      </c>
      <c r="C759" s="230" t="s">
        <v>149</v>
      </c>
      <c r="D759" s="230" t="s">
        <v>150</v>
      </c>
      <c r="E759" s="230" t="s">
        <v>148</v>
      </c>
      <c r="F759" s="230" t="s">
        <v>150</v>
      </c>
      <c r="G759" s="230" t="s">
        <v>150</v>
      </c>
      <c r="H759" s="230" t="s">
        <v>149</v>
      </c>
      <c r="I759" s="230" t="s">
        <v>149</v>
      </c>
      <c r="J759" s="230" t="s">
        <v>149</v>
      </c>
      <c r="K759" s="230" t="s">
        <v>149</v>
      </c>
      <c r="L759" s="230" t="s">
        <v>149</v>
      </c>
      <c r="M759" s="230" t="s">
        <v>149</v>
      </c>
    </row>
    <row r="760" spans="1:13" x14ac:dyDescent="0.3">
      <c r="A760" s="230">
        <v>420965</v>
      </c>
      <c r="B760" s="230" t="s">
        <v>58</v>
      </c>
      <c r="C760" s="230" t="s">
        <v>148</v>
      </c>
      <c r="D760" s="230" t="s">
        <v>149</v>
      </c>
      <c r="E760" s="230" t="s">
        <v>148</v>
      </c>
      <c r="F760" s="230" t="s">
        <v>148</v>
      </c>
      <c r="G760" s="230" t="s">
        <v>149</v>
      </c>
      <c r="H760" s="230" t="s">
        <v>149</v>
      </c>
      <c r="I760" s="230" t="s">
        <v>149</v>
      </c>
      <c r="J760" s="230" t="s">
        <v>149</v>
      </c>
      <c r="K760" s="230" t="s">
        <v>149</v>
      </c>
      <c r="L760" s="230" t="s">
        <v>149</v>
      </c>
      <c r="M760" s="230" t="s">
        <v>149</v>
      </c>
    </row>
    <row r="761" spans="1:13" x14ac:dyDescent="0.3">
      <c r="A761" s="230">
        <v>421015</v>
      </c>
      <c r="B761" s="230" t="s">
        <v>58</v>
      </c>
      <c r="D761" s="230" t="s">
        <v>150</v>
      </c>
      <c r="E761" s="230" t="s">
        <v>148</v>
      </c>
      <c r="F761" s="230" t="s">
        <v>148</v>
      </c>
      <c r="G761" s="230" t="s">
        <v>150</v>
      </c>
      <c r="H761" s="230" t="s">
        <v>148</v>
      </c>
      <c r="I761" s="230" t="s">
        <v>150</v>
      </c>
      <c r="J761" s="230" t="s">
        <v>149</v>
      </c>
      <c r="K761" s="230" t="s">
        <v>150</v>
      </c>
      <c r="L761" s="230" t="s">
        <v>149</v>
      </c>
      <c r="M761" s="230" t="s">
        <v>150</v>
      </c>
    </row>
    <row r="762" spans="1:13" x14ac:dyDescent="0.3">
      <c r="A762" s="230">
        <v>421022</v>
      </c>
      <c r="B762" s="230" t="s">
        <v>58</v>
      </c>
      <c r="C762" s="230" t="s">
        <v>150</v>
      </c>
      <c r="D762" s="230" t="s">
        <v>150</v>
      </c>
      <c r="E762" s="230" t="s">
        <v>148</v>
      </c>
      <c r="G762" s="230" t="s">
        <v>149</v>
      </c>
      <c r="H762" s="230" t="s">
        <v>150</v>
      </c>
      <c r="I762" s="230" t="s">
        <v>149</v>
      </c>
      <c r="J762" s="230" t="s">
        <v>149</v>
      </c>
      <c r="K762" s="230" t="s">
        <v>150</v>
      </c>
      <c r="L762" s="230" t="s">
        <v>149</v>
      </c>
      <c r="M762" s="230" t="s">
        <v>149</v>
      </c>
    </row>
    <row r="763" spans="1:13" x14ac:dyDescent="0.3">
      <c r="A763" s="230">
        <v>421023</v>
      </c>
      <c r="B763" s="230" t="s">
        <v>58</v>
      </c>
      <c r="D763" s="230" t="s">
        <v>148</v>
      </c>
      <c r="G763" s="230" t="s">
        <v>149</v>
      </c>
      <c r="H763" s="230" t="s">
        <v>149</v>
      </c>
      <c r="I763" s="230" t="s">
        <v>149</v>
      </c>
      <c r="J763" s="230" t="s">
        <v>149</v>
      </c>
      <c r="K763" s="230" t="s">
        <v>148</v>
      </c>
      <c r="L763" s="230" t="s">
        <v>149</v>
      </c>
      <c r="M763" s="230" t="s">
        <v>149</v>
      </c>
    </row>
    <row r="764" spans="1:13" x14ac:dyDescent="0.3">
      <c r="A764" s="230">
        <v>421030</v>
      </c>
      <c r="B764" s="230" t="s">
        <v>58</v>
      </c>
      <c r="D764" s="230" t="s">
        <v>148</v>
      </c>
      <c r="E764" s="230" t="s">
        <v>148</v>
      </c>
      <c r="F764" s="230" t="s">
        <v>150</v>
      </c>
      <c r="G764" s="230" t="s">
        <v>150</v>
      </c>
      <c r="H764" s="230" t="s">
        <v>148</v>
      </c>
      <c r="I764" s="230" t="s">
        <v>149</v>
      </c>
      <c r="J764" s="230" t="s">
        <v>149</v>
      </c>
      <c r="K764" s="230" t="s">
        <v>149</v>
      </c>
      <c r="L764" s="230" t="s">
        <v>149</v>
      </c>
      <c r="M764" s="230" t="s">
        <v>149</v>
      </c>
    </row>
    <row r="765" spans="1:13" x14ac:dyDescent="0.3">
      <c r="A765" s="230">
        <v>421035</v>
      </c>
      <c r="B765" s="230" t="s">
        <v>58</v>
      </c>
      <c r="D765" s="230" t="s">
        <v>150</v>
      </c>
      <c r="E765" s="230" t="s">
        <v>148</v>
      </c>
      <c r="F765" s="230" t="s">
        <v>148</v>
      </c>
      <c r="G765" s="230" t="s">
        <v>149</v>
      </c>
      <c r="H765" s="230" t="s">
        <v>149</v>
      </c>
      <c r="I765" s="230" t="s">
        <v>149</v>
      </c>
      <c r="J765" s="230" t="s">
        <v>149</v>
      </c>
      <c r="K765" s="230" t="s">
        <v>149</v>
      </c>
      <c r="L765" s="230" t="s">
        <v>149</v>
      </c>
      <c r="M765" s="230" t="s">
        <v>150</v>
      </c>
    </row>
    <row r="766" spans="1:13" x14ac:dyDescent="0.3">
      <c r="A766" s="230">
        <v>421040</v>
      </c>
      <c r="B766" s="230" t="s">
        <v>58</v>
      </c>
      <c r="C766" s="230" t="s">
        <v>148</v>
      </c>
      <c r="D766" s="230" t="s">
        <v>148</v>
      </c>
      <c r="E766" s="230" t="s">
        <v>148</v>
      </c>
      <c r="F766" s="230" t="s">
        <v>148</v>
      </c>
      <c r="G766" s="230" t="s">
        <v>150</v>
      </c>
      <c r="H766" s="230" t="s">
        <v>148</v>
      </c>
      <c r="I766" s="230" t="s">
        <v>150</v>
      </c>
      <c r="J766" s="230" t="s">
        <v>149</v>
      </c>
      <c r="K766" s="230" t="s">
        <v>150</v>
      </c>
      <c r="L766" s="230" t="s">
        <v>149</v>
      </c>
      <c r="M766" s="230" t="s">
        <v>150</v>
      </c>
    </row>
    <row r="767" spans="1:13" x14ac:dyDescent="0.3">
      <c r="A767" s="230">
        <v>421041</v>
      </c>
      <c r="B767" s="230" t="s">
        <v>58</v>
      </c>
      <c r="C767" s="230" t="s">
        <v>150</v>
      </c>
      <c r="D767" s="230" t="s">
        <v>150</v>
      </c>
      <c r="E767" s="230" t="s">
        <v>150</v>
      </c>
      <c r="F767" s="230" t="s">
        <v>150</v>
      </c>
      <c r="G767" s="230" t="s">
        <v>149</v>
      </c>
      <c r="H767" s="230" t="s">
        <v>149</v>
      </c>
      <c r="I767" s="230" t="s">
        <v>149</v>
      </c>
      <c r="J767" s="230" t="s">
        <v>149</v>
      </c>
      <c r="K767" s="230" t="s">
        <v>149</v>
      </c>
      <c r="L767" s="230" t="s">
        <v>149</v>
      </c>
      <c r="M767" s="230" t="s">
        <v>149</v>
      </c>
    </row>
    <row r="768" spans="1:13" x14ac:dyDescent="0.3">
      <c r="A768" s="230">
        <v>421047</v>
      </c>
      <c r="B768" s="230" t="s">
        <v>58</v>
      </c>
      <c r="D768" s="230" t="s">
        <v>150</v>
      </c>
      <c r="G768" s="230" t="s">
        <v>148</v>
      </c>
      <c r="I768" s="230" t="s">
        <v>150</v>
      </c>
      <c r="J768" s="230" t="s">
        <v>150</v>
      </c>
      <c r="K768" s="230" t="s">
        <v>148</v>
      </c>
      <c r="L768" s="230" t="s">
        <v>148</v>
      </c>
    </row>
    <row r="769" spans="1:13" x14ac:dyDescent="0.3">
      <c r="A769" s="230">
        <v>421049</v>
      </c>
      <c r="B769" s="230" t="s">
        <v>58</v>
      </c>
      <c r="D769" s="230" t="s">
        <v>148</v>
      </c>
      <c r="E769" s="230" t="s">
        <v>148</v>
      </c>
      <c r="G769" s="230" t="s">
        <v>148</v>
      </c>
      <c r="H769" s="230" t="s">
        <v>150</v>
      </c>
      <c r="I769" s="230" t="s">
        <v>150</v>
      </c>
      <c r="J769" s="230" t="s">
        <v>149</v>
      </c>
      <c r="K769" s="230" t="s">
        <v>150</v>
      </c>
      <c r="L769" s="230" t="s">
        <v>149</v>
      </c>
      <c r="M769" s="230" t="s">
        <v>149</v>
      </c>
    </row>
    <row r="770" spans="1:13" x14ac:dyDescent="0.3">
      <c r="A770" s="230">
        <v>421050</v>
      </c>
      <c r="B770" s="230" t="s">
        <v>58</v>
      </c>
      <c r="C770" s="230" t="s">
        <v>148</v>
      </c>
      <c r="G770" s="230" t="s">
        <v>148</v>
      </c>
      <c r="H770" s="230" t="s">
        <v>150</v>
      </c>
      <c r="J770" s="230" t="s">
        <v>148</v>
      </c>
      <c r="L770" s="230" t="s">
        <v>150</v>
      </c>
    </row>
    <row r="771" spans="1:13" x14ac:dyDescent="0.3">
      <c r="A771" s="230">
        <v>421078</v>
      </c>
      <c r="B771" s="230" t="s">
        <v>58</v>
      </c>
      <c r="C771" s="230" t="s">
        <v>148</v>
      </c>
      <c r="D771" s="230" t="s">
        <v>150</v>
      </c>
      <c r="E771" s="230" t="s">
        <v>148</v>
      </c>
      <c r="F771" s="230" t="s">
        <v>148</v>
      </c>
      <c r="G771" s="230" t="s">
        <v>150</v>
      </c>
      <c r="H771" s="230" t="s">
        <v>150</v>
      </c>
      <c r="I771" s="230" t="s">
        <v>150</v>
      </c>
      <c r="J771" s="230" t="s">
        <v>150</v>
      </c>
      <c r="K771" s="230" t="s">
        <v>148</v>
      </c>
      <c r="L771" s="230" t="s">
        <v>149</v>
      </c>
      <c r="M771" s="230" t="s">
        <v>150</v>
      </c>
    </row>
    <row r="772" spans="1:13" x14ac:dyDescent="0.3">
      <c r="A772" s="230">
        <v>421080</v>
      </c>
      <c r="B772" s="230" t="s">
        <v>58</v>
      </c>
      <c r="C772" s="230" t="s">
        <v>148</v>
      </c>
      <c r="D772" s="230" t="s">
        <v>148</v>
      </c>
      <c r="E772" s="230" t="s">
        <v>148</v>
      </c>
      <c r="F772" s="230" t="s">
        <v>150</v>
      </c>
      <c r="H772" s="230" t="s">
        <v>148</v>
      </c>
      <c r="I772" s="230" t="s">
        <v>150</v>
      </c>
      <c r="J772" s="230" t="s">
        <v>149</v>
      </c>
      <c r="K772" s="230" t="s">
        <v>150</v>
      </c>
      <c r="L772" s="230" t="s">
        <v>149</v>
      </c>
      <c r="M772" s="230" t="s">
        <v>150</v>
      </c>
    </row>
    <row r="773" spans="1:13" x14ac:dyDescent="0.3">
      <c r="A773" s="230">
        <v>421093</v>
      </c>
      <c r="B773" s="230" t="s">
        <v>58</v>
      </c>
      <c r="H773" s="230" t="s">
        <v>148</v>
      </c>
      <c r="I773" s="230" t="s">
        <v>148</v>
      </c>
      <c r="K773" s="230" t="s">
        <v>148</v>
      </c>
      <c r="L773" s="230" t="s">
        <v>149</v>
      </c>
      <c r="M773" s="230" t="s">
        <v>148</v>
      </c>
    </row>
    <row r="774" spans="1:13" x14ac:dyDescent="0.3">
      <c r="A774" s="230">
        <v>421095</v>
      </c>
      <c r="B774" s="230" t="s">
        <v>58</v>
      </c>
      <c r="C774" s="230" t="s">
        <v>148</v>
      </c>
      <c r="G774" s="230" t="s">
        <v>148</v>
      </c>
      <c r="H774" s="230" t="s">
        <v>148</v>
      </c>
      <c r="I774" s="230" t="s">
        <v>150</v>
      </c>
      <c r="J774" s="230" t="s">
        <v>149</v>
      </c>
      <c r="K774" s="230" t="s">
        <v>150</v>
      </c>
      <c r="L774" s="230" t="s">
        <v>149</v>
      </c>
      <c r="M774" s="230" t="s">
        <v>150</v>
      </c>
    </row>
    <row r="775" spans="1:13" x14ac:dyDescent="0.3">
      <c r="A775" s="230">
        <v>421107</v>
      </c>
      <c r="B775" s="230" t="s">
        <v>58</v>
      </c>
      <c r="H775" s="230" t="s">
        <v>150</v>
      </c>
      <c r="I775" s="230" t="s">
        <v>148</v>
      </c>
      <c r="K775" s="230" t="s">
        <v>148</v>
      </c>
      <c r="L775" s="230" t="s">
        <v>150</v>
      </c>
      <c r="M775" s="230" t="s">
        <v>148</v>
      </c>
    </row>
    <row r="776" spans="1:13" x14ac:dyDescent="0.3">
      <c r="A776" s="230">
        <v>421111</v>
      </c>
      <c r="B776" s="230" t="s">
        <v>58</v>
      </c>
      <c r="D776" s="230" t="s">
        <v>148</v>
      </c>
      <c r="G776" s="230" t="s">
        <v>149</v>
      </c>
      <c r="I776" s="230" t="s">
        <v>149</v>
      </c>
      <c r="J776" s="230" t="s">
        <v>148</v>
      </c>
      <c r="L776" s="230" t="s">
        <v>149</v>
      </c>
    </row>
    <row r="777" spans="1:13" x14ac:dyDescent="0.3">
      <c r="A777" s="230">
        <v>421113</v>
      </c>
      <c r="B777" s="230" t="s">
        <v>58</v>
      </c>
      <c r="C777" s="230" t="s">
        <v>148</v>
      </c>
      <c r="D777" s="230" t="s">
        <v>148</v>
      </c>
      <c r="E777" s="230" t="s">
        <v>148</v>
      </c>
      <c r="F777" s="230" t="s">
        <v>148</v>
      </c>
      <c r="G777" s="230" t="s">
        <v>150</v>
      </c>
      <c r="H777" s="230" t="s">
        <v>148</v>
      </c>
      <c r="I777" s="230" t="s">
        <v>150</v>
      </c>
      <c r="J777" s="230" t="s">
        <v>150</v>
      </c>
      <c r="K777" s="230" t="s">
        <v>150</v>
      </c>
      <c r="L777" s="230" t="s">
        <v>150</v>
      </c>
      <c r="M777" s="230" t="s">
        <v>149</v>
      </c>
    </row>
    <row r="778" spans="1:13" x14ac:dyDescent="0.3">
      <c r="A778" s="230">
        <v>421119</v>
      </c>
      <c r="B778" s="230" t="s">
        <v>58</v>
      </c>
      <c r="C778" s="230" t="s">
        <v>148</v>
      </c>
      <c r="D778" s="230" t="s">
        <v>148</v>
      </c>
      <c r="E778" s="230" t="s">
        <v>148</v>
      </c>
      <c r="F778" s="230" t="s">
        <v>148</v>
      </c>
      <c r="G778" s="230" t="s">
        <v>148</v>
      </c>
      <c r="H778" s="230" t="s">
        <v>148</v>
      </c>
      <c r="I778" s="230" t="s">
        <v>149</v>
      </c>
      <c r="J778" s="230" t="s">
        <v>149</v>
      </c>
      <c r="K778" s="230" t="s">
        <v>149</v>
      </c>
      <c r="L778" s="230" t="s">
        <v>149</v>
      </c>
      <c r="M778" s="230" t="s">
        <v>149</v>
      </c>
    </row>
    <row r="779" spans="1:13" x14ac:dyDescent="0.3">
      <c r="A779" s="230">
        <v>421166</v>
      </c>
      <c r="B779" s="230" t="s">
        <v>58</v>
      </c>
      <c r="C779" s="230" t="s">
        <v>148</v>
      </c>
      <c r="E779" s="230" t="s">
        <v>148</v>
      </c>
      <c r="F779" s="230" t="s">
        <v>148</v>
      </c>
      <c r="G779" s="230" t="s">
        <v>149</v>
      </c>
      <c r="H779" s="230" t="s">
        <v>150</v>
      </c>
      <c r="I779" s="230" t="s">
        <v>149</v>
      </c>
      <c r="K779" s="230" t="s">
        <v>149</v>
      </c>
      <c r="L779" s="230" t="s">
        <v>149</v>
      </c>
      <c r="M779" s="230" t="s">
        <v>149</v>
      </c>
    </row>
    <row r="780" spans="1:13" x14ac:dyDescent="0.3">
      <c r="A780" s="230">
        <v>421185</v>
      </c>
      <c r="B780" s="230" t="s">
        <v>58</v>
      </c>
      <c r="E780" s="230" t="s">
        <v>148</v>
      </c>
      <c r="F780" s="230" t="s">
        <v>148</v>
      </c>
      <c r="G780" s="230" t="s">
        <v>148</v>
      </c>
      <c r="I780" s="230" t="s">
        <v>148</v>
      </c>
      <c r="K780" s="230" t="s">
        <v>149</v>
      </c>
      <c r="L780" s="230" t="s">
        <v>149</v>
      </c>
      <c r="M780" s="230" t="s">
        <v>149</v>
      </c>
    </row>
    <row r="781" spans="1:13" x14ac:dyDescent="0.3">
      <c r="A781" s="230">
        <v>421214</v>
      </c>
      <c r="B781" s="230" t="s">
        <v>58</v>
      </c>
      <c r="E781" s="230" t="s">
        <v>148</v>
      </c>
      <c r="F781" s="230" t="s">
        <v>148</v>
      </c>
      <c r="H781" s="230" t="s">
        <v>149</v>
      </c>
      <c r="I781" s="230" t="s">
        <v>149</v>
      </c>
      <c r="J781" s="230" t="s">
        <v>149</v>
      </c>
      <c r="K781" s="230" t="s">
        <v>148</v>
      </c>
      <c r="M781" s="230" t="s">
        <v>150</v>
      </c>
    </row>
    <row r="782" spans="1:13" x14ac:dyDescent="0.3">
      <c r="A782" s="230">
        <v>421223</v>
      </c>
      <c r="B782" s="230" t="s">
        <v>58</v>
      </c>
      <c r="C782" s="230" t="s">
        <v>150</v>
      </c>
      <c r="D782" s="230" t="s">
        <v>150</v>
      </c>
      <c r="F782" s="230" t="s">
        <v>150</v>
      </c>
      <c r="G782" s="230" t="s">
        <v>150</v>
      </c>
      <c r="H782" s="230" t="s">
        <v>150</v>
      </c>
      <c r="I782" s="230" t="s">
        <v>149</v>
      </c>
      <c r="J782" s="230" t="s">
        <v>149</v>
      </c>
      <c r="K782" s="230" t="s">
        <v>149</v>
      </c>
      <c r="L782" s="230" t="s">
        <v>149</v>
      </c>
      <c r="M782" s="230" t="s">
        <v>149</v>
      </c>
    </row>
    <row r="783" spans="1:13" x14ac:dyDescent="0.3">
      <c r="A783" s="230">
        <v>421227</v>
      </c>
      <c r="B783" s="230" t="s">
        <v>58</v>
      </c>
      <c r="D783" s="230" t="s">
        <v>148</v>
      </c>
      <c r="G783" s="230" t="s">
        <v>148</v>
      </c>
      <c r="H783" s="230" t="s">
        <v>150</v>
      </c>
      <c r="I783" s="230" t="s">
        <v>148</v>
      </c>
      <c r="K783" s="230" t="s">
        <v>148</v>
      </c>
      <c r="L783" s="230" t="s">
        <v>149</v>
      </c>
    </row>
    <row r="784" spans="1:13" x14ac:dyDescent="0.3">
      <c r="A784" s="230">
        <v>421231</v>
      </c>
      <c r="B784" s="230" t="s">
        <v>58</v>
      </c>
      <c r="C784" s="230" t="s">
        <v>148</v>
      </c>
      <c r="D784" s="230" t="s">
        <v>148</v>
      </c>
      <c r="E784" s="230" t="s">
        <v>148</v>
      </c>
      <c r="F784" s="230" t="s">
        <v>148</v>
      </c>
      <c r="G784" s="230" t="s">
        <v>150</v>
      </c>
      <c r="H784" s="230" t="s">
        <v>149</v>
      </c>
      <c r="I784" s="230" t="s">
        <v>148</v>
      </c>
      <c r="J784" s="230" t="s">
        <v>148</v>
      </c>
      <c r="K784" s="230" t="s">
        <v>148</v>
      </c>
      <c r="M784" s="230" t="s">
        <v>148</v>
      </c>
    </row>
    <row r="785" spans="1:13" x14ac:dyDescent="0.3">
      <c r="A785" s="230">
        <v>421233</v>
      </c>
      <c r="B785" s="230" t="s">
        <v>58</v>
      </c>
      <c r="E785" s="230" t="s">
        <v>148</v>
      </c>
      <c r="F785" s="230" t="s">
        <v>148</v>
      </c>
      <c r="H785" s="230" t="s">
        <v>148</v>
      </c>
      <c r="I785" s="230" t="s">
        <v>150</v>
      </c>
      <c r="J785" s="230" t="s">
        <v>148</v>
      </c>
      <c r="K785" s="230" t="s">
        <v>148</v>
      </c>
      <c r="L785" s="230" t="s">
        <v>148</v>
      </c>
      <c r="M785" s="230" t="s">
        <v>148</v>
      </c>
    </row>
    <row r="786" spans="1:13" x14ac:dyDescent="0.3">
      <c r="A786" s="230">
        <v>421262</v>
      </c>
      <c r="B786" s="230" t="s">
        <v>58</v>
      </c>
      <c r="C786" s="230" t="s">
        <v>150</v>
      </c>
      <c r="D786" s="230" t="s">
        <v>149</v>
      </c>
      <c r="E786" s="230" t="s">
        <v>150</v>
      </c>
      <c r="F786" s="230" t="s">
        <v>150</v>
      </c>
      <c r="G786" s="230" t="s">
        <v>149</v>
      </c>
      <c r="H786" s="230" t="s">
        <v>149</v>
      </c>
      <c r="I786" s="230" t="s">
        <v>149</v>
      </c>
      <c r="J786" s="230" t="s">
        <v>149</v>
      </c>
      <c r="K786" s="230" t="s">
        <v>150</v>
      </c>
      <c r="L786" s="230" t="s">
        <v>149</v>
      </c>
      <c r="M786" s="230" t="s">
        <v>148</v>
      </c>
    </row>
    <row r="787" spans="1:13" x14ac:dyDescent="0.3">
      <c r="A787" s="230">
        <v>421263</v>
      </c>
      <c r="B787" s="230" t="s">
        <v>58</v>
      </c>
      <c r="D787" s="230" t="s">
        <v>148</v>
      </c>
      <c r="E787" s="230" t="s">
        <v>148</v>
      </c>
      <c r="F787" s="230" t="s">
        <v>148</v>
      </c>
      <c r="G787" s="230" t="s">
        <v>148</v>
      </c>
      <c r="H787" s="230" t="s">
        <v>148</v>
      </c>
      <c r="I787" s="230" t="s">
        <v>150</v>
      </c>
      <c r="J787" s="230" t="s">
        <v>149</v>
      </c>
      <c r="K787" s="230" t="s">
        <v>149</v>
      </c>
      <c r="L787" s="230" t="s">
        <v>149</v>
      </c>
      <c r="M787" s="230" t="s">
        <v>149</v>
      </c>
    </row>
    <row r="788" spans="1:13" x14ac:dyDescent="0.3">
      <c r="A788" s="230">
        <v>421268</v>
      </c>
      <c r="B788" s="230" t="s">
        <v>58</v>
      </c>
      <c r="C788" s="230" t="s">
        <v>148</v>
      </c>
      <c r="D788" s="230" t="s">
        <v>148</v>
      </c>
      <c r="E788" s="230" t="s">
        <v>148</v>
      </c>
      <c r="G788" s="230" t="s">
        <v>150</v>
      </c>
      <c r="H788" s="230" t="s">
        <v>148</v>
      </c>
      <c r="I788" s="230" t="s">
        <v>149</v>
      </c>
      <c r="J788" s="230" t="s">
        <v>149</v>
      </c>
      <c r="K788" s="230" t="s">
        <v>148</v>
      </c>
      <c r="L788" s="230" t="s">
        <v>149</v>
      </c>
      <c r="M788" s="230" t="s">
        <v>149</v>
      </c>
    </row>
    <row r="789" spans="1:13" x14ac:dyDescent="0.3">
      <c r="A789" s="230">
        <v>421292</v>
      </c>
      <c r="B789" s="230" t="s">
        <v>58</v>
      </c>
      <c r="D789" s="230" t="s">
        <v>148</v>
      </c>
      <c r="E789" s="230" t="s">
        <v>148</v>
      </c>
      <c r="F789" s="230" t="s">
        <v>148</v>
      </c>
      <c r="G789" s="230" t="s">
        <v>148</v>
      </c>
      <c r="I789" s="230" t="s">
        <v>150</v>
      </c>
      <c r="K789" s="230" t="s">
        <v>148</v>
      </c>
      <c r="L789" s="230" t="s">
        <v>150</v>
      </c>
    </row>
    <row r="790" spans="1:13" x14ac:dyDescent="0.3">
      <c r="A790" s="230">
        <v>421340</v>
      </c>
      <c r="B790" s="230" t="s">
        <v>58</v>
      </c>
      <c r="C790" s="230" t="s">
        <v>148</v>
      </c>
      <c r="D790" s="230" t="s">
        <v>150</v>
      </c>
      <c r="E790" s="230" t="s">
        <v>148</v>
      </c>
      <c r="H790" s="230" t="s">
        <v>149</v>
      </c>
      <c r="I790" s="230" t="s">
        <v>149</v>
      </c>
      <c r="J790" s="230" t="s">
        <v>149</v>
      </c>
      <c r="K790" s="230" t="s">
        <v>149</v>
      </c>
      <c r="L790" s="230" t="s">
        <v>149</v>
      </c>
      <c r="M790" s="230" t="s">
        <v>150</v>
      </c>
    </row>
    <row r="791" spans="1:13" x14ac:dyDescent="0.3">
      <c r="A791" s="230">
        <v>421343</v>
      </c>
      <c r="B791" s="230" t="s">
        <v>58</v>
      </c>
      <c r="D791" s="230" t="s">
        <v>148</v>
      </c>
      <c r="E791" s="230" t="s">
        <v>148</v>
      </c>
      <c r="G791" s="230" t="s">
        <v>148</v>
      </c>
      <c r="H791" s="230" t="s">
        <v>149</v>
      </c>
      <c r="I791" s="230" t="s">
        <v>148</v>
      </c>
      <c r="J791" s="230" t="s">
        <v>148</v>
      </c>
      <c r="K791" s="230" t="s">
        <v>148</v>
      </c>
      <c r="L791" s="230" t="s">
        <v>150</v>
      </c>
      <c r="M791" s="230" t="s">
        <v>148</v>
      </c>
    </row>
    <row r="792" spans="1:13" x14ac:dyDescent="0.3">
      <c r="A792" s="230">
        <v>421351</v>
      </c>
      <c r="B792" s="230" t="s">
        <v>58</v>
      </c>
      <c r="C792" s="230" t="s">
        <v>148</v>
      </c>
      <c r="D792" s="230" t="s">
        <v>148</v>
      </c>
      <c r="E792" s="230" t="s">
        <v>150</v>
      </c>
      <c r="F792" s="230" t="s">
        <v>148</v>
      </c>
      <c r="G792" s="230" t="s">
        <v>149</v>
      </c>
      <c r="I792" s="230" t="s">
        <v>148</v>
      </c>
      <c r="J792" s="230" t="s">
        <v>149</v>
      </c>
      <c r="K792" s="230" t="s">
        <v>150</v>
      </c>
      <c r="L792" s="230" t="s">
        <v>148</v>
      </c>
      <c r="M792" s="230" t="s">
        <v>148</v>
      </c>
    </row>
    <row r="793" spans="1:13" x14ac:dyDescent="0.3">
      <c r="A793" s="230">
        <v>421365</v>
      </c>
      <c r="B793" s="230" t="s">
        <v>58</v>
      </c>
      <c r="C793" s="230" t="s">
        <v>148</v>
      </c>
      <c r="D793" s="230" t="s">
        <v>150</v>
      </c>
      <c r="I793" s="230" t="s">
        <v>149</v>
      </c>
      <c r="J793" s="230" t="s">
        <v>148</v>
      </c>
      <c r="L793" s="230" t="s">
        <v>149</v>
      </c>
      <c r="M793" s="230" t="s">
        <v>148</v>
      </c>
    </row>
    <row r="794" spans="1:13" x14ac:dyDescent="0.3">
      <c r="A794" s="230">
        <v>421368</v>
      </c>
      <c r="B794" s="230" t="s">
        <v>58</v>
      </c>
      <c r="C794" s="230" t="s">
        <v>148</v>
      </c>
      <c r="D794" s="230" t="s">
        <v>148</v>
      </c>
      <c r="E794" s="230" t="s">
        <v>148</v>
      </c>
      <c r="F794" s="230" t="s">
        <v>148</v>
      </c>
      <c r="I794" s="230" t="s">
        <v>149</v>
      </c>
      <c r="J794" s="230" t="s">
        <v>148</v>
      </c>
      <c r="L794" s="230" t="s">
        <v>148</v>
      </c>
      <c r="M794" s="230" t="s">
        <v>148</v>
      </c>
    </row>
    <row r="795" spans="1:13" x14ac:dyDescent="0.3">
      <c r="A795" s="230">
        <v>421375</v>
      </c>
      <c r="B795" s="230" t="s">
        <v>58</v>
      </c>
      <c r="C795" s="230" t="s">
        <v>150</v>
      </c>
      <c r="D795" s="230" t="s">
        <v>148</v>
      </c>
      <c r="G795" s="230" t="s">
        <v>149</v>
      </c>
      <c r="H795" s="230" t="s">
        <v>150</v>
      </c>
      <c r="I795" s="230" t="s">
        <v>149</v>
      </c>
      <c r="J795" s="230" t="s">
        <v>149</v>
      </c>
      <c r="L795" s="230" t="s">
        <v>149</v>
      </c>
      <c r="M795" s="230" t="s">
        <v>150</v>
      </c>
    </row>
    <row r="796" spans="1:13" x14ac:dyDescent="0.3">
      <c r="A796" s="230">
        <v>421377</v>
      </c>
      <c r="B796" s="230" t="s">
        <v>58</v>
      </c>
      <c r="E796" s="230" t="s">
        <v>148</v>
      </c>
      <c r="F796" s="230" t="s">
        <v>148</v>
      </c>
      <c r="G796" s="230" t="s">
        <v>149</v>
      </c>
      <c r="H796" s="230" t="s">
        <v>148</v>
      </c>
      <c r="I796" s="230" t="s">
        <v>150</v>
      </c>
      <c r="K796" s="230" t="s">
        <v>150</v>
      </c>
      <c r="L796" s="230" t="s">
        <v>149</v>
      </c>
    </row>
    <row r="797" spans="1:13" x14ac:dyDescent="0.3">
      <c r="A797" s="230">
        <v>421390</v>
      </c>
      <c r="B797" s="230" t="s">
        <v>58</v>
      </c>
      <c r="C797" s="230" t="s">
        <v>148</v>
      </c>
      <c r="E797" s="230" t="s">
        <v>150</v>
      </c>
      <c r="F797" s="230" t="s">
        <v>150</v>
      </c>
      <c r="G797" s="230" t="s">
        <v>150</v>
      </c>
      <c r="H797" s="230" t="s">
        <v>150</v>
      </c>
      <c r="J797" s="230" t="s">
        <v>150</v>
      </c>
      <c r="L797" s="230" t="s">
        <v>150</v>
      </c>
      <c r="M797" s="230" t="s">
        <v>148</v>
      </c>
    </row>
    <row r="798" spans="1:13" x14ac:dyDescent="0.3">
      <c r="A798" s="230">
        <v>421396</v>
      </c>
      <c r="B798" s="230" t="s">
        <v>58</v>
      </c>
      <c r="C798" s="230" t="s">
        <v>148</v>
      </c>
      <c r="D798" s="230" t="s">
        <v>148</v>
      </c>
      <c r="F798" s="230" t="s">
        <v>148</v>
      </c>
      <c r="G798" s="230" t="s">
        <v>149</v>
      </c>
      <c r="H798" s="230" t="s">
        <v>149</v>
      </c>
      <c r="I798" s="230" t="s">
        <v>148</v>
      </c>
      <c r="J798" s="230" t="s">
        <v>149</v>
      </c>
      <c r="K798" s="230" t="s">
        <v>150</v>
      </c>
      <c r="L798" s="230" t="s">
        <v>149</v>
      </c>
      <c r="M798" s="230" t="s">
        <v>150</v>
      </c>
    </row>
    <row r="799" spans="1:13" x14ac:dyDescent="0.3">
      <c r="A799" s="230">
        <v>421405</v>
      </c>
      <c r="B799" s="230" t="s">
        <v>58</v>
      </c>
      <c r="C799" s="230" t="s">
        <v>150</v>
      </c>
      <c r="D799" s="230" t="s">
        <v>148</v>
      </c>
      <c r="E799" s="230" t="s">
        <v>148</v>
      </c>
      <c r="F799" s="230" t="s">
        <v>148</v>
      </c>
      <c r="G799" s="230" t="s">
        <v>148</v>
      </c>
      <c r="H799" s="230" t="s">
        <v>148</v>
      </c>
      <c r="I799" s="230" t="s">
        <v>150</v>
      </c>
      <c r="J799" s="230" t="s">
        <v>148</v>
      </c>
      <c r="K799" s="230" t="s">
        <v>148</v>
      </c>
      <c r="L799" s="230" t="s">
        <v>150</v>
      </c>
    </row>
    <row r="800" spans="1:13" x14ac:dyDescent="0.3">
      <c r="A800" s="230">
        <v>421409</v>
      </c>
      <c r="B800" s="230" t="s">
        <v>58</v>
      </c>
      <c r="C800" s="230" t="s">
        <v>148</v>
      </c>
      <c r="D800" s="230" t="s">
        <v>148</v>
      </c>
      <c r="E800" s="230" t="s">
        <v>148</v>
      </c>
      <c r="G800" s="230" t="s">
        <v>148</v>
      </c>
      <c r="H800" s="230" t="s">
        <v>149</v>
      </c>
      <c r="I800" s="230" t="s">
        <v>148</v>
      </c>
      <c r="J800" s="230" t="s">
        <v>148</v>
      </c>
      <c r="K800" s="230" t="s">
        <v>148</v>
      </c>
      <c r="L800" s="230" t="s">
        <v>150</v>
      </c>
      <c r="M800" s="230" t="s">
        <v>150</v>
      </c>
    </row>
    <row r="801" spans="1:13" x14ac:dyDescent="0.3">
      <c r="A801" s="230">
        <v>421413</v>
      </c>
      <c r="B801" s="230" t="s">
        <v>58</v>
      </c>
      <c r="C801" s="230" t="s">
        <v>148</v>
      </c>
      <c r="D801" s="230" t="s">
        <v>148</v>
      </c>
      <c r="E801" s="230" t="s">
        <v>148</v>
      </c>
      <c r="F801" s="230" t="s">
        <v>148</v>
      </c>
      <c r="G801" s="230" t="s">
        <v>148</v>
      </c>
      <c r="H801" s="230" t="s">
        <v>149</v>
      </c>
      <c r="I801" s="230" t="s">
        <v>150</v>
      </c>
      <c r="J801" s="230" t="s">
        <v>150</v>
      </c>
      <c r="K801" s="230" t="s">
        <v>150</v>
      </c>
      <c r="L801" s="230" t="s">
        <v>149</v>
      </c>
      <c r="M801" s="230" t="s">
        <v>150</v>
      </c>
    </row>
    <row r="802" spans="1:13" x14ac:dyDescent="0.3">
      <c r="A802" s="230">
        <v>421420</v>
      </c>
      <c r="B802" s="230" t="s">
        <v>58</v>
      </c>
      <c r="C802" s="230" t="s">
        <v>148</v>
      </c>
      <c r="E802" s="230" t="s">
        <v>148</v>
      </c>
      <c r="F802" s="230" t="s">
        <v>148</v>
      </c>
      <c r="G802" s="230" t="s">
        <v>148</v>
      </c>
      <c r="H802" s="230" t="s">
        <v>150</v>
      </c>
      <c r="L802" s="230" t="s">
        <v>150</v>
      </c>
      <c r="M802" s="230" t="s">
        <v>148</v>
      </c>
    </row>
    <row r="803" spans="1:13" x14ac:dyDescent="0.3">
      <c r="A803" s="230">
        <v>421426</v>
      </c>
      <c r="B803" s="230" t="s">
        <v>58</v>
      </c>
      <c r="C803" s="230" t="s">
        <v>148</v>
      </c>
      <c r="D803" s="230" t="s">
        <v>148</v>
      </c>
      <c r="E803" s="230" t="s">
        <v>148</v>
      </c>
      <c r="F803" s="230" t="s">
        <v>148</v>
      </c>
      <c r="G803" s="230" t="s">
        <v>148</v>
      </c>
      <c r="H803" s="230" t="s">
        <v>149</v>
      </c>
      <c r="I803" s="230" t="s">
        <v>148</v>
      </c>
      <c r="J803" s="230" t="s">
        <v>148</v>
      </c>
      <c r="K803" s="230" t="s">
        <v>148</v>
      </c>
      <c r="L803" s="230" t="s">
        <v>148</v>
      </c>
    </row>
    <row r="804" spans="1:13" x14ac:dyDescent="0.3">
      <c r="A804" s="230">
        <v>421435</v>
      </c>
      <c r="B804" s="230" t="s">
        <v>58</v>
      </c>
      <c r="C804" s="230" t="s">
        <v>148</v>
      </c>
      <c r="D804" s="230" t="s">
        <v>149</v>
      </c>
      <c r="E804" s="230" t="s">
        <v>148</v>
      </c>
      <c r="F804" s="230" t="s">
        <v>149</v>
      </c>
      <c r="G804" s="230" t="s">
        <v>149</v>
      </c>
      <c r="H804" s="230" t="s">
        <v>149</v>
      </c>
      <c r="I804" s="230" t="s">
        <v>149</v>
      </c>
      <c r="J804" s="230" t="s">
        <v>149</v>
      </c>
      <c r="K804" s="230" t="s">
        <v>149</v>
      </c>
      <c r="L804" s="230" t="s">
        <v>149</v>
      </c>
      <c r="M804" s="230" t="s">
        <v>149</v>
      </c>
    </row>
    <row r="805" spans="1:13" x14ac:dyDescent="0.3">
      <c r="A805" s="230">
        <v>421436</v>
      </c>
      <c r="B805" s="230" t="s">
        <v>58</v>
      </c>
      <c r="C805" s="230" t="s">
        <v>148</v>
      </c>
      <c r="D805" s="230" t="s">
        <v>150</v>
      </c>
      <c r="E805" s="230" t="s">
        <v>148</v>
      </c>
      <c r="F805" s="230" t="s">
        <v>148</v>
      </c>
      <c r="G805" s="230" t="s">
        <v>149</v>
      </c>
      <c r="H805" s="230" t="s">
        <v>148</v>
      </c>
      <c r="I805" s="230" t="s">
        <v>149</v>
      </c>
      <c r="K805" s="230" t="s">
        <v>149</v>
      </c>
      <c r="L805" s="230" t="s">
        <v>149</v>
      </c>
      <c r="M805" s="230" t="s">
        <v>150</v>
      </c>
    </row>
    <row r="806" spans="1:13" x14ac:dyDescent="0.3">
      <c r="A806" s="230">
        <v>421437</v>
      </c>
      <c r="B806" s="230" t="s">
        <v>58</v>
      </c>
      <c r="C806" s="230" t="s">
        <v>148</v>
      </c>
      <c r="D806" s="230" t="s">
        <v>148</v>
      </c>
      <c r="E806" s="230" t="s">
        <v>148</v>
      </c>
      <c r="F806" s="230" t="s">
        <v>148</v>
      </c>
      <c r="H806" s="230" t="s">
        <v>148</v>
      </c>
      <c r="I806" s="230" t="s">
        <v>148</v>
      </c>
      <c r="J806" s="230" t="s">
        <v>148</v>
      </c>
      <c r="K806" s="230" t="s">
        <v>148</v>
      </c>
      <c r="L806" s="230" t="s">
        <v>148</v>
      </c>
      <c r="M806" s="230" t="s">
        <v>148</v>
      </c>
    </row>
    <row r="807" spans="1:13" x14ac:dyDescent="0.3">
      <c r="A807" s="230">
        <v>421445</v>
      </c>
      <c r="B807" s="230" t="s">
        <v>58</v>
      </c>
      <c r="D807" s="230" t="s">
        <v>150</v>
      </c>
      <c r="E807" s="230" t="s">
        <v>149</v>
      </c>
      <c r="F807" s="230" t="s">
        <v>149</v>
      </c>
      <c r="G807" s="230" t="s">
        <v>149</v>
      </c>
      <c r="J807" s="230" t="s">
        <v>149</v>
      </c>
      <c r="K807" s="230" t="s">
        <v>149</v>
      </c>
      <c r="L807" s="230" t="s">
        <v>149</v>
      </c>
      <c r="M807" s="230" t="s">
        <v>149</v>
      </c>
    </row>
    <row r="808" spans="1:13" x14ac:dyDescent="0.3">
      <c r="A808" s="230">
        <v>421450</v>
      </c>
      <c r="B808" s="230" t="s">
        <v>58</v>
      </c>
      <c r="D808" s="230" t="s">
        <v>148</v>
      </c>
      <c r="E808" s="230" t="s">
        <v>148</v>
      </c>
      <c r="F808" s="230" t="s">
        <v>148</v>
      </c>
      <c r="H808" s="230" t="s">
        <v>150</v>
      </c>
      <c r="I808" s="230" t="s">
        <v>150</v>
      </c>
      <c r="J808" s="230" t="s">
        <v>150</v>
      </c>
      <c r="K808" s="230" t="s">
        <v>150</v>
      </c>
      <c r="L808" s="230" t="s">
        <v>150</v>
      </c>
      <c r="M808" s="230" t="s">
        <v>150</v>
      </c>
    </row>
    <row r="809" spans="1:13" x14ac:dyDescent="0.3">
      <c r="A809" s="230">
        <v>421460</v>
      </c>
      <c r="B809" s="230" t="s">
        <v>58</v>
      </c>
      <c r="D809" s="230" t="s">
        <v>148</v>
      </c>
      <c r="F809" s="230" t="s">
        <v>149</v>
      </c>
      <c r="H809" s="230" t="s">
        <v>148</v>
      </c>
      <c r="J809" s="230" t="s">
        <v>148</v>
      </c>
      <c r="K809" s="230" t="s">
        <v>148</v>
      </c>
      <c r="L809" s="230" t="s">
        <v>150</v>
      </c>
      <c r="M809" s="230" t="s">
        <v>148</v>
      </c>
    </row>
    <row r="810" spans="1:13" x14ac:dyDescent="0.3">
      <c r="A810" s="230">
        <v>421465</v>
      </c>
      <c r="B810" s="230" t="s">
        <v>58</v>
      </c>
      <c r="C810" s="230" t="s">
        <v>148</v>
      </c>
      <c r="F810" s="230" t="s">
        <v>148</v>
      </c>
      <c r="G810" s="230" t="s">
        <v>149</v>
      </c>
      <c r="H810" s="230" t="s">
        <v>149</v>
      </c>
      <c r="I810" s="230" t="s">
        <v>148</v>
      </c>
      <c r="L810" s="230" t="s">
        <v>149</v>
      </c>
      <c r="M810" s="230" t="s">
        <v>148</v>
      </c>
    </row>
    <row r="811" spans="1:13" x14ac:dyDescent="0.3">
      <c r="A811" s="230">
        <v>421483</v>
      </c>
      <c r="B811" s="230" t="s">
        <v>58</v>
      </c>
      <c r="C811" s="230" t="s">
        <v>149</v>
      </c>
      <c r="D811" s="230" t="s">
        <v>148</v>
      </c>
      <c r="E811" s="230" t="s">
        <v>148</v>
      </c>
      <c r="F811" s="230" t="s">
        <v>150</v>
      </c>
      <c r="G811" s="230" t="s">
        <v>150</v>
      </c>
      <c r="H811" s="230" t="s">
        <v>148</v>
      </c>
      <c r="I811" s="230" t="s">
        <v>149</v>
      </c>
      <c r="J811" s="230" t="s">
        <v>149</v>
      </c>
      <c r="K811" s="230" t="s">
        <v>149</v>
      </c>
      <c r="L811" s="230" t="s">
        <v>149</v>
      </c>
      <c r="M811" s="230" t="s">
        <v>149</v>
      </c>
    </row>
    <row r="812" spans="1:13" x14ac:dyDescent="0.3">
      <c r="A812" s="230">
        <v>421487</v>
      </c>
      <c r="B812" s="230" t="s">
        <v>58</v>
      </c>
      <c r="C812" s="230" t="s">
        <v>149</v>
      </c>
      <c r="D812" s="230" t="s">
        <v>149</v>
      </c>
      <c r="E812" s="230" t="s">
        <v>148</v>
      </c>
      <c r="F812" s="230" t="s">
        <v>148</v>
      </c>
      <c r="G812" s="230" t="s">
        <v>150</v>
      </c>
      <c r="H812" s="230" t="s">
        <v>149</v>
      </c>
      <c r="I812" s="230" t="s">
        <v>148</v>
      </c>
      <c r="J812" s="230" t="s">
        <v>149</v>
      </c>
      <c r="K812" s="230" t="s">
        <v>148</v>
      </c>
      <c r="L812" s="230" t="s">
        <v>149</v>
      </c>
      <c r="M812" s="230" t="s">
        <v>148</v>
      </c>
    </row>
    <row r="813" spans="1:13" x14ac:dyDescent="0.3">
      <c r="A813" s="230">
        <v>421489</v>
      </c>
      <c r="B813" s="230" t="s">
        <v>58</v>
      </c>
      <c r="C813" s="230" t="s">
        <v>148</v>
      </c>
      <c r="D813" s="230" t="s">
        <v>148</v>
      </c>
      <c r="E813" s="230" t="s">
        <v>148</v>
      </c>
      <c r="F813" s="230" t="s">
        <v>148</v>
      </c>
      <c r="G813" s="230" t="s">
        <v>148</v>
      </c>
      <c r="H813" s="230" t="s">
        <v>149</v>
      </c>
      <c r="I813" s="230" t="s">
        <v>150</v>
      </c>
      <c r="J813" s="230" t="s">
        <v>149</v>
      </c>
      <c r="K813" s="230" t="s">
        <v>150</v>
      </c>
      <c r="L813" s="230" t="s">
        <v>149</v>
      </c>
      <c r="M813" s="230" t="s">
        <v>148</v>
      </c>
    </row>
    <row r="814" spans="1:13" x14ac:dyDescent="0.3">
      <c r="A814" s="230">
        <v>421490</v>
      </c>
      <c r="B814" s="230" t="s">
        <v>58</v>
      </c>
      <c r="C814" s="230" t="s">
        <v>148</v>
      </c>
      <c r="D814" s="230" t="s">
        <v>148</v>
      </c>
      <c r="E814" s="230" t="s">
        <v>148</v>
      </c>
      <c r="F814" s="230" t="s">
        <v>150</v>
      </c>
      <c r="G814" s="230" t="s">
        <v>150</v>
      </c>
      <c r="H814" s="230" t="s">
        <v>148</v>
      </c>
      <c r="I814" s="230" t="s">
        <v>148</v>
      </c>
      <c r="J814" s="230" t="s">
        <v>150</v>
      </c>
      <c r="K814" s="230" t="s">
        <v>148</v>
      </c>
      <c r="L814" s="230" t="s">
        <v>149</v>
      </c>
      <c r="M814" s="230" t="s">
        <v>148</v>
      </c>
    </row>
    <row r="815" spans="1:13" x14ac:dyDescent="0.3">
      <c r="A815" s="230">
        <v>421492</v>
      </c>
      <c r="B815" s="230" t="s">
        <v>58</v>
      </c>
      <c r="C815" s="230" t="s">
        <v>148</v>
      </c>
      <c r="D815" s="230" t="s">
        <v>148</v>
      </c>
      <c r="E815" s="230" t="s">
        <v>148</v>
      </c>
      <c r="H815" s="230" t="s">
        <v>148</v>
      </c>
      <c r="I815" s="230" t="s">
        <v>150</v>
      </c>
      <c r="J815" s="230" t="s">
        <v>150</v>
      </c>
      <c r="K815" s="230" t="s">
        <v>150</v>
      </c>
      <c r="L815" s="230" t="s">
        <v>150</v>
      </c>
      <c r="M815" s="230" t="s">
        <v>150</v>
      </c>
    </row>
    <row r="816" spans="1:13" x14ac:dyDescent="0.3">
      <c r="A816" s="230">
        <v>421499</v>
      </c>
      <c r="B816" s="230" t="s">
        <v>58</v>
      </c>
      <c r="C816" s="230" t="s">
        <v>148</v>
      </c>
      <c r="H816" s="230" t="s">
        <v>148</v>
      </c>
      <c r="I816" s="230" t="s">
        <v>148</v>
      </c>
      <c r="K816" s="230" t="s">
        <v>148</v>
      </c>
      <c r="L816" s="230" t="s">
        <v>149</v>
      </c>
    </row>
    <row r="817" spans="1:13" x14ac:dyDescent="0.3">
      <c r="A817" s="230">
        <v>421510</v>
      </c>
      <c r="B817" s="230" t="s">
        <v>58</v>
      </c>
      <c r="C817" s="230" t="s">
        <v>150</v>
      </c>
      <c r="F817" s="230" t="s">
        <v>148</v>
      </c>
      <c r="H817" s="230" t="s">
        <v>149</v>
      </c>
      <c r="I817" s="230" t="s">
        <v>149</v>
      </c>
      <c r="J817" s="230" t="s">
        <v>149</v>
      </c>
      <c r="M817" s="230" t="s">
        <v>149</v>
      </c>
    </row>
    <row r="818" spans="1:13" x14ac:dyDescent="0.3">
      <c r="A818" s="230">
        <v>421518</v>
      </c>
      <c r="B818" s="230" t="s">
        <v>58</v>
      </c>
      <c r="C818" s="230" t="s">
        <v>148</v>
      </c>
      <c r="D818" s="230" t="s">
        <v>148</v>
      </c>
      <c r="E818" s="230" t="s">
        <v>148</v>
      </c>
      <c r="G818" s="230" t="s">
        <v>150</v>
      </c>
      <c r="H818" s="230" t="s">
        <v>148</v>
      </c>
      <c r="I818" s="230" t="s">
        <v>149</v>
      </c>
      <c r="J818" s="230" t="s">
        <v>148</v>
      </c>
      <c r="K818" s="230" t="s">
        <v>150</v>
      </c>
      <c r="L818" s="230" t="s">
        <v>149</v>
      </c>
      <c r="M818" s="230" t="s">
        <v>148</v>
      </c>
    </row>
    <row r="819" spans="1:13" x14ac:dyDescent="0.3">
      <c r="A819" s="230">
        <v>421519</v>
      </c>
      <c r="B819" s="230" t="s">
        <v>58</v>
      </c>
      <c r="C819" s="230" t="s">
        <v>148</v>
      </c>
      <c r="D819" s="230" t="s">
        <v>148</v>
      </c>
      <c r="E819" s="230" t="s">
        <v>150</v>
      </c>
      <c r="F819" s="230" t="s">
        <v>148</v>
      </c>
      <c r="G819" s="230" t="s">
        <v>150</v>
      </c>
      <c r="H819" s="230" t="s">
        <v>148</v>
      </c>
      <c r="I819" s="230" t="s">
        <v>150</v>
      </c>
      <c r="J819" s="230" t="s">
        <v>149</v>
      </c>
      <c r="K819" s="230" t="s">
        <v>149</v>
      </c>
      <c r="L819" s="230" t="s">
        <v>149</v>
      </c>
      <c r="M819" s="230" t="s">
        <v>149</v>
      </c>
    </row>
    <row r="820" spans="1:13" x14ac:dyDescent="0.3">
      <c r="A820" s="230">
        <v>421527</v>
      </c>
      <c r="B820" s="230" t="s">
        <v>58</v>
      </c>
      <c r="C820" s="230" t="s">
        <v>148</v>
      </c>
      <c r="D820" s="230" t="s">
        <v>150</v>
      </c>
      <c r="E820" s="230" t="s">
        <v>150</v>
      </c>
      <c r="F820" s="230" t="s">
        <v>148</v>
      </c>
      <c r="G820" s="230" t="s">
        <v>149</v>
      </c>
      <c r="H820" s="230" t="s">
        <v>149</v>
      </c>
      <c r="I820" s="230" t="s">
        <v>149</v>
      </c>
      <c r="J820" s="230" t="s">
        <v>149</v>
      </c>
      <c r="K820" s="230" t="s">
        <v>149</v>
      </c>
      <c r="L820" s="230" t="s">
        <v>149</v>
      </c>
      <c r="M820" s="230" t="s">
        <v>149</v>
      </c>
    </row>
    <row r="821" spans="1:13" x14ac:dyDescent="0.3">
      <c r="A821" s="230">
        <v>421539</v>
      </c>
      <c r="B821" s="230" t="s">
        <v>58</v>
      </c>
      <c r="C821" s="230" t="s">
        <v>148</v>
      </c>
      <c r="D821" s="230" t="s">
        <v>148</v>
      </c>
      <c r="E821" s="230" t="s">
        <v>148</v>
      </c>
      <c r="F821" s="230" t="s">
        <v>148</v>
      </c>
      <c r="G821" s="230" t="s">
        <v>148</v>
      </c>
      <c r="H821" s="230" t="s">
        <v>148</v>
      </c>
      <c r="I821" s="230" t="s">
        <v>148</v>
      </c>
      <c r="J821" s="230" t="s">
        <v>150</v>
      </c>
      <c r="K821" s="230" t="s">
        <v>148</v>
      </c>
      <c r="L821" s="230" t="s">
        <v>149</v>
      </c>
      <c r="M821" s="230" t="s">
        <v>148</v>
      </c>
    </row>
    <row r="822" spans="1:13" x14ac:dyDescent="0.3">
      <c r="A822" s="230">
        <v>421541</v>
      </c>
      <c r="B822" s="230" t="s">
        <v>58</v>
      </c>
      <c r="C822" s="230" t="s">
        <v>148</v>
      </c>
      <c r="D822" s="230" t="s">
        <v>148</v>
      </c>
      <c r="E822" s="230" t="s">
        <v>148</v>
      </c>
      <c r="G822" s="230" t="s">
        <v>148</v>
      </c>
      <c r="H822" s="230" t="s">
        <v>148</v>
      </c>
      <c r="I822" s="230" t="s">
        <v>149</v>
      </c>
      <c r="J822" s="230" t="s">
        <v>148</v>
      </c>
      <c r="K822" s="230" t="s">
        <v>149</v>
      </c>
      <c r="L822" s="230" t="s">
        <v>149</v>
      </c>
      <c r="M822" s="230" t="s">
        <v>149</v>
      </c>
    </row>
    <row r="823" spans="1:13" x14ac:dyDescent="0.3">
      <c r="A823" s="230">
        <v>421545</v>
      </c>
      <c r="B823" s="230" t="s">
        <v>58</v>
      </c>
      <c r="C823" s="230" t="s">
        <v>148</v>
      </c>
      <c r="D823" s="230" t="s">
        <v>148</v>
      </c>
      <c r="E823" s="230" t="s">
        <v>148</v>
      </c>
      <c r="G823" s="230" t="s">
        <v>149</v>
      </c>
      <c r="H823" s="230" t="s">
        <v>150</v>
      </c>
      <c r="I823" s="230" t="s">
        <v>148</v>
      </c>
      <c r="J823" s="230" t="s">
        <v>150</v>
      </c>
      <c r="K823" s="230" t="s">
        <v>150</v>
      </c>
      <c r="L823" s="230" t="s">
        <v>150</v>
      </c>
      <c r="M823" s="230" t="s">
        <v>148</v>
      </c>
    </row>
    <row r="824" spans="1:13" x14ac:dyDescent="0.3">
      <c r="A824" s="230">
        <v>421549</v>
      </c>
      <c r="B824" s="230" t="s">
        <v>58</v>
      </c>
      <c r="E824" s="230" t="s">
        <v>148</v>
      </c>
      <c r="G824" s="230" t="s">
        <v>150</v>
      </c>
      <c r="K824" s="230" t="s">
        <v>150</v>
      </c>
      <c r="L824" s="230" t="s">
        <v>149</v>
      </c>
      <c r="M824" s="230" t="s">
        <v>150</v>
      </c>
    </row>
    <row r="825" spans="1:13" x14ac:dyDescent="0.3">
      <c r="A825" s="230">
        <v>421558</v>
      </c>
      <c r="B825" s="230" t="s">
        <v>58</v>
      </c>
      <c r="D825" s="230" t="s">
        <v>150</v>
      </c>
      <c r="G825" s="230" t="s">
        <v>148</v>
      </c>
      <c r="H825" s="230" t="s">
        <v>150</v>
      </c>
      <c r="I825" s="230" t="s">
        <v>148</v>
      </c>
      <c r="K825" s="230" t="s">
        <v>148</v>
      </c>
      <c r="L825" s="230" t="s">
        <v>150</v>
      </c>
    </row>
    <row r="826" spans="1:13" x14ac:dyDescent="0.3">
      <c r="A826" s="230">
        <v>421560</v>
      </c>
      <c r="B826" s="230" t="s">
        <v>58</v>
      </c>
      <c r="C826" s="230" t="s">
        <v>148</v>
      </c>
      <c r="D826" s="230" t="s">
        <v>150</v>
      </c>
      <c r="E826" s="230" t="s">
        <v>148</v>
      </c>
      <c r="F826" s="230" t="s">
        <v>148</v>
      </c>
      <c r="G826" s="230" t="s">
        <v>150</v>
      </c>
      <c r="H826" s="230" t="s">
        <v>149</v>
      </c>
      <c r="I826" s="230" t="s">
        <v>150</v>
      </c>
      <c r="J826" s="230" t="s">
        <v>150</v>
      </c>
      <c r="L826" s="230" t="s">
        <v>150</v>
      </c>
      <c r="M826" s="230" t="s">
        <v>148</v>
      </c>
    </row>
    <row r="827" spans="1:13" x14ac:dyDescent="0.3">
      <c r="A827" s="230">
        <v>421562</v>
      </c>
      <c r="B827" s="230" t="s">
        <v>58</v>
      </c>
      <c r="E827" s="230" t="s">
        <v>148</v>
      </c>
      <c r="F827" s="230" t="s">
        <v>148</v>
      </c>
      <c r="H827" s="230" t="s">
        <v>148</v>
      </c>
      <c r="K827" s="230" t="s">
        <v>148</v>
      </c>
      <c r="L827" s="230" t="s">
        <v>148</v>
      </c>
    </row>
    <row r="828" spans="1:13" x14ac:dyDescent="0.3">
      <c r="A828" s="230">
        <v>421571</v>
      </c>
      <c r="B828" s="230" t="s">
        <v>58</v>
      </c>
      <c r="D828" s="230" t="s">
        <v>148</v>
      </c>
      <c r="E828" s="230" t="s">
        <v>148</v>
      </c>
      <c r="F828" s="230" t="s">
        <v>148</v>
      </c>
      <c r="G828" s="230" t="s">
        <v>148</v>
      </c>
      <c r="H828" s="230" t="s">
        <v>148</v>
      </c>
      <c r="I828" s="230" t="s">
        <v>150</v>
      </c>
      <c r="J828" s="230" t="s">
        <v>148</v>
      </c>
      <c r="K828" s="230" t="s">
        <v>150</v>
      </c>
      <c r="M828" s="230" t="s">
        <v>148</v>
      </c>
    </row>
    <row r="829" spans="1:13" x14ac:dyDescent="0.3">
      <c r="A829" s="230">
        <v>421575</v>
      </c>
      <c r="B829" s="230" t="s">
        <v>58</v>
      </c>
      <c r="C829" s="230" t="s">
        <v>148</v>
      </c>
      <c r="D829" s="230" t="s">
        <v>150</v>
      </c>
      <c r="F829" s="230" t="s">
        <v>150</v>
      </c>
      <c r="G829" s="230" t="s">
        <v>150</v>
      </c>
      <c r="H829" s="230" t="s">
        <v>148</v>
      </c>
      <c r="I829" s="230" t="s">
        <v>148</v>
      </c>
      <c r="J829" s="230" t="s">
        <v>148</v>
      </c>
      <c r="K829" s="230" t="s">
        <v>148</v>
      </c>
      <c r="L829" s="230" t="s">
        <v>148</v>
      </c>
      <c r="M829" s="230" t="s">
        <v>148</v>
      </c>
    </row>
    <row r="830" spans="1:13" x14ac:dyDescent="0.3">
      <c r="A830" s="230">
        <v>421578</v>
      </c>
      <c r="B830" s="230" t="s">
        <v>58</v>
      </c>
      <c r="C830" s="230" t="s">
        <v>148</v>
      </c>
      <c r="D830" s="230" t="s">
        <v>148</v>
      </c>
      <c r="E830" s="230" t="s">
        <v>148</v>
      </c>
      <c r="G830" s="230" t="s">
        <v>148</v>
      </c>
      <c r="H830" s="230" t="s">
        <v>149</v>
      </c>
      <c r="I830" s="230" t="s">
        <v>148</v>
      </c>
      <c r="J830" s="230" t="s">
        <v>148</v>
      </c>
      <c r="K830" s="230" t="s">
        <v>148</v>
      </c>
      <c r="L830" s="230" t="s">
        <v>149</v>
      </c>
      <c r="M830" s="230" t="s">
        <v>148</v>
      </c>
    </row>
    <row r="831" spans="1:13" x14ac:dyDescent="0.3">
      <c r="A831" s="230">
        <v>421579</v>
      </c>
      <c r="B831" s="230" t="s">
        <v>58</v>
      </c>
      <c r="C831" s="230" t="s">
        <v>148</v>
      </c>
      <c r="D831" s="230" t="s">
        <v>150</v>
      </c>
      <c r="G831" s="230" t="s">
        <v>148</v>
      </c>
      <c r="H831" s="230" t="s">
        <v>150</v>
      </c>
      <c r="I831" s="230" t="s">
        <v>149</v>
      </c>
      <c r="J831" s="230" t="s">
        <v>150</v>
      </c>
      <c r="K831" s="230" t="s">
        <v>148</v>
      </c>
      <c r="L831" s="230" t="s">
        <v>149</v>
      </c>
      <c r="M831" s="230" t="s">
        <v>150</v>
      </c>
    </row>
    <row r="832" spans="1:13" x14ac:dyDescent="0.3">
      <c r="A832" s="230">
        <v>421591</v>
      </c>
      <c r="B832" s="230" t="s">
        <v>58</v>
      </c>
      <c r="C832" s="230" t="s">
        <v>150</v>
      </c>
      <c r="D832" s="230" t="s">
        <v>148</v>
      </c>
      <c r="E832" s="230" t="s">
        <v>148</v>
      </c>
      <c r="F832" s="230" t="s">
        <v>148</v>
      </c>
      <c r="H832" s="230" t="s">
        <v>148</v>
      </c>
      <c r="I832" s="230" t="s">
        <v>149</v>
      </c>
      <c r="J832" s="230" t="s">
        <v>150</v>
      </c>
      <c r="K832" s="230" t="s">
        <v>150</v>
      </c>
      <c r="L832" s="230" t="s">
        <v>150</v>
      </c>
      <c r="M832" s="230" t="s">
        <v>148</v>
      </c>
    </row>
    <row r="833" spans="1:13" x14ac:dyDescent="0.3">
      <c r="A833" s="230">
        <v>421597</v>
      </c>
      <c r="B833" s="230" t="s">
        <v>58</v>
      </c>
      <c r="C833" s="230" t="s">
        <v>148</v>
      </c>
      <c r="D833" s="230" t="s">
        <v>148</v>
      </c>
      <c r="E833" s="230" t="s">
        <v>148</v>
      </c>
      <c r="G833" s="230" t="s">
        <v>148</v>
      </c>
      <c r="H833" s="230" t="s">
        <v>149</v>
      </c>
      <c r="I833" s="230" t="s">
        <v>149</v>
      </c>
      <c r="J833" s="230" t="s">
        <v>149</v>
      </c>
      <c r="K833" s="230" t="s">
        <v>149</v>
      </c>
      <c r="L833" s="230" t="s">
        <v>149</v>
      </c>
      <c r="M833" s="230" t="s">
        <v>149</v>
      </c>
    </row>
    <row r="834" spans="1:13" x14ac:dyDescent="0.3">
      <c r="A834" s="230">
        <v>421598</v>
      </c>
      <c r="B834" s="230" t="s">
        <v>58</v>
      </c>
      <c r="C834" s="230" t="s">
        <v>148</v>
      </c>
      <c r="D834" s="230" t="s">
        <v>148</v>
      </c>
      <c r="E834" s="230" t="s">
        <v>148</v>
      </c>
      <c r="F834" s="230" t="s">
        <v>148</v>
      </c>
      <c r="G834" s="230" t="s">
        <v>150</v>
      </c>
      <c r="H834" s="230" t="s">
        <v>149</v>
      </c>
      <c r="I834" s="230" t="s">
        <v>150</v>
      </c>
      <c r="J834" s="230" t="s">
        <v>148</v>
      </c>
      <c r="K834" s="230" t="s">
        <v>149</v>
      </c>
      <c r="L834" s="230" t="s">
        <v>149</v>
      </c>
      <c r="M834" s="230" t="s">
        <v>150</v>
      </c>
    </row>
    <row r="835" spans="1:13" x14ac:dyDescent="0.3">
      <c r="A835" s="230">
        <v>421603</v>
      </c>
      <c r="B835" s="230" t="s">
        <v>58</v>
      </c>
      <c r="D835" s="230" t="s">
        <v>150</v>
      </c>
      <c r="F835" s="230" t="s">
        <v>148</v>
      </c>
      <c r="H835" s="230" t="s">
        <v>150</v>
      </c>
      <c r="I835" s="230" t="s">
        <v>150</v>
      </c>
      <c r="J835" s="230" t="s">
        <v>148</v>
      </c>
      <c r="K835" s="230" t="s">
        <v>150</v>
      </c>
      <c r="L835" s="230" t="s">
        <v>148</v>
      </c>
      <c r="M835" s="230" t="s">
        <v>148</v>
      </c>
    </row>
    <row r="836" spans="1:13" x14ac:dyDescent="0.3">
      <c r="A836" s="230">
        <v>421609</v>
      </c>
      <c r="B836" s="230" t="s">
        <v>58</v>
      </c>
      <c r="C836" s="230" t="s">
        <v>150</v>
      </c>
      <c r="D836" s="230" t="s">
        <v>148</v>
      </c>
      <c r="E836" s="230" t="s">
        <v>148</v>
      </c>
      <c r="F836" s="230" t="s">
        <v>148</v>
      </c>
      <c r="G836" s="230" t="s">
        <v>148</v>
      </c>
      <c r="H836" s="230" t="s">
        <v>148</v>
      </c>
      <c r="I836" s="230" t="s">
        <v>150</v>
      </c>
      <c r="J836" s="230" t="s">
        <v>150</v>
      </c>
      <c r="K836" s="230" t="s">
        <v>148</v>
      </c>
      <c r="L836" s="230" t="s">
        <v>149</v>
      </c>
      <c r="M836" s="230" t="s">
        <v>150</v>
      </c>
    </row>
    <row r="837" spans="1:13" x14ac:dyDescent="0.3">
      <c r="A837" s="230">
        <v>421614</v>
      </c>
      <c r="B837" s="230" t="s">
        <v>58</v>
      </c>
      <c r="D837" s="230" t="s">
        <v>148</v>
      </c>
      <c r="E837" s="230" t="s">
        <v>149</v>
      </c>
      <c r="F837" s="230" t="s">
        <v>149</v>
      </c>
      <c r="G837" s="230" t="s">
        <v>148</v>
      </c>
      <c r="I837" s="230" t="s">
        <v>149</v>
      </c>
      <c r="J837" s="230" t="s">
        <v>149</v>
      </c>
      <c r="K837" s="230" t="s">
        <v>149</v>
      </c>
      <c r="L837" s="230" t="s">
        <v>149</v>
      </c>
      <c r="M837" s="230" t="s">
        <v>149</v>
      </c>
    </row>
    <row r="838" spans="1:13" x14ac:dyDescent="0.3">
      <c r="A838" s="230">
        <v>421627</v>
      </c>
      <c r="B838" s="230" t="s">
        <v>58</v>
      </c>
      <c r="D838" s="230" t="s">
        <v>148</v>
      </c>
      <c r="E838" s="230" t="s">
        <v>148</v>
      </c>
      <c r="F838" s="230" t="s">
        <v>149</v>
      </c>
      <c r="G838" s="230" t="s">
        <v>149</v>
      </c>
      <c r="I838" s="230" t="s">
        <v>149</v>
      </c>
      <c r="J838" s="230" t="s">
        <v>148</v>
      </c>
      <c r="L838" s="230" t="s">
        <v>150</v>
      </c>
      <c r="M838" s="230" t="s">
        <v>150</v>
      </c>
    </row>
    <row r="839" spans="1:13" x14ac:dyDescent="0.3">
      <c r="A839" s="230">
        <v>421628</v>
      </c>
      <c r="B839" s="230" t="s">
        <v>58</v>
      </c>
      <c r="C839" s="230" t="s">
        <v>148</v>
      </c>
      <c r="E839" s="230" t="s">
        <v>148</v>
      </c>
      <c r="F839" s="230" t="s">
        <v>148</v>
      </c>
      <c r="G839" s="230" t="s">
        <v>148</v>
      </c>
      <c r="H839" s="230" t="s">
        <v>149</v>
      </c>
      <c r="I839" s="230" t="s">
        <v>150</v>
      </c>
      <c r="K839" s="230" t="s">
        <v>149</v>
      </c>
      <c r="L839" s="230" t="s">
        <v>150</v>
      </c>
      <c r="M839" s="230" t="s">
        <v>150</v>
      </c>
    </row>
    <row r="840" spans="1:13" x14ac:dyDescent="0.3">
      <c r="A840" s="230">
        <v>421650</v>
      </c>
      <c r="B840" s="230" t="s">
        <v>58</v>
      </c>
      <c r="G840" s="230" t="s">
        <v>150</v>
      </c>
      <c r="J840" s="230" t="s">
        <v>148</v>
      </c>
      <c r="K840" s="230" t="s">
        <v>148</v>
      </c>
      <c r="L840" s="230" t="s">
        <v>149</v>
      </c>
      <c r="M840" s="230" t="s">
        <v>150</v>
      </c>
    </row>
    <row r="841" spans="1:13" x14ac:dyDescent="0.3">
      <c r="A841" s="230">
        <v>421658</v>
      </c>
      <c r="B841" s="230" t="s">
        <v>58</v>
      </c>
      <c r="D841" s="230" t="s">
        <v>148</v>
      </c>
      <c r="E841" s="230" t="s">
        <v>150</v>
      </c>
      <c r="F841" s="230" t="s">
        <v>148</v>
      </c>
      <c r="G841" s="230" t="s">
        <v>148</v>
      </c>
      <c r="H841" s="230" t="s">
        <v>148</v>
      </c>
      <c r="I841" s="230" t="s">
        <v>149</v>
      </c>
      <c r="J841" s="230" t="s">
        <v>149</v>
      </c>
      <c r="K841" s="230" t="s">
        <v>149</v>
      </c>
      <c r="L841" s="230" t="s">
        <v>149</v>
      </c>
      <c r="M841" s="230" t="s">
        <v>149</v>
      </c>
    </row>
    <row r="842" spans="1:13" x14ac:dyDescent="0.3">
      <c r="A842" s="230">
        <v>421677</v>
      </c>
      <c r="B842" s="230" t="s">
        <v>58</v>
      </c>
      <c r="C842" s="230" t="s">
        <v>148</v>
      </c>
      <c r="D842" s="230" t="s">
        <v>148</v>
      </c>
      <c r="E842" s="230" t="s">
        <v>148</v>
      </c>
      <c r="F842" s="230" t="s">
        <v>148</v>
      </c>
      <c r="G842" s="230" t="s">
        <v>148</v>
      </c>
      <c r="H842" s="230" t="s">
        <v>149</v>
      </c>
      <c r="I842" s="230" t="s">
        <v>150</v>
      </c>
      <c r="J842" s="230" t="s">
        <v>150</v>
      </c>
      <c r="K842" s="230" t="s">
        <v>150</v>
      </c>
      <c r="L842" s="230" t="s">
        <v>149</v>
      </c>
      <c r="M842" s="230" t="s">
        <v>150</v>
      </c>
    </row>
    <row r="843" spans="1:13" x14ac:dyDescent="0.3">
      <c r="A843" s="230">
        <v>421694</v>
      </c>
      <c r="B843" s="230" t="s">
        <v>58</v>
      </c>
      <c r="D843" s="230" t="s">
        <v>148</v>
      </c>
      <c r="G843" s="230" t="s">
        <v>148</v>
      </c>
      <c r="H843" s="230" t="s">
        <v>150</v>
      </c>
      <c r="J843" s="230" t="s">
        <v>148</v>
      </c>
      <c r="K843" s="230" t="s">
        <v>148</v>
      </c>
      <c r="L843" s="230" t="s">
        <v>149</v>
      </c>
      <c r="M843" s="230" t="s">
        <v>148</v>
      </c>
    </row>
    <row r="844" spans="1:13" x14ac:dyDescent="0.3">
      <c r="A844" s="230">
        <v>421696</v>
      </c>
      <c r="B844" s="230" t="s">
        <v>58</v>
      </c>
      <c r="D844" s="230" t="s">
        <v>148</v>
      </c>
      <c r="E844" s="230" t="s">
        <v>148</v>
      </c>
      <c r="F844" s="230" t="s">
        <v>150</v>
      </c>
      <c r="H844" s="230" t="s">
        <v>150</v>
      </c>
      <c r="I844" s="230" t="s">
        <v>150</v>
      </c>
      <c r="J844" s="230" t="s">
        <v>149</v>
      </c>
      <c r="K844" s="230" t="s">
        <v>149</v>
      </c>
      <c r="L844" s="230" t="s">
        <v>149</v>
      </c>
      <c r="M844" s="230" t="s">
        <v>149</v>
      </c>
    </row>
    <row r="845" spans="1:13" x14ac:dyDescent="0.3">
      <c r="A845" s="230">
        <v>421702</v>
      </c>
      <c r="B845" s="230" t="s">
        <v>58</v>
      </c>
      <c r="C845" s="230" t="s">
        <v>150</v>
      </c>
      <c r="D845" s="230" t="s">
        <v>148</v>
      </c>
      <c r="E845" s="230" t="s">
        <v>148</v>
      </c>
      <c r="F845" s="230" t="s">
        <v>148</v>
      </c>
      <c r="H845" s="230" t="s">
        <v>148</v>
      </c>
      <c r="I845" s="230" t="s">
        <v>149</v>
      </c>
      <c r="J845" s="230" t="s">
        <v>148</v>
      </c>
      <c r="K845" s="230" t="s">
        <v>150</v>
      </c>
      <c r="L845" s="230" t="s">
        <v>149</v>
      </c>
      <c r="M845" s="230" t="s">
        <v>150</v>
      </c>
    </row>
    <row r="846" spans="1:13" x14ac:dyDescent="0.3">
      <c r="A846" s="230">
        <v>421712</v>
      </c>
      <c r="B846" s="230" t="s">
        <v>58</v>
      </c>
      <c r="C846" s="230" t="s">
        <v>148</v>
      </c>
      <c r="E846" s="230" t="s">
        <v>148</v>
      </c>
      <c r="F846" s="230" t="s">
        <v>148</v>
      </c>
      <c r="G846" s="230" t="s">
        <v>148</v>
      </c>
      <c r="H846" s="230" t="s">
        <v>148</v>
      </c>
      <c r="I846" s="230" t="s">
        <v>150</v>
      </c>
      <c r="J846" s="230" t="s">
        <v>148</v>
      </c>
      <c r="K846" s="230" t="s">
        <v>148</v>
      </c>
      <c r="L846" s="230" t="s">
        <v>148</v>
      </c>
      <c r="M846" s="230" t="s">
        <v>150</v>
      </c>
    </row>
    <row r="847" spans="1:13" x14ac:dyDescent="0.3">
      <c r="A847" s="230">
        <v>421713</v>
      </c>
      <c r="B847" s="230" t="s">
        <v>58</v>
      </c>
      <c r="E847" s="230" t="s">
        <v>148</v>
      </c>
      <c r="F847" s="230" t="s">
        <v>148</v>
      </c>
      <c r="G847" s="230" t="s">
        <v>148</v>
      </c>
      <c r="H847" s="230" t="s">
        <v>150</v>
      </c>
      <c r="I847" s="230" t="s">
        <v>148</v>
      </c>
      <c r="J847" s="230" t="s">
        <v>148</v>
      </c>
      <c r="K847" s="230" t="s">
        <v>148</v>
      </c>
      <c r="L847" s="230" t="s">
        <v>149</v>
      </c>
      <c r="M847" s="230" t="s">
        <v>148</v>
      </c>
    </row>
    <row r="848" spans="1:13" x14ac:dyDescent="0.3">
      <c r="A848" s="230">
        <v>421728</v>
      </c>
      <c r="B848" s="230" t="s">
        <v>58</v>
      </c>
      <c r="C848" s="230" t="s">
        <v>148</v>
      </c>
      <c r="E848" s="230" t="s">
        <v>148</v>
      </c>
      <c r="G848" s="230" t="s">
        <v>148</v>
      </c>
      <c r="I848" s="230" t="s">
        <v>150</v>
      </c>
      <c r="J848" s="230" t="s">
        <v>148</v>
      </c>
      <c r="L848" s="230" t="s">
        <v>148</v>
      </c>
      <c r="M848" s="230" t="s">
        <v>150</v>
      </c>
    </row>
    <row r="849" spans="1:13" x14ac:dyDescent="0.3">
      <c r="A849" s="230">
        <v>421732</v>
      </c>
      <c r="B849" s="230" t="s">
        <v>58</v>
      </c>
      <c r="C849" s="230" t="s">
        <v>150</v>
      </c>
      <c r="D849" s="230" t="s">
        <v>150</v>
      </c>
      <c r="E849" s="230" t="s">
        <v>148</v>
      </c>
      <c r="F849" s="230" t="s">
        <v>148</v>
      </c>
      <c r="G849" s="230" t="s">
        <v>149</v>
      </c>
      <c r="H849" s="230" t="s">
        <v>150</v>
      </c>
      <c r="I849" s="230" t="s">
        <v>149</v>
      </c>
      <c r="J849" s="230" t="s">
        <v>149</v>
      </c>
      <c r="K849" s="230" t="s">
        <v>150</v>
      </c>
      <c r="L849" s="230" t="s">
        <v>149</v>
      </c>
      <c r="M849" s="230" t="s">
        <v>150</v>
      </c>
    </row>
    <row r="850" spans="1:13" x14ac:dyDescent="0.3">
      <c r="A850" s="230">
        <v>421745</v>
      </c>
      <c r="B850" s="230" t="s">
        <v>58</v>
      </c>
      <c r="E850" s="230" t="s">
        <v>148</v>
      </c>
      <c r="G850" s="230" t="s">
        <v>150</v>
      </c>
      <c r="J850" s="230" t="s">
        <v>148</v>
      </c>
      <c r="K850" s="230" t="s">
        <v>148</v>
      </c>
      <c r="L850" s="230" t="s">
        <v>150</v>
      </c>
      <c r="M850" s="230" t="s">
        <v>148</v>
      </c>
    </row>
    <row r="851" spans="1:13" x14ac:dyDescent="0.3">
      <c r="A851" s="230">
        <v>421748</v>
      </c>
      <c r="B851" s="230" t="s">
        <v>58</v>
      </c>
      <c r="E851" s="230" t="s">
        <v>148</v>
      </c>
      <c r="G851" s="230" t="s">
        <v>148</v>
      </c>
      <c r="H851" s="230" t="s">
        <v>148</v>
      </c>
      <c r="I851" s="230" t="s">
        <v>148</v>
      </c>
      <c r="J851" s="230" t="s">
        <v>148</v>
      </c>
      <c r="K851" s="230" t="s">
        <v>148</v>
      </c>
      <c r="L851" s="230" t="s">
        <v>150</v>
      </c>
      <c r="M851" s="230" t="s">
        <v>148</v>
      </c>
    </row>
    <row r="852" spans="1:13" x14ac:dyDescent="0.3">
      <c r="A852" s="230">
        <v>421752</v>
      </c>
      <c r="B852" s="230" t="s">
        <v>58</v>
      </c>
      <c r="C852" s="230" t="s">
        <v>148</v>
      </c>
      <c r="D852" s="230" t="s">
        <v>150</v>
      </c>
      <c r="E852" s="230" t="s">
        <v>148</v>
      </c>
      <c r="F852" s="230" t="s">
        <v>150</v>
      </c>
      <c r="G852" s="230" t="s">
        <v>150</v>
      </c>
      <c r="H852" s="230" t="s">
        <v>150</v>
      </c>
      <c r="I852" s="230" t="s">
        <v>150</v>
      </c>
      <c r="J852" s="230" t="s">
        <v>150</v>
      </c>
      <c r="K852" s="230" t="s">
        <v>150</v>
      </c>
      <c r="L852" s="230" t="s">
        <v>149</v>
      </c>
      <c r="M852" s="230" t="s">
        <v>149</v>
      </c>
    </row>
    <row r="853" spans="1:13" x14ac:dyDescent="0.3">
      <c r="A853" s="230">
        <v>421754</v>
      </c>
      <c r="B853" s="230" t="s">
        <v>58</v>
      </c>
      <c r="C853" s="230" t="s">
        <v>148</v>
      </c>
      <c r="D853" s="230" t="s">
        <v>148</v>
      </c>
      <c r="E853" s="230" t="s">
        <v>148</v>
      </c>
      <c r="F853" s="230" t="s">
        <v>148</v>
      </c>
      <c r="G853" s="230" t="s">
        <v>149</v>
      </c>
      <c r="H853" s="230" t="s">
        <v>150</v>
      </c>
      <c r="I853" s="230" t="s">
        <v>149</v>
      </c>
      <c r="J853" s="230" t="s">
        <v>150</v>
      </c>
      <c r="K853" s="230" t="s">
        <v>148</v>
      </c>
      <c r="L853" s="230" t="s">
        <v>149</v>
      </c>
      <c r="M853" s="230" t="s">
        <v>150</v>
      </c>
    </row>
    <row r="854" spans="1:13" x14ac:dyDescent="0.3">
      <c r="A854" s="230">
        <v>421775</v>
      </c>
      <c r="B854" s="230" t="s">
        <v>58</v>
      </c>
      <c r="C854" s="230" t="s">
        <v>148</v>
      </c>
      <c r="D854" s="230" t="s">
        <v>148</v>
      </c>
      <c r="E854" s="230" t="s">
        <v>148</v>
      </c>
      <c r="F854" s="230" t="s">
        <v>149</v>
      </c>
      <c r="G854" s="230" t="s">
        <v>150</v>
      </c>
      <c r="H854" s="230" t="s">
        <v>148</v>
      </c>
      <c r="I854" s="230" t="s">
        <v>148</v>
      </c>
      <c r="J854" s="230" t="s">
        <v>149</v>
      </c>
      <c r="K854" s="230" t="s">
        <v>148</v>
      </c>
      <c r="L854" s="230" t="s">
        <v>149</v>
      </c>
      <c r="M854" s="230" t="s">
        <v>150</v>
      </c>
    </row>
    <row r="855" spans="1:13" x14ac:dyDescent="0.3">
      <c r="A855" s="230">
        <v>421789</v>
      </c>
      <c r="B855" s="230" t="s">
        <v>58</v>
      </c>
      <c r="C855" s="230" t="s">
        <v>150</v>
      </c>
      <c r="D855" s="230" t="s">
        <v>149</v>
      </c>
      <c r="E855" s="230" t="s">
        <v>150</v>
      </c>
      <c r="F855" s="230" t="s">
        <v>150</v>
      </c>
      <c r="H855" s="230" t="s">
        <v>150</v>
      </c>
      <c r="I855" s="230" t="s">
        <v>149</v>
      </c>
      <c r="J855" s="230" t="s">
        <v>149</v>
      </c>
      <c r="K855" s="230" t="s">
        <v>149</v>
      </c>
      <c r="L855" s="230" t="s">
        <v>149</v>
      </c>
      <c r="M855" s="230" t="s">
        <v>149</v>
      </c>
    </row>
    <row r="856" spans="1:13" x14ac:dyDescent="0.3">
      <c r="A856" s="230">
        <v>421792</v>
      </c>
      <c r="B856" s="230" t="s">
        <v>58</v>
      </c>
      <c r="C856" s="230" t="s">
        <v>148</v>
      </c>
      <c r="D856" s="230" t="s">
        <v>148</v>
      </c>
      <c r="E856" s="230" t="s">
        <v>148</v>
      </c>
      <c r="F856" s="230" t="s">
        <v>148</v>
      </c>
      <c r="G856" s="230" t="s">
        <v>148</v>
      </c>
      <c r="H856" s="230" t="s">
        <v>148</v>
      </c>
      <c r="I856" s="230" t="s">
        <v>150</v>
      </c>
      <c r="J856" s="230" t="s">
        <v>150</v>
      </c>
      <c r="K856" s="230" t="s">
        <v>148</v>
      </c>
      <c r="L856" s="230" t="s">
        <v>150</v>
      </c>
      <c r="M856" s="230" t="s">
        <v>148</v>
      </c>
    </row>
    <row r="857" spans="1:13" x14ac:dyDescent="0.3">
      <c r="A857" s="230">
        <v>421795</v>
      </c>
      <c r="B857" s="230" t="s">
        <v>58</v>
      </c>
      <c r="C857" s="230" t="s">
        <v>148</v>
      </c>
      <c r="D857" s="230" t="s">
        <v>148</v>
      </c>
      <c r="E857" s="230" t="s">
        <v>148</v>
      </c>
      <c r="F857" s="230" t="s">
        <v>148</v>
      </c>
      <c r="G857" s="230" t="s">
        <v>148</v>
      </c>
      <c r="I857" s="230" t="s">
        <v>148</v>
      </c>
      <c r="M857" s="230" t="s">
        <v>148</v>
      </c>
    </row>
    <row r="858" spans="1:13" x14ac:dyDescent="0.3">
      <c r="A858" s="230">
        <v>421799</v>
      </c>
      <c r="B858" s="230" t="s">
        <v>58</v>
      </c>
      <c r="E858" s="230" t="s">
        <v>148</v>
      </c>
      <c r="F858" s="230" t="s">
        <v>148</v>
      </c>
      <c r="G858" s="230" t="s">
        <v>150</v>
      </c>
      <c r="H858" s="230" t="s">
        <v>149</v>
      </c>
      <c r="I858" s="230" t="s">
        <v>150</v>
      </c>
      <c r="J858" s="230" t="s">
        <v>150</v>
      </c>
      <c r="K858" s="230" t="s">
        <v>150</v>
      </c>
      <c r="L858" s="230" t="s">
        <v>149</v>
      </c>
      <c r="M858" s="230" t="s">
        <v>148</v>
      </c>
    </row>
    <row r="859" spans="1:13" x14ac:dyDescent="0.3">
      <c r="A859" s="230">
        <v>421800</v>
      </c>
      <c r="B859" s="230" t="s">
        <v>58</v>
      </c>
      <c r="D859" s="230" t="s">
        <v>150</v>
      </c>
      <c r="E859" s="230" t="s">
        <v>148</v>
      </c>
      <c r="F859" s="230" t="s">
        <v>148</v>
      </c>
      <c r="H859" s="230" t="s">
        <v>148</v>
      </c>
      <c r="I859" s="230" t="s">
        <v>149</v>
      </c>
      <c r="K859" s="230" t="s">
        <v>149</v>
      </c>
      <c r="L859" s="230" t="s">
        <v>149</v>
      </c>
      <c r="M859" s="230" t="s">
        <v>148</v>
      </c>
    </row>
    <row r="860" spans="1:13" x14ac:dyDescent="0.3">
      <c r="A860" s="230">
        <v>421818</v>
      </c>
      <c r="B860" s="230" t="s">
        <v>58</v>
      </c>
      <c r="D860" s="230" t="s">
        <v>150</v>
      </c>
      <c r="G860" s="230" t="s">
        <v>150</v>
      </c>
      <c r="H860" s="230" t="s">
        <v>148</v>
      </c>
      <c r="I860" s="230" t="s">
        <v>149</v>
      </c>
      <c r="J860" s="230" t="s">
        <v>149</v>
      </c>
      <c r="K860" s="230" t="s">
        <v>149</v>
      </c>
      <c r="L860" s="230" t="s">
        <v>149</v>
      </c>
      <c r="M860" s="230" t="s">
        <v>149</v>
      </c>
    </row>
    <row r="861" spans="1:13" x14ac:dyDescent="0.3">
      <c r="A861" s="230">
        <v>421824</v>
      </c>
      <c r="B861" s="230" t="s">
        <v>58</v>
      </c>
      <c r="C861" s="230" t="s">
        <v>148</v>
      </c>
      <c r="D861" s="230" t="s">
        <v>150</v>
      </c>
      <c r="E861" s="230" t="s">
        <v>148</v>
      </c>
      <c r="G861" s="230" t="s">
        <v>149</v>
      </c>
      <c r="I861" s="230" t="s">
        <v>149</v>
      </c>
      <c r="J861" s="230" t="s">
        <v>149</v>
      </c>
      <c r="K861" s="230" t="s">
        <v>149</v>
      </c>
      <c r="L861" s="230" t="s">
        <v>149</v>
      </c>
      <c r="M861" s="230" t="s">
        <v>149</v>
      </c>
    </row>
    <row r="862" spans="1:13" x14ac:dyDescent="0.3">
      <c r="A862" s="230">
        <v>421841</v>
      </c>
      <c r="B862" s="230" t="s">
        <v>58</v>
      </c>
      <c r="C862" s="230" t="s">
        <v>148</v>
      </c>
      <c r="D862" s="230" t="s">
        <v>148</v>
      </c>
      <c r="E862" s="230" t="s">
        <v>148</v>
      </c>
      <c r="F862" s="230" t="s">
        <v>148</v>
      </c>
      <c r="G862" s="230" t="s">
        <v>150</v>
      </c>
      <c r="H862" s="230" t="s">
        <v>148</v>
      </c>
      <c r="I862" s="230" t="s">
        <v>150</v>
      </c>
      <c r="J862" s="230" t="s">
        <v>150</v>
      </c>
      <c r="K862" s="230" t="s">
        <v>148</v>
      </c>
      <c r="L862" s="230" t="s">
        <v>149</v>
      </c>
      <c r="M862" s="230" t="s">
        <v>149</v>
      </c>
    </row>
    <row r="863" spans="1:13" x14ac:dyDescent="0.3">
      <c r="A863" s="230">
        <v>421850</v>
      </c>
      <c r="B863" s="230" t="s">
        <v>58</v>
      </c>
      <c r="C863" s="230" t="s">
        <v>150</v>
      </c>
      <c r="D863" s="230" t="s">
        <v>148</v>
      </c>
      <c r="E863" s="230" t="s">
        <v>148</v>
      </c>
      <c r="F863" s="230" t="s">
        <v>148</v>
      </c>
      <c r="G863" s="230" t="s">
        <v>148</v>
      </c>
      <c r="H863" s="230" t="s">
        <v>148</v>
      </c>
      <c r="I863" s="230" t="s">
        <v>150</v>
      </c>
      <c r="J863" s="230" t="s">
        <v>148</v>
      </c>
      <c r="K863" s="230" t="s">
        <v>148</v>
      </c>
      <c r="L863" s="230" t="s">
        <v>150</v>
      </c>
      <c r="M863" s="230" t="s">
        <v>148</v>
      </c>
    </row>
    <row r="864" spans="1:13" x14ac:dyDescent="0.3">
      <c r="A864" s="230">
        <v>421868</v>
      </c>
      <c r="B864" s="230" t="s">
        <v>58</v>
      </c>
      <c r="C864" s="230" t="s">
        <v>148</v>
      </c>
      <c r="D864" s="230" t="s">
        <v>150</v>
      </c>
      <c r="E864" s="230" t="s">
        <v>148</v>
      </c>
      <c r="F864" s="230" t="s">
        <v>148</v>
      </c>
      <c r="G864" s="230" t="s">
        <v>150</v>
      </c>
      <c r="I864" s="230" t="s">
        <v>149</v>
      </c>
      <c r="J864" s="230" t="s">
        <v>150</v>
      </c>
      <c r="K864" s="230" t="s">
        <v>150</v>
      </c>
      <c r="L864" s="230" t="s">
        <v>150</v>
      </c>
      <c r="M864" s="230" t="s">
        <v>150</v>
      </c>
    </row>
    <row r="865" spans="1:13" x14ac:dyDescent="0.3">
      <c r="A865" s="230">
        <v>421872</v>
      </c>
      <c r="B865" s="230" t="s">
        <v>58</v>
      </c>
      <c r="C865" s="230" t="s">
        <v>148</v>
      </c>
      <c r="D865" s="230" t="s">
        <v>150</v>
      </c>
      <c r="E865" s="230" t="s">
        <v>148</v>
      </c>
      <c r="F865" s="230" t="s">
        <v>150</v>
      </c>
      <c r="G865" s="230" t="s">
        <v>150</v>
      </c>
      <c r="H865" s="230" t="s">
        <v>148</v>
      </c>
      <c r="I865" s="230" t="s">
        <v>150</v>
      </c>
      <c r="J865" s="230" t="s">
        <v>149</v>
      </c>
      <c r="K865" s="230" t="s">
        <v>148</v>
      </c>
      <c r="L865" s="230" t="s">
        <v>148</v>
      </c>
      <c r="M865" s="230" t="s">
        <v>148</v>
      </c>
    </row>
    <row r="866" spans="1:13" x14ac:dyDescent="0.3">
      <c r="A866" s="230">
        <v>421876</v>
      </c>
      <c r="B866" s="230" t="s">
        <v>58</v>
      </c>
      <c r="C866" s="230" t="s">
        <v>150</v>
      </c>
      <c r="D866" s="230" t="s">
        <v>150</v>
      </c>
      <c r="E866" s="230" t="s">
        <v>148</v>
      </c>
      <c r="F866" s="230" t="s">
        <v>148</v>
      </c>
      <c r="G866" s="230" t="s">
        <v>149</v>
      </c>
      <c r="H866" s="230" t="s">
        <v>149</v>
      </c>
      <c r="I866" s="230" t="s">
        <v>149</v>
      </c>
      <c r="J866" s="230" t="s">
        <v>149</v>
      </c>
      <c r="K866" s="230" t="s">
        <v>149</v>
      </c>
      <c r="L866" s="230" t="s">
        <v>149</v>
      </c>
      <c r="M866" s="230" t="s">
        <v>149</v>
      </c>
    </row>
    <row r="867" spans="1:13" x14ac:dyDescent="0.3">
      <c r="A867" s="230">
        <v>421893</v>
      </c>
      <c r="B867" s="230" t="s">
        <v>58</v>
      </c>
      <c r="C867" s="230" t="s">
        <v>148</v>
      </c>
      <c r="E867" s="230" t="s">
        <v>148</v>
      </c>
      <c r="F867" s="230" t="s">
        <v>148</v>
      </c>
      <c r="G867" s="230" t="s">
        <v>148</v>
      </c>
      <c r="H867" s="230" t="s">
        <v>150</v>
      </c>
      <c r="I867" s="230" t="s">
        <v>150</v>
      </c>
      <c r="J867" s="230" t="s">
        <v>149</v>
      </c>
      <c r="K867" s="230" t="s">
        <v>150</v>
      </c>
      <c r="L867" s="230" t="s">
        <v>149</v>
      </c>
    </row>
    <row r="868" spans="1:13" x14ac:dyDescent="0.3">
      <c r="A868" s="230">
        <v>421898</v>
      </c>
      <c r="B868" s="230" t="s">
        <v>58</v>
      </c>
      <c r="E868" s="230" t="s">
        <v>148</v>
      </c>
      <c r="F868" s="230" t="s">
        <v>148</v>
      </c>
      <c r="H868" s="230" t="s">
        <v>150</v>
      </c>
      <c r="K868" s="230" t="s">
        <v>148</v>
      </c>
      <c r="L868" s="230" t="s">
        <v>148</v>
      </c>
      <c r="M868" s="230" t="s">
        <v>148</v>
      </c>
    </row>
    <row r="869" spans="1:13" x14ac:dyDescent="0.3">
      <c r="A869" s="230">
        <v>421908</v>
      </c>
      <c r="B869" s="230" t="s">
        <v>58</v>
      </c>
      <c r="D869" s="230" t="s">
        <v>148</v>
      </c>
      <c r="E869" s="230" t="s">
        <v>148</v>
      </c>
      <c r="H869" s="230" t="s">
        <v>148</v>
      </c>
      <c r="L869" s="230" t="s">
        <v>150</v>
      </c>
      <c r="M869" s="230" t="s">
        <v>148</v>
      </c>
    </row>
    <row r="870" spans="1:13" x14ac:dyDescent="0.3">
      <c r="A870" s="230">
        <v>421913</v>
      </c>
      <c r="B870" s="230" t="s">
        <v>58</v>
      </c>
      <c r="D870" s="230" t="s">
        <v>148</v>
      </c>
      <c r="G870" s="230" t="s">
        <v>148</v>
      </c>
      <c r="I870" s="230" t="s">
        <v>149</v>
      </c>
      <c r="J870" s="230" t="s">
        <v>149</v>
      </c>
      <c r="L870" s="230" t="s">
        <v>149</v>
      </c>
      <c r="M870" s="230" t="s">
        <v>149</v>
      </c>
    </row>
    <row r="871" spans="1:13" x14ac:dyDescent="0.3">
      <c r="A871" s="230">
        <v>421917</v>
      </c>
      <c r="B871" s="230" t="s">
        <v>58</v>
      </c>
      <c r="C871" s="230" t="s">
        <v>148</v>
      </c>
      <c r="D871" s="230" t="s">
        <v>148</v>
      </c>
      <c r="E871" s="230" t="s">
        <v>149</v>
      </c>
      <c r="F871" s="230" t="s">
        <v>150</v>
      </c>
      <c r="G871" s="230" t="s">
        <v>148</v>
      </c>
      <c r="H871" s="230" t="s">
        <v>149</v>
      </c>
      <c r="I871" s="230" t="s">
        <v>148</v>
      </c>
      <c r="J871" s="230" t="s">
        <v>149</v>
      </c>
      <c r="K871" s="230" t="s">
        <v>149</v>
      </c>
      <c r="L871" s="230" t="s">
        <v>149</v>
      </c>
      <c r="M871" s="230" t="s">
        <v>148</v>
      </c>
    </row>
    <row r="872" spans="1:13" x14ac:dyDescent="0.3">
      <c r="A872" s="230">
        <v>421921</v>
      </c>
      <c r="B872" s="230" t="s">
        <v>58</v>
      </c>
      <c r="E872" s="230" t="s">
        <v>148</v>
      </c>
      <c r="G872" s="230" t="s">
        <v>148</v>
      </c>
      <c r="H872" s="230" t="s">
        <v>150</v>
      </c>
      <c r="K872" s="230" t="s">
        <v>148</v>
      </c>
      <c r="L872" s="230" t="s">
        <v>149</v>
      </c>
      <c r="M872" s="230" t="s">
        <v>148</v>
      </c>
    </row>
    <row r="873" spans="1:13" x14ac:dyDescent="0.3">
      <c r="A873" s="230">
        <v>421926</v>
      </c>
      <c r="B873" s="230" t="s">
        <v>58</v>
      </c>
      <c r="C873" s="230" t="s">
        <v>148</v>
      </c>
      <c r="D873" s="230" t="s">
        <v>150</v>
      </c>
      <c r="E873" s="230" t="s">
        <v>148</v>
      </c>
      <c r="F873" s="230" t="s">
        <v>148</v>
      </c>
      <c r="G873" s="230" t="s">
        <v>149</v>
      </c>
      <c r="H873" s="230" t="s">
        <v>149</v>
      </c>
      <c r="I873" s="230" t="s">
        <v>149</v>
      </c>
      <c r="J873" s="230" t="s">
        <v>149</v>
      </c>
      <c r="K873" s="230" t="s">
        <v>148</v>
      </c>
      <c r="L873" s="230" t="s">
        <v>149</v>
      </c>
      <c r="M873" s="230" t="s">
        <v>150</v>
      </c>
    </row>
    <row r="874" spans="1:13" x14ac:dyDescent="0.3">
      <c r="A874" s="230">
        <v>421934</v>
      </c>
      <c r="B874" s="230" t="s">
        <v>58</v>
      </c>
      <c r="D874" s="230" t="s">
        <v>148</v>
      </c>
      <c r="F874" s="230" t="s">
        <v>148</v>
      </c>
      <c r="G874" s="230" t="s">
        <v>148</v>
      </c>
      <c r="H874" s="230" t="s">
        <v>150</v>
      </c>
      <c r="I874" s="230" t="s">
        <v>149</v>
      </c>
      <c r="J874" s="230" t="s">
        <v>149</v>
      </c>
      <c r="K874" s="230" t="s">
        <v>149</v>
      </c>
      <c r="L874" s="230" t="s">
        <v>149</v>
      </c>
      <c r="M874" s="230" t="s">
        <v>149</v>
      </c>
    </row>
    <row r="875" spans="1:13" x14ac:dyDescent="0.3">
      <c r="A875" s="230">
        <v>421944</v>
      </c>
      <c r="B875" s="230" t="s">
        <v>58</v>
      </c>
      <c r="C875" s="230" t="s">
        <v>148</v>
      </c>
      <c r="D875" s="230" t="s">
        <v>150</v>
      </c>
      <c r="E875" s="230" t="s">
        <v>148</v>
      </c>
      <c r="F875" s="230" t="s">
        <v>148</v>
      </c>
      <c r="G875" s="230" t="s">
        <v>149</v>
      </c>
      <c r="H875" s="230" t="s">
        <v>148</v>
      </c>
      <c r="I875" s="230" t="s">
        <v>149</v>
      </c>
      <c r="J875" s="230" t="s">
        <v>149</v>
      </c>
      <c r="K875" s="230" t="s">
        <v>150</v>
      </c>
      <c r="L875" s="230" t="s">
        <v>149</v>
      </c>
      <c r="M875" s="230" t="s">
        <v>149</v>
      </c>
    </row>
    <row r="876" spans="1:13" x14ac:dyDescent="0.3">
      <c r="A876" s="230">
        <v>421948</v>
      </c>
      <c r="B876" s="230" t="s">
        <v>58</v>
      </c>
      <c r="D876" s="230" t="s">
        <v>148</v>
      </c>
      <c r="E876" s="230" t="s">
        <v>148</v>
      </c>
      <c r="F876" s="230" t="s">
        <v>148</v>
      </c>
      <c r="G876" s="230" t="s">
        <v>149</v>
      </c>
      <c r="H876" s="230" t="s">
        <v>148</v>
      </c>
      <c r="I876" s="230" t="s">
        <v>149</v>
      </c>
      <c r="J876" s="230" t="s">
        <v>149</v>
      </c>
      <c r="K876" s="230" t="s">
        <v>149</v>
      </c>
      <c r="L876" s="230" t="s">
        <v>149</v>
      </c>
      <c r="M876" s="230" t="s">
        <v>149</v>
      </c>
    </row>
    <row r="877" spans="1:13" x14ac:dyDescent="0.3">
      <c r="A877" s="230">
        <v>421950</v>
      </c>
      <c r="B877" s="230" t="s">
        <v>58</v>
      </c>
      <c r="C877" s="230" t="s">
        <v>148</v>
      </c>
      <c r="D877" s="230" t="s">
        <v>148</v>
      </c>
      <c r="E877" s="230" t="s">
        <v>150</v>
      </c>
      <c r="F877" s="230" t="s">
        <v>150</v>
      </c>
      <c r="G877" s="230" t="s">
        <v>148</v>
      </c>
      <c r="H877" s="230" t="s">
        <v>148</v>
      </c>
      <c r="J877" s="230" t="s">
        <v>148</v>
      </c>
      <c r="K877" s="230" t="s">
        <v>148</v>
      </c>
      <c r="L877" s="230" t="s">
        <v>150</v>
      </c>
    </row>
    <row r="878" spans="1:13" x14ac:dyDescent="0.3">
      <c r="A878" s="230">
        <v>421956</v>
      </c>
      <c r="B878" s="230" t="s">
        <v>58</v>
      </c>
      <c r="C878" s="230" t="s">
        <v>148</v>
      </c>
      <c r="E878" s="230" t="s">
        <v>148</v>
      </c>
      <c r="F878" s="230" t="s">
        <v>148</v>
      </c>
      <c r="G878" s="230" t="s">
        <v>150</v>
      </c>
      <c r="H878" s="230" t="s">
        <v>148</v>
      </c>
      <c r="I878" s="230" t="s">
        <v>148</v>
      </c>
      <c r="K878" s="230" t="s">
        <v>148</v>
      </c>
      <c r="L878" s="230" t="s">
        <v>149</v>
      </c>
      <c r="M878" s="230" t="s">
        <v>148</v>
      </c>
    </row>
    <row r="879" spans="1:13" x14ac:dyDescent="0.3">
      <c r="A879" s="230">
        <v>421971</v>
      </c>
      <c r="B879" s="230" t="s">
        <v>58</v>
      </c>
      <c r="E879" s="230" t="s">
        <v>148</v>
      </c>
      <c r="F879" s="230" t="s">
        <v>148</v>
      </c>
      <c r="G879" s="230" t="s">
        <v>148</v>
      </c>
      <c r="H879" s="230" t="s">
        <v>148</v>
      </c>
      <c r="I879" s="230" t="s">
        <v>150</v>
      </c>
      <c r="J879" s="230" t="s">
        <v>148</v>
      </c>
      <c r="K879" s="230" t="s">
        <v>150</v>
      </c>
      <c r="L879" s="230" t="s">
        <v>148</v>
      </c>
      <c r="M879" s="230" t="s">
        <v>148</v>
      </c>
    </row>
    <row r="880" spans="1:13" x14ac:dyDescent="0.3">
      <c r="A880" s="230">
        <v>421972</v>
      </c>
      <c r="B880" s="230" t="s">
        <v>58</v>
      </c>
      <c r="D880" s="230" t="s">
        <v>148</v>
      </c>
      <c r="E880" s="230" t="s">
        <v>148</v>
      </c>
      <c r="H880" s="230" t="s">
        <v>150</v>
      </c>
      <c r="I880" s="230" t="s">
        <v>150</v>
      </c>
      <c r="K880" s="230" t="s">
        <v>150</v>
      </c>
      <c r="L880" s="230" t="s">
        <v>150</v>
      </c>
      <c r="M880" s="230" t="s">
        <v>150</v>
      </c>
    </row>
    <row r="881" spans="1:13" x14ac:dyDescent="0.3">
      <c r="A881" s="230">
        <v>421973</v>
      </c>
      <c r="B881" s="230" t="s">
        <v>58</v>
      </c>
      <c r="C881" s="230" t="s">
        <v>148</v>
      </c>
      <c r="E881" s="230" t="s">
        <v>148</v>
      </c>
      <c r="F881" s="230" t="s">
        <v>149</v>
      </c>
      <c r="G881" s="230" t="s">
        <v>148</v>
      </c>
      <c r="H881" s="230" t="s">
        <v>148</v>
      </c>
      <c r="J881" s="230" t="s">
        <v>148</v>
      </c>
      <c r="K881" s="230" t="s">
        <v>150</v>
      </c>
      <c r="L881" s="230" t="s">
        <v>148</v>
      </c>
      <c r="M881" s="230" t="s">
        <v>148</v>
      </c>
    </row>
    <row r="882" spans="1:13" x14ac:dyDescent="0.3">
      <c r="A882" s="230">
        <v>421974</v>
      </c>
      <c r="B882" s="230" t="s">
        <v>58</v>
      </c>
      <c r="C882" s="230" t="s">
        <v>148</v>
      </c>
      <c r="E882" s="230" t="s">
        <v>148</v>
      </c>
      <c r="G882" s="230" t="s">
        <v>148</v>
      </c>
      <c r="I882" s="230" t="s">
        <v>149</v>
      </c>
      <c r="J882" s="230" t="s">
        <v>150</v>
      </c>
      <c r="L882" s="230" t="s">
        <v>150</v>
      </c>
      <c r="M882" s="230" t="s">
        <v>148</v>
      </c>
    </row>
    <row r="883" spans="1:13" x14ac:dyDescent="0.3">
      <c r="A883" s="230">
        <v>421975</v>
      </c>
      <c r="B883" s="230" t="s">
        <v>58</v>
      </c>
      <c r="C883" s="230" t="s">
        <v>150</v>
      </c>
      <c r="D883" s="230" t="s">
        <v>150</v>
      </c>
      <c r="E883" s="230" t="s">
        <v>148</v>
      </c>
      <c r="F883" s="230" t="s">
        <v>148</v>
      </c>
      <c r="G883" s="230" t="s">
        <v>148</v>
      </c>
      <c r="H883" s="230" t="s">
        <v>149</v>
      </c>
      <c r="I883" s="230" t="s">
        <v>149</v>
      </c>
      <c r="J883" s="230" t="s">
        <v>149</v>
      </c>
      <c r="K883" s="230" t="s">
        <v>150</v>
      </c>
      <c r="L883" s="230" t="s">
        <v>149</v>
      </c>
      <c r="M883" s="230" t="s">
        <v>150</v>
      </c>
    </row>
    <row r="884" spans="1:13" x14ac:dyDescent="0.3">
      <c r="A884" s="230">
        <v>421989</v>
      </c>
      <c r="B884" s="230" t="s">
        <v>58</v>
      </c>
      <c r="C884" s="230" t="s">
        <v>150</v>
      </c>
      <c r="E884" s="230" t="s">
        <v>148</v>
      </c>
      <c r="G884" s="230" t="s">
        <v>148</v>
      </c>
      <c r="H884" s="230" t="s">
        <v>148</v>
      </c>
      <c r="I884" s="230" t="s">
        <v>149</v>
      </c>
      <c r="J884" s="230" t="s">
        <v>148</v>
      </c>
      <c r="K884" s="230" t="s">
        <v>148</v>
      </c>
      <c r="L884" s="230" t="s">
        <v>150</v>
      </c>
    </row>
    <row r="885" spans="1:13" x14ac:dyDescent="0.3">
      <c r="A885" s="230">
        <v>421995</v>
      </c>
      <c r="B885" s="230" t="s">
        <v>58</v>
      </c>
      <c r="C885" s="230" t="s">
        <v>148</v>
      </c>
      <c r="E885" s="230" t="s">
        <v>148</v>
      </c>
      <c r="F885" s="230" t="s">
        <v>148</v>
      </c>
      <c r="G885" s="230" t="s">
        <v>148</v>
      </c>
      <c r="H885" s="230" t="s">
        <v>148</v>
      </c>
      <c r="J885" s="230" t="s">
        <v>150</v>
      </c>
      <c r="L885" s="230" t="s">
        <v>149</v>
      </c>
      <c r="M885" s="230" t="s">
        <v>150</v>
      </c>
    </row>
    <row r="886" spans="1:13" x14ac:dyDescent="0.3">
      <c r="A886" s="230">
        <v>422008</v>
      </c>
      <c r="B886" s="230" t="s">
        <v>58</v>
      </c>
      <c r="E886" s="230" t="s">
        <v>148</v>
      </c>
      <c r="H886" s="230" t="s">
        <v>149</v>
      </c>
      <c r="J886" s="230" t="s">
        <v>148</v>
      </c>
      <c r="K886" s="230" t="s">
        <v>148</v>
      </c>
      <c r="L886" s="230" t="s">
        <v>149</v>
      </c>
      <c r="M886" s="230" t="s">
        <v>148</v>
      </c>
    </row>
    <row r="887" spans="1:13" x14ac:dyDescent="0.3">
      <c r="A887" s="230">
        <v>422011</v>
      </c>
      <c r="B887" s="230" t="s">
        <v>58</v>
      </c>
      <c r="C887" s="230" t="s">
        <v>150</v>
      </c>
      <c r="D887" s="230" t="s">
        <v>150</v>
      </c>
      <c r="E887" s="230" t="s">
        <v>149</v>
      </c>
      <c r="F887" s="230" t="s">
        <v>149</v>
      </c>
      <c r="G887" s="230" t="s">
        <v>149</v>
      </c>
      <c r="H887" s="230" t="s">
        <v>149</v>
      </c>
      <c r="I887" s="230" t="s">
        <v>149</v>
      </c>
      <c r="J887" s="230" t="s">
        <v>149</v>
      </c>
      <c r="K887" s="230" t="s">
        <v>149</v>
      </c>
      <c r="L887" s="230" t="s">
        <v>149</v>
      </c>
      <c r="M887" s="230" t="s">
        <v>149</v>
      </c>
    </row>
    <row r="888" spans="1:13" x14ac:dyDescent="0.3">
      <c r="A888" s="230">
        <v>422017</v>
      </c>
      <c r="B888" s="230" t="s">
        <v>58</v>
      </c>
      <c r="C888" s="230" t="s">
        <v>148</v>
      </c>
      <c r="D888" s="230" t="s">
        <v>148</v>
      </c>
      <c r="E888" s="230" t="s">
        <v>148</v>
      </c>
      <c r="F888" s="230" t="s">
        <v>150</v>
      </c>
      <c r="I888" s="230" t="s">
        <v>150</v>
      </c>
      <c r="J888" s="230" t="s">
        <v>149</v>
      </c>
      <c r="L888" s="230" t="s">
        <v>150</v>
      </c>
      <c r="M888" s="230" t="s">
        <v>150</v>
      </c>
    </row>
    <row r="889" spans="1:13" x14ac:dyDescent="0.3">
      <c r="A889" s="230">
        <v>422025</v>
      </c>
      <c r="B889" s="230" t="s">
        <v>58</v>
      </c>
      <c r="D889" s="230" t="s">
        <v>148</v>
      </c>
      <c r="F889" s="230" t="s">
        <v>148</v>
      </c>
      <c r="G889" s="230" t="s">
        <v>148</v>
      </c>
      <c r="H889" s="230" t="s">
        <v>150</v>
      </c>
      <c r="I889" s="230" t="s">
        <v>148</v>
      </c>
      <c r="J889" s="230" t="s">
        <v>150</v>
      </c>
      <c r="K889" s="230" t="s">
        <v>148</v>
      </c>
      <c r="L889" s="230" t="s">
        <v>150</v>
      </c>
    </row>
    <row r="890" spans="1:13" x14ac:dyDescent="0.3">
      <c r="A890" s="230">
        <v>422026</v>
      </c>
      <c r="B890" s="230" t="s">
        <v>58</v>
      </c>
      <c r="D890" s="230" t="s">
        <v>148</v>
      </c>
      <c r="E890" s="230" t="s">
        <v>148</v>
      </c>
      <c r="F890" s="230" t="s">
        <v>148</v>
      </c>
      <c r="G890" s="230" t="s">
        <v>148</v>
      </c>
      <c r="H890" s="230" t="s">
        <v>148</v>
      </c>
      <c r="K890" s="230" t="s">
        <v>148</v>
      </c>
      <c r="L890" s="230" t="s">
        <v>150</v>
      </c>
    </row>
    <row r="891" spans="1:13" x14ac:dyDescent="0.3">
      <c r="A891" s="230">
        <v>422029</v>
      </c>
      <c r="B891" s="230" t="s">
        <v>58</v>
      </c>
      <c r="F891" s="230" t="s">
        <v>148</v>
      </c>
      <c r="G891" s="230" t="s">
        <v>148</v>
      </c>
      <c r="I891" s="230" t="s">
        <v>148</v>
      </c>
      <c r="J891" s="230" t="s">
        <v>148</v>
      </c>
      <c r="K891" s="230" t="s">
        <v>148</v>
      </c>
      <c r="L891" s="230" t="s">
        <v>148</v>
      </c>
      <c r="M891" s="230" t="s">
        <v>148</v>
      </c>
    </row>
    <row r="892" spans="1:13" x14ac:dyDescent="0.3">
      <c r="A892" s="230">
        <v>422036</v>
      </c>
      <c r="B892" s="230" t="s">
        <v>58</v>
      </c>
      <c r="C892" s="230" t="s">
        <v>148</v>
      </c>
      <c r="D892" s="230" t="s">
        <v>148</v>
      </c>
      <c r="E892" s="230" t="s">
        <v>148</v>
      </c>
      <c r="F892" s="230" t="s">
        <v>149</v>
      </c>
      <c r="G892" s="230" t="s">
        <v>149</v>
      </c>
      <c r="H892" s="230" t="s">
        <v>148</v>
      </c>
      <c r="I892" s="230" t="s">
        <v>149</v>
      </c>
      <c r="J892" s="230" t="s">
        <v>149</v>
      </c>
      <c r="K892" s="230" t="s">
        <v>149</v>
      </c>
      <c r="L892" s="230" t="s">
        <v>149</v>
      </c>
      <c r="M892" s="230" t="s">
        <v>149</v>
      </c>
    </row>
    <row r="893" spans="1:13" x14ac:dyDescent="0.3">
      <c r="A893" s="230">
        <v>422037</v>
      </c>
      <c r="B893" s="230" t="s">
        <v>58</v>
      </c>
      <c r="C893" s="230" t="s">
        <v>148</v>
      </c>
      <c r="D893" s="230" t="s">
        <v>148</v>
      </c>
      <c r="E893" s="230" t="s">
        <v>148</v>
      </c>
      <c r="F893" s="230" t="s">
        <v>150</v>
      </c>
      <c r="G893" s="230" t="s">
        <v>150</v>
      </c>
      <c r="H893" s="230" t="s">
        <v>148</v>
      </c>
      <c r="I893" s="230" t="s">
        <v>150</v>
      </c>
      <c r="J893" s="230" t="s">
        <v>150</v>
      </c>
      <c r="K893" s="230" t="s">
        <v>149</v>
      </c>
      <c r="L893" s="230" t="s">
        <v>149</v>
      </c>
      <c r="M893" s="230" t="s">
        <v>148</v>
      </c>
    </row>
    <row r="894" spans="1:13" x14ac:dyDescent="0.3">
      <c r="A894" s="230">
        <v>422038</v>
      </c>
      <c r="B894" s="230" t="s">
        <v>58</v>
      </c>
      <c r="C894" s="230" t="s">
        <v>148</v>
      </c>
      <c r="D894" s="230" t="s">
        <v>150</v>
      </c>
      <c r="E894" s="230" t="s">
        <v>148</v>
      </c>
      <c r="F894" s="230" t="s">
        <v>150</v>
      </c>
      <c r="G894" s="230" t="s">
        <v>150</v>
      </c>
      <c r="H894" s="230" t="s">
        <v>149</v>
      </c>
      <c r="I894" s="230" t="s">
        <v>149</v>
      </c>
      <c r="J894" s="230" t="s">
        <v>149</v>
      </c>
      <c r="K894" s="230" t="s">
        <v>149</v>
      </c>
      <c r="L894" s="230" t="s">
        <v>149</v>
      </c>
      <c r="M894" s="230" t="s">
        <v>149</v>
      </c>
    </row>
    <row r="895" spans="1:13" x14ac:dyDescent="0.3">
      <c r="A895" s="230">
        <v>422046</v>
      </c>
      <c r="B895" s="230" t="s">
        <v>58</v>
      </c>
      <c r="C895" s="230" t="s">
        <v>148</v>
      </c>
      <c r="D895" s="230" t="s">
        <v>150</v>
      </c>
      <c r="E895" s="230" t="s">
        <v>148</v>
      </c>
      <c r="F895" s="230" t="s">
        <v>150</v>
      </c>
      <c r="G895" s="230" t="s">
        <v>149</v>
      </c>
      <c r="H895" s="230" t="s">
        <v>148</v>
      </c>
      <c r="I895" s="230" t="s">
        <v>149</v>
      </c>
      <c r="J895" s="230" t="s">
        <v>149</v>
      </c>
      <c r="K895" s="230" t="s">
        <v>149</v>
      </c>
      <c r="L895" s="230" t="s">
        <v>149</v>
      </c>
      <c r="M895" s="230" t="s">
        <v>150</v>
      </c>
    </row>
    <row r="896" spans="1:13" x14ac:dyDescent="0.3">
      <c r="A896" s="230">
        <v>422057</v>
      </c>
      <c r="B896" s="230" t="s">
        <v>58</v>
      </c>
      <c r="D896" s="230" t="s">
        <v>148</v>
      </c>
      <c r="F896" s="230" t="s">
        <v>148</v>
      </c>
      <c r="H896" s="230" t="s">
        <v>148</v>
      </c>
      <c r="I896" s="230" t="s">
        <v>149</v>
      </c>
      <c r="K896" s="230" t="s">
        <v>150</v>
      </c>
      <c r="L896" s="230" t="s">
        <v>149</v>
      </c>
    </row>
    <row r="897" spans="1:13" x14ac:dyDescent="0.3">
      <c r="A897" s="230">
        <v>422066</v>
      </c>
      <c r="B897" s="230" t="s">
        <v>58</v>
      </c>
      <c r="D897" s="230" t="s">
        <v>148</v>
      </c>
      <c r="H897" s="230" t="s">
        <v>148</v>
      </c>
      <c r="I897" s="230" t="s">
        <v>148</v>
      </c>
      <c r="J897" s="230" t="s">
        <v>148</v>
      </c>
      <c r="L897" s="230" t="s">
        <v>150</v>
      </c>
    </row>
    <row r="898" spans="1:13" x14ac:dyDescent="0.3">
      <c r="A898" s="230">
        <v>422073</v>
      </c>
      <c r="B898" s="230" t="s">
        <v>58</v>
      </c>
      <c r="C898" s="230" t="s">
        <v>148</v>
      </c>
      <c r="D898" s="230" t="s">
        <v>150</v>
      </c>
      <c r="E898" s="230" t="s">
        <v>148</v>
      </c>
      <c r="F898" s="230" t="s">
        <v>150</v>
      </c>
      <c r="H898" s="230" t="s">
        <v>150</v>
      </c>
      <c r="I898" s="230" t="s">
        <v>149</v>
      </c>
      <c r="J898" s="230" t="s">
        <v>150</v>
      </c>
      <c r="K898" s="230" t="s">
        <v>150</v>
      </c>
      <c r="L898" s="230" t="s">
        <v>149</v>
      </c>
      <c r="M898" s="230" t="s">
        <v>149</v>
      </c>
    </row>
    <row r="899" spans="1:13" x14ac:dyDescent="0.3">
      <c r="A899" s="230">
        <v>422077</v>
      </c>
      <c r="B899" s="230" t="s">
        <v>58</v>
      </c>
      <c r="D899" s="230" t="s">
        <v>150</v>
      </c>
      <c r="F899" s="230" t="s">
        <v>150</v>
      </c>
      <c r="J899" s="230" t="s">
        <v>149</v>
      </c>
      <c r="K899" s="230" t="s">
        <v>150</v>
      </c>
      <c r="L899" s="230" t="s">
        <v>149</v>
      </c>
    </row>
    <row r="900" spans="1:13" x14ac:dyDescent="0.3">
      <c r="A900" s="230">
        <v>422084</v>
      </c>
      <c r="B900" s="230" t="s">
        <v>58</v>
      </c>
      <c r="C900" s="230" t="s">
        <v>148</v>
      </c>
      <c r="D900" s="230" t="s">
        <v>150</v>
      </c>
      <c r="E900" s="230" t="s">
        <v>148</v>
      </c>
      <c r="H900" s="230" t="s">
        <v>149</v>
      </c>
      <c r="I900" s="230" t="s">
        <v>149</v>
      </c>
      <c r="J900" s="230" t="s">
        <v>149</v>
      </c>
      <c r="K900" s="230" t="s">
        <v>148</v>
      </c>
      <c r="L900" s="230" t="s">
        <v>149</v>
      </c>
      <c r="M900" s="230" t="s">
        <v>150</v>
      </c>
    </row>
    <row r="901" spans="1:13" x14ac:dyDescent="0.3">
      <c r="A901" s="230">
        <v>422119</v>
      </c>
      <c r="B901" s="230" t="s">
        <v>58</v>
      </c>
      <c r="C901" s="230" t="s">
        <v>148</v>
      </c>
      <c r="D901" s="230" t="s">
        <v>150</v>
      </c>
      <c r="G901" s="230" t="s">
        <v>150</v>
      </c>
      <c r="J901" s="230" t="s">
        <v>150</v>
      </c>
      <c r="K901" s="230" t="s">
        <v>148</v>
      </c>
      <c r="L901" s="230" t="s">
        <v>149</v>
      </c>
      <c r="M901" s="230" t="s">
        <v>148</v>
      </c>
    </row>
    <row r="902" spans="1:13" x14ac:dyDescent="0.3">
      <c r="A902" s="230">
        <v>422122</v>
      </c>
      <c r="B902" s="230" t="s">
        <v>58</v>
      </c>
      <c r="C902" s="230" t="s">
        <v>148</v>
      </c>
      <c r="D902" s="230" t="s">
        <v>148</v>
      </c>
      <c r="F902" s="230" t="s">
        <v>148</v>
      </c>
      <c r="G902" s="230" t="s">
        <v>150</v>
      </c>
      <c r="H902" s="230" t="s">
        <v>148</v>
      </c>
      <c r="I902" s="230" t="s">
        <v>148</v>
      </c>
      <c r="J902" s="230" t="s">
        <v>148</v>
      </c>
      <c r="K902" s="230" t="s">
        <v>148</v>
      </c>
      <c r="L902" s="230" t="s">
        <v>150</v>
      </c>
    </row>
    <row r="903" spans="1:13" x14ac:dyDescent="0.3">
      <c r="A903" s="230">
        <v>422139</v>
      </c>
      <c r="B903" s="230" t="s">
        <v>58</v>
      </c>
      <c r="D903" s="230" t="s">
        <v>148</v>
      </c>
      <c r="E903" s="230" t="s">
        <v>148</v>
      </c>
      <c r="G903" s="230" t="s">
        <v>148</v>
      </c>
      <c r="H903" s="230" t="s">
        <v>150</v>
      </c>
      <c r="J903" s="230" t="s">
        <v>150</v>
      </c>
      <c r="K903" s="230" t="s">
        <v>149</v>
      </c>
      <c r="L903" s="230" t="s">
        <v>149</v>
      </c>
      <c r="M903" s="230" t="s">
        <v>150</v>
      </c>
    </row>
    <row r="904" spans="1:13" x14ac:dyDescent="0.3">
      <c r="A904" s="230">
        <v>422153</v>
      </c>
      <c r="B904" s="230" t="s">
        <v>58</v>
      </c>
      <c r="C904" s="230" t="s">
        <v>148</v>
      </c>
      <c r="D904" s="230" t="s">
        <v>150</v>
      </c>
      <c r="E904" s="230" t="s">
        <v>148</v>
      </c>
      <c r="G904" s="230" t="s">
        <v>148</v>
      </c>
      <c r="H904" s="230" t="s">
        <v>148</v>
      </c>
      <c r="I904" s="230" t="s">
        <v>149</v>
      </c>
      <c r="J904" s="230" t="s">
        <v>149</v>
      </c>
      <c r="K904" s="230" t="s">
        <v>149</v>
      </c>
      <c r="L904" s="230" t="s">
        <v>149</v>
      </c>
      <c r="M904" s="230" t="s">
        <v>149</v>
      </c>
    </row>
    <row r="905" spans="1:13" x14ac:dyDescent="0.3">
      <c r="A905" s="230">
        <v>422162</v>
      </c>
      <c r="B905" s="230" t="s">
        <v>58</v>
      </c>
      <c r="C905" s="230" t="s">
        <v>148</v>
      </c>
      <c r="D905" s="230" t="s">
        <v>148</v>
      </c>
      <c r="G905" s="230" t="s">
        <v>150</v>
      </c>
      <c r="I905" s="230" t="s">
        <v>148</v>
      </c>
      <c r="J905" s="230" t="s">
        <v>148</v>
      </c>
      <c r="K905" s="230" t="s">
        <v>148</v>
      </c>
      <c r="L905" s="230" t="s">
        <v>150</v>
      </c>
    </row>
    <row r="906" spans="1:13" x14ac:dyDescent="0.3">
      <c r="A906" s="230">
        <v>422166</v>
      </c>
      <c r="B906" s="230" t="s">
        <v>58</v>
      </c>
      <c r="C906" s="230" t="s">
        <v>148</v>
      </c>
      <c r="F906" s="230" t="s">
        <v>149</v>
      </c>
      <c r="H906" s="230" t="s">
        <v>149</v>
      </c>
      <c r="I906" s="230" t="s">
        <v>149</v>
      </c>
      <c r="J906" s="230" t="s">
        <v>150</v>
      </c>
      <c r="K906" s="230" t="s">
        <v>148</v>
      </c>
      <c r="L906" s="230" t="s">
        <v>150</v>
      </c>
      <c r="M906" s="230" t="s">
        <v>148</v>
      </c>
    </row>
    <row r="907" spans="1:13" x14ac:dyDescent="0.3">
      <c r="A907" s="230">
        <v>422186</v>
      </c>
      <c r="B907" s="230" t="s">
        <v>58</v>
      </c>
      <c r="E907" s="230" t="s">
        <v>149</v>
      </c>
      <c r="F907" s="230" t="s">
        <v>149</v>
      </c>
      <c r="J907" s="230" t="s">
        <v>148</v>
      </c>
      <c r="K907" s="230" t="s">
        <v>149</v>
      </c>
      <c r="L907" s="230" t="s">
        <v>148</v>
      </c>
    </row>
    <row r="908" spans="1:13" x14ac:dyDescent="0.3">
      <c r="A908" s="230">
        <v>422197</v>
      </c>
      <c r="B908" s="230" t="s">
        <v>58</v>
      </c>
      <c r="E908" s="230" t="s">
        <v>148</v>
      </c>
      <c r="F908" s="230" t="s">
        <v>148</v>
      </c>
      <c r="G908" s="230" t="s">
        <v>148</v>
      </c>
      <c r="I908" s="230" t="s">
        <v>150</v>
      </c>
      <c r="J908" s="230" t="s">
        <v>148</v>
      </c>
      <c r="K908" s="230" t="s">
        <v>148</v>
      </c>
      <c r="L908" s="230" t="s">
        <v>148</v>
      </c>
    </row>
    <row r="909" spans="1:13" x14ac:dyDescent="0.3">
      <c r="A909" s="230">
        <v>422198</v>
      </c>
      <c r="B909" s="230" t="s">
        <v>58</v>
      </c>
      <c r="C909" s="230" t="s">
        <v>148</v>
      </c>
      <c r="D909" s="230" t="s">
        <v>148</v>
      </c>
      <c r="E909" s="230" t="s">
        <v>148</v>
      </c>
      <c r="F909" s="230" t="s">
        <v>148</v>
      </c>
      <c r="G909" s="230" t="s">
        <v>149</v>
      </c>
      <c r="H909" s="230" t="s">
        <v>148</v>
      </c>
      <c r="I909" s="230" t="s">
        <v>148</v>
      </c>
      <c r="J909" s="230" t="s">
        <v>149</v>
      </c>
      <c r="K909" s="230" t="s">
        <v>148</v>
      </c>
      <c r="L909" s="230" t="s">
        <v>150</v>
      </c>
      <c r="M909" s="230" t="s">
        <v>150</v>
      </c>
    </row>
    <row r="910" spans="1:13" x14ac:dyDescent="0.3">
      <c r="A910" s="230">
        <v>422217</v>
      </c>
      <c r="B910" s="230" t="s">
        <v>58</v>
      </c>
      <c r="C910" s="230" t="s">
        <v>148</v>
      </c>
      <c r="D910" s="230" t="s">
        <v>148</v>
      </c>
      <c r="E910" s="230" t="s">
        <v>148</v>
      </c>
      <c r="F910" s="230" t="s">
        <v>148</v>
      </c>
      <c r="H910" s="230" t="s">
        <v>148</v>
      </c>
      <c r="I910" s="230" t="s">
        <v>148</v>
      </c>
      <c r="J910" s="230" t="s">
        <v>148</v>
      </c>
      <c r="K910" s="230" t="s">
        <v>148</v>
      </c>
      <c r="L910" s="230" t="s">
        <v>148</v>
      </c>
      <c r="M910" s="230" t="s">
        <v>150</v>
      </c>
    </row>
    <row r="911" spans="1:13" x14ac:dyDescent="0.3">
      <c r="A911" s="230">
        <v>422229</v>
      </c>
      <c r="B911" s="230" t="s">
        <v>58</v>
      </c>
      <c r="C911" s="230" t="s">
        <v>148</v>
      </c>
      <c r="D911" s="230" t="s">
        <v>148</v>
      </c>
      <c r="E911" s="230" t="s">
        <v>148</v>
      </c>
      <c r="F911" s="230" t="s">
        <v>148</v>
      </c>
      <c r="G911" s="230" t="s">
        <v>148</v>
      </c>
      <c r="H911" s="230" t="s">
        <v>148</v>
      </c>
      <c r="I911" s="230" t="s">
        <v>150</v>
      </c>
      <c r="J911" s="230" t="s">
        <v>150</v>
      </c>
      <c r="K911" s="230" t="s">
        <v>150</v>
      </c>
      <c r="L911" s="230" t="s">
        <v>149</v>
      </c>
      <c r="M911" s="230" t="s">
        <v>149</v>
      </c>
    </row>
    <row r="912" spans="1:13" x14ac:dyDescent="0.3">
      <c r="A912" s="230">
        <v>422231</v>
      </c>
      <c r="B912" s="230" t="s">
        <v>58</v>
      </c>
      <c r="D912" s="230" t="s">
        <v>150</v>
      </c>
      <c r="E912" s="230" t="s">
        <v>150</v>
      </c>
      <c r="F912" s="230" t="s">
        <v>149</v>
      </c>
      <c r="H912" s="230" t="s">
        <v>149</v>
      </c>
      <c r="I912" s="230" t="s">
        <v>149</v>
      </c>
      <c r="J912" s="230" t="s">
        <v>149</v>
      </c>
      <c r="K912" s="230" t="s">
        <v>149</v>
      </c>
      <c r="L912" s="230" t="s">
        <v>149</v>
      </c>
      <c r="M912" s="230" t="s">
        <v>149</v>
      </c>
    </row>
    <row r="913" spans="1:13" x14ac:dyDescent="0.3">
      <c r="A913" s="230">
        <v>422268</v>
      </c>
      <c r="B913" s="230" t="s">
        <v>58</v>
      </c>
      <c r="C913" s="230" t="s">
        <v>148</v>
      </c>
      <c r="E913" s="230" t="s">
        <v>148</v>
      </c>
      <c r="F913" s="230" t="s">
        <v>150</v>
      </c>
      <c r="J913" s="230" t="s">
        <v>148</v>
      </c>
      <c r="K913" s="230" t="s">
        <v>149</v>
      </c>
    </row>
    <row r="914" spans="1:13" x14ac:dyDescent="0.3">
      <c r="A914" s="230">
        <v>422278</v>
      </c>
      <c r="B914" s="230" t="s">
        <v>58</v>
      </c>
      <c r="C914" s="230" t="s">
        <v>148</v>
      </c>
      <c r="D914" s="230" t="s">
        <v>148</v>
      </c>
      <c r="E914" s="230" t="s">
        <v>148</v>
      </c>
      <c r="F914" s="230" t="s">
        <v>150</v>
      </c>
      <c r="G914" s="230" t="s">
        <v>150</v>
      </c>
      <c r="H914" s="230" t="s">
        <v>149</v>
      </c>
      <c r="I914" s="230" t="s">
        <v>149</v>
      </c>
      <c r="J914" s="230" t="s">
        <v>149</v>
      </c>
      <c r="K914" s="230" t="s">
        <v>150</v>
      </c>
      <c r="L914" s="230" t="s">
        <v>149</v>
      </c>
      <c r="M914" s="230" t="s">
        <v>149</v>
      </c>
    </row>
    <row r="915" spans="1:13" x14ac:dyDescent="0.3">
      <c r="A915" s="230">
        <v>422281</v>
      </c>
      <c r="B915" s="230" t="s">
        <v>58</v>
      </c>
      <c r="C915" s="230" t="s">
        <v>148</v>
      </c>
      <c r="D915" s="230" t="s">
        <v>150</v>
      </c>
      <c r="E915" s="230" t="s">
        <v>150</v>
      </c>
      <c r="F915" s="230" t="s">
        <v>149</v>
      </c>
      <c r="G915" s="230" t="s">
        <v>149</v>
      </c>
      <c r="H915" s="230" t="s">
        <v>149</v>
      </c>
      <c r="I915" s="230" t="s">
        <v>148</v>
      </c>
      <c r="J915" s="230" t="s">
        <v>150</v>
      </c>
      <c r="K915" s="230" t="s">
        <v>150</v>
      </c>
      <c r="L915" s="230" t="s">
        <v>150</v>
      </c>
      <c r="M915" s="230" t="s">
        <v>150</v>
      </c>
    </row>
    <row r="916" spans="1:13" x14ac:dyDescent="0.3">
      <c r="A916" s="230">
        <v>422284</v>
      </c>
      <c r="B916" s="230" t="s">
        <v>58</v>
      </c>
      <c r="D916" s="230" t="s">
        <v>148</v>
      </c>
      <c r="E916" s="230" t="s">
        <v>148</v>
      </c>
      <c r="G916" s="230" t="s">
        <v>149</v>
      </c>
      <c r="H916" s="230" t="s">
        <v>150</v>
      </c>
      <c r="I916" s="230" t="s">
        <v>148</v>
      </c>
      <c r="K916" s="230" t="s">
        <v>150</v>
      </c>
      <c r="L916" s="230" t="s">
        <v>149</v>
      </c>
      <c r="M916" s="230" t="s">
        <v>150</v>
      </c>
    </row>
    <row r="917" spans="1:13" x14ac:dyDescent="0.3">
      <c r="A917" s="230">
        <v>422288</v>
      </c>
      <c r="B917" s="230" t="s">
        <v>58</v>
      </c>
      <c r="C917" s="230" t="s">
        <v>150</v>
      </c>
      <c r="D917" s="230" t="s">
        <v>150</v>
      </c>
      <c r="E917" s="230" t="s">
        <v>148</v>
      </c>
      <c r="F917" s="230" t="s">
        <v>148</v>
      </c>
      <c r="G917" s="230" t="s">
        <v>150</v>
      </c>
      <c r="H917" s="230" t="s">
        <v>148</v>
      </c>
      <c r="I917" s="230" t="s">
        <v>149</v>
      </c>
      <c r="J917" s="230" t="s">
        <v>149</v>
      </c>
      <c r="K917" s="230" t="s">
        <v>149</v>
      </c>
      <c r="L917" s="230" t="s">
        <v>149</v>
      </c>
      <c r="M917" s="230" t="s">
        <v>149</v>
      </c>
    </row>
    <row r="918" spans="1:13" x14ac:dyDescent="0.3">
      <c r="A918" s="230">
        <v>422299</v>
      </c>
      <c r="B918" s="230" t="s">
        <v>58</v>
      </c>
      <c r="D918" s="230" t="s">
        <v>148</v>
      </c>
      <c r="E918" s="230" t="s">
        <v>148</v>
      </c>
      <c r="F918" s="230" t="s">
        <v>150</v>
      </c>
      <c r="G918" s="230" t="s">
        <v>150</v>
      </c>
      <c r="I918" s="230" t="s">
        <v>149</v>
      </c>
      <c r="J918" s="230" t="s">
        <v>149</v>
      </c>
      <c r="K918" s="230" t="s">
        <v>149</v>
      </c>
      <c r="L918" s="230" t="s">
        <v>149</v>
      </c>
      <c r="M918" s="230" t="s">
        <v>149</v>
      </c>
    </row>
    <row r="919" spans="1:13" x14ac:dyDescent="0.3">
      <c r="A919" s="230">
        <v>422316</v>
      </c>
      <c r="B919" s="230" t="s">
        <v>58</v>
      </c>
      <c r="E919" s="230" t="s">
        <v>148</v>
      </c>
      <c r="F919" s="230" t="s">
        <v>148</v>
      </c>
      <c r="I919" s="230" t="s">
        <v>148</v>
      </c>
      <c r="K919" s="230" t="s">
        <v>150</v>
      </c>
      <c r="L919" s="230" t="s">
        <v>150</v>
      </c>
    </row>
    <row r="920" spans="1:13" x14ac:dyDescent="0.3">
      <c r="A920" s="230">
        <v>422345</v>
      </c>
      <c r="B920" s="230" t="s">
        <v>58</v>
      </c>
      <c r="C920" s="230" t="s">
        <v>148</v>
      </c>
      <c r="D920" s="230" t="s">
        <v>150</v>
      </c>
      <c r="E920" s="230" t="s">
        <v>148</v>
      </c>
      <c r="F920" s="230" t="s">
        <v>150</v>
      </c>
      <c r="G920" s="230" t="s">
        <v>148</v>
      </c>
      <c r="H920" s="230" t="s">
        <v>148</v>
      </c>
      <c r="I920" s="230" t="s">
        <v>150</v>
      </c>
      <c r="J920" s="230" t="s">
        <v>150</v>
      </c>
      <c r="K920" s="230" t="s">
        <v>150</v>
      </c>
      <c r="L920" s="230" t="s">
        <v>150</v>
      </c>
      <c r="M920" s="230" t="s">
        <v>148</v>
      </c>
    </row>
    <row r="921" spans="1:13" x14ac:dyDescent="0.3">
      <c r="A921" s="230">
        <v>422351</v>
      </c>
      <c r="B921" s="230" t="s">
        <v>58</v>
      </c>
      <c r="C921" s="230" t="s">
        <v>148</v>
      </c>
      <c r="F921" s="230" t="s">
        <v>148</v>
      </c>
      <c r="G921" s="230" t="s">
        <v>150</v>
      </c>
      <c r="H921" s="230" t="s">
        <v>149</v>
      </c>
      <c r="I921" s="230" t="s">
        <v>150</v>
      </c>
      <c r="J921" s="230" t="s">
        <v>148</v>
      </c>
      <c r="K921" s="230" t="s">
        <v>150</v>
      </c>
      <c r="L921" s="230" t="s">
        <v>149</v>
      </c>
    </row>
    <row r="922" spans="1:13" x14ac:dyDescent="0.3">
      <c r="A922" s="230">
        <v>422397</v>
      </c>
      <c r="B922" s="230" t="s">
        <v>58</v>
      </c>
      <c r="E922" s="230" t="s">
        <v>148</v>
      </c>
      <c r="F922" s="230" t="s">
        <v>148</v>
      </c>
      <c r="G922" s="230" t="s">
        <v>148</v>
      </c>
      <c r="H922" s="230" t="s">
        <v>148</v>
      </c>
      <c r="I922" s="230" t="s">
        <v>148</v>
      </c>
      <c r="K922" s="230" t="s">
        <v>150</v>
      </c>
      <c r="L922" s="230" t="s">
        <v>150</v>
      </c>
    </row>
    <row r="923" spans="1:13" x14ac:dyDescent="0.3">
      <c r="A923" s="230">
        <v>422399</v>
      </c>
      <c r="B923" s="230" t="s">
        <v>58</v>
      </c>
      <c r="C923" s="230" t="s">
        <v>148</v>
      </c>
      <c r="D923" s="230" t="s">
        <v>148</v>
      </c>
      <c r="F923" s="230" t="s">
        <v>150</v>
      </c>
      <c r="H923" s="230" t="s">
        <v>148</v>
      </c>
      <c r="I923" s="230" t="s">
        <v>149</v>
      </c>
      <c r="J923" s="230" t="s">
        <v>150</v>
      </c>
      <c r="K923" s="230" t="s">
        <v>150</v>
      </c>
      <c r="L923" s="230" t="s">
        <v>149</v>
      </c>
      <c r="M923" s="230" t="s">
        <v>148</v>
      </c>
    </row>
    <row r="924" spans="1:13" x14ac:dyDescent="0.3">
      <c r="A924" s="230">
        <v>422400</v>
      </c>
      <c r="B924" s="230" t="s">
        <v>58</v>
      </c>
      <c r="D924" s="230" t="s">
        <v>148</v>
      </c>
      <c r="E924" s="230" t="s">
        <v>148</v>
      </c>
      <c r="F924" s="230" t="s">
        <v>148</v>
      </c>
      <c r="I924" s="230" t="s">
        <v>149</v>
      </c>
      <c r="J924" s="230" t="s">
        <v>149</v>
      </c>
      <c r="K924" s="230" t="s">
        <v>149</v>
      </c>
      <c r="L924" s="230" t="s">
        <v>149</v>
      </c>
      <c r="M924" s="230" t="s">
        <v>149</v>
      </c>
    </row>
    <row r="925" spans="1:13" x14ac:dyDescent="0.3">
      <c r="A925" s="230">
        <v>422413</v>
      </c>
      <c r="B925" s="230" t="s">
        <v>58</v>
      </c>
      <c r="E925" s="230" t="s">
        <v>148</v>
      </c>
      <c r="F925" s="230" t="s">
        <v>148</v>
      </c>
      <c r="G925" s="230" t="s">
        <v>149</v>
      </c>
      <c r="H925" s="230" t="s">
        <v>150</v>
      </c>
      <c r="K925" s="230" t="s">
        <v>148</v>
      </c>
      <c r="L925" s="230" t="s">
        <v>149</v>
      </c>
      <c r="M925" s="230" t="s">
        <v>148</v>
      </c>
    </row>
    <row r="926" spans="1:13" x14ac:dyDescent="0.3">
      <c r="A926" s="230">
        <v>422431</v>
      </c>
      <c r="B926" s="230" t="s">
        <v>58</v>
      </c>
      <c r="C926" s="230" t="s">
        <v>148</v>
      </c>
      <c r="D926" s="230" t="s">
        <v>148</v>
      </c>
      <c r="E926" s="230" t="s">
        <v>148</v>
      </c>
      <c r="F926" s="230" t="s">
        <v>148</v>
      </c>
      <c r="G926" s="230" t="s">
        <v>148</v>
      </c>
      <c r="H926" s="230" t="s">
        <v>148</v>
      </c>
      <c r="I926" s="230" t="s">
        <v>150</v>
      </c>
      <c r="J926" s="230" t="s">
        <v>150</v>
      </c>
      <c r="K926" s="230" t="s">
        <v>150</v>
      </c>
      <c r="L926" s="230" t="s">
        <v>150</v>
      </c>
      <c r="M926" s="230" t="s">
        <v>150</v>
      </c>
    </row>
    <row r="927" spans="1:13" x14ac:dyDescent="0.3">
      <c r="A927" s="230">
        <v>422437</v>
      </c>
      <c r="B927" s="230" t="s">
        <v>58</v>
      </c>
      <c r="C927" s="230" t="s">
        <v>148</v>
      </c>
      <c r="D927" s="230" t="s">
        <v>150</v>
      </c>
      <c r="E927" s="230" t="s">
        <v>148</v>
      </c>
      <c r="F927" s="230" t="s">
        <v>148</v>
      </c>
      <c r="G927" s="230" t="s">
        <v>148</v>
      </c>
      <c r="I927" s="230" t="s">
        <v>149</v>
      </c>
      <c r="J927" s="230" t="s">
        <v>149</v>
      </c>
      <c r="K927" s="230" t="s">
        <v>148</v>
      </c>
      <c r="L927" s="230" t="s">
        <v>149</v>
      </c>
      <c r="M927" s="230" t="s">
        <v>148</v>
      </c>
    </row>
    <row r="928" spans="1:13" x14ac:dyDescent="0.3">
      <c r="A928" s="230">
        <v>422438</v>
      </c>
      <c r="B928" s="230" t="s">
        <v>58</v>
      </c>
      <c r="G928" s="230" t="s">
        <v>148</v>
      </c>
      <c r="H928" s="230" t="s">
        <v>148</v>
      </c>
      <c r="I928" s="230" t="s">
        <v>148</v>
      </c>
      <c r="L928" s="230" t="s">
        <v>149</v>
      </c>
      <c r="M928" s="230" t="s">
        <v>148</v>
      </c>
    </row>
    <row r="929" spans="1:13" x14ac:dyDescent="0.3">
      <c r="A929" s="230">
        <v>422449</v>
      </c>
      <c r="B929" s="230" t="s">
        <v>58</v>
      </c>
      <c r="F929" s="230" t="s">
        <v>150</v>
      </c>
      <c r="G929" s="230" t="s">
        <v>149</v>
      </c>
      <c r="H929" s="230" t="s">
        <v>150</v>
      </c>
      <c r="I929" s="230" t="s">
        <v>148</v>
      </c>
      <c r="K929" s="230" t="s">
        <v>150</v>
      </c>
      <c r="L929" s="230" t="s">
        <v>149</v>
      </c>
      <c r="M929" s="230" t="s">
        <v>150</v>
      </c>
    </row>
    <row r="930" spans="1:13" x14ac:dyDescent="0.3">
      <c r="A930" s="230">
        <v>422454</v>
      </c>
      <c r="B930" s="230" t="s">
        <v>58</v>
      </c>
      <c r="C930" s="230" t="s">
        <v>150</v>
      </c>
      <c r="D930" s="230" t="s">
        <v>150</v>
      </c>
      <c r="E930" s="230" t="s">
        <v>148</v>
      </c>
      <c r="G930" s="230" t="s">
        <v>150</v>
      </c>
      <c r="I930" s="230" t="s">
        <v>149</v>
      </c>
      <c r="K930" s="230" t="s">
        <v>148</v>
      </c>
      <c r="L930" s="230" t="s">
        <v>149</v>
      </c>
      <c r="M930" s="230" t="s">
        <v>150</v>
      </c>
    </row>
    <row r="931" spans="1:13" x14ac:dyDescent="0.3">
      <c r="A931" s="230">
        <v>422455</v>
      </c>
      <c r="B931" s="230" t="s">
        <v>58</v>
      </c>
      <c r="C931" s="230" t="s">
        <v>148</v>
      </c>
      <c r="D931" s="230" t="s">
        <v>148</v>
      </c>
      <c r="E931" s="230" t="s">
        <v>148</v>
      </c>
      <c r="F931" s="230" t="s">
        <v>150</v>
      </c>
      <c r="G931" s="230" t="s">
        <v>150</v>
      </c>
      <c r="H931" s="230" t="s">
        <v>149</v>
      </c>
      <c r="I931" s="230" t="s">
        <v>149</v>
      </c>
      <c r="J931" s="230" t="s">
        <v>149</v>
      </c>
      <c r="K931" s="230" t="s">
        <v>149</v>
      </c>
      <c r="L931" s="230" t="s">
        <v>149</v>
      </c>
      <c r="M931" s="230" t="s">
        <v>149</v>
      </c>
    </row>
    <row r="932" spans="1:13" x14ac:dyDescent="0.3">
      <c r="A932" s="230">
        <v>422486</v>
      </c>
      <c r="B932" s="230" t="s">
        <v>58</v>
      </c>
      <c r="C932" s="230" t="s">
        <v>148</v>
      </c>
      <c r="D932" s="230" t="s">
        <v>149</v>
      </c>
      <c r="E932" s="230" t="s">
        <v>149</v>
      </c>
      <c r="F932" s="230" t="s">
        <v>150</v>
      </c>
      <c r="G932" s="230" t="s">
        <v>149</v>
      </c>
      <c r="H932" s="230" t="s">
        <v>148</v>
      </c>
      <c r="I932" s="230" t="s">
        <v>148</v>
      </c>
      <c r="J932" s="230" t="s">
        <v>149</v>
      </c>
      <c r="K932" s="230" t="s">
        <v>150</v>
      </c>
      <c r="L932" s="230" t="s">
        <v>149</v>
      </c>
      <c r="M932" s="230" t="s">
        <v>150</v>
      </c>
    </row>
    <row r="933" spans="1:13" x14ac:dyDescent="0.3">
      <c r="A933" s="230">
        <v>422489</v>
      </c>
      <c r="B933" s="230" t="s">
        <v>58</v>
      </c>
      <c r="C933" s="230" t="s">
        <v>148</v>
      </c>
      <c r="D933" s="230" t="s">
        <v>149</v>
      </c>
      <c r="E933" s="230" t="s">
        <v>150</v>
      </c>
      <c r="F933" s="230" t="s">
        <v>150</v>
      </c>
      <c r="G933" s="230" t="s">
        <v>149</v>
      </c>
      <c r="H933" s="230" t="s">
        <v>148</v>
      </c>
      <c r="I933" s="230" t="s">
        <v>149</v>
      </c>
      <c r="J933" s="230" t="s">
        <v>149</v>
      </c>
      <c r="L933" s="230" t="s">
        <v>149</v>
      </c>
      <c r="M933" s="230" t="s">
        <v>149</v>
      </c>
    </row>
    <row r="934" spans="1:13" x14ac:dyDescent="0.3">
      <c r="A934" s="230">
        <v>422495</v>
      </c>
      <c r="B934" s="230" t="s">
        <v>58</v>
      </c>
      <c r="C934" s="230" t="s">
        <v>148</v>
      </c>
      <c r="D934" s="230" t="s">
        <v>148</v>
      </c>
      <c r="E934" s="230" t="s">
        <v>148</v>
      </c>
      <c r="F934" s="230" t="s">
        <v>148</v>
      </c>
      <c r="G934" s="230" t="s">
        <v>148</v>
      </c>
      <c r="H934" s="230" t="s">
        <v>150</v>
      </c>
      <c r="I934" s="230" t="s">
        <v>149</v>
      </c>
      <c r="J934" s="230" t="s">
        <v>150</v>
      </c>
      <c r="K934" s="230" t="s">
        <v>149</v>
      </c>
      <c r="L934" s="230" t="s">
        <v>149</v>
      </c>
      <c r="M934" s="230" t="s">
        <v>150</v>
      </c>
    </row>
    <row r="935" spans="1:13" x14ac:dyDescent="0.3">
      <c r="A935" s="230">
        <v>422498</v>
      </c>
      <c r="B935" s="230" t="s">
        <v>58</v>
      </c>
      <c r="D935" s="230" t="s">
        <v>150</v>
      </c>
      <c r="E935" s="230" t="s">
        <v>148</v>
      </c>
      <c r="F935" s="230" t="s">
        <v>148</v>
      </c>
      <c r="H935" s="230" t="s">
        <v>149</v>
      </c>
      <c r="I935" s="230" t="s">
        <v>150</v>
      </c>
      <c r="J935" s="230" t="s">
        <v>149</v>
      </c>
      <c r="K935" s="230" t="s">
        <v>148</v>
      </c>
      <c r="L935" s="230" t="s">
        <v>149</v>
      </c>
      <c r="M935" s="230" t="s">
        <v>150</v>
      </c>
    </row>
    <row r="936" spans="1:13" x14ac:dyDescent="0.3">
      <c r="A936" s="230">
        <v>422500</v>
      </c>
      <c r="B936" s="230" t="s">
        <v>58</v>
      </c>
      <c r="G936" s="230" t="s">
        <v>149</v>
      </c>
      <c r="H936" s="230" t="s">
        <v>150</v>
      </c>
      <c r="I936" s="230" t="s">
        <v>150</v>
      </c>
      <c r="K936" s="230" t="s">
        <v>149</v>
      </c>
      <c r="L936" s="230" t="s">
        <v>149</v>
      </c>
    </row>
    <row r="937" spans="1:13" x14ac:dyDescent="0.3">
      <c r="A937" s="230">
        <v>422511</v>
      </c>
      <c r="B937" s="230" t="s">
        <v>58</v>
      </c>
      <c r="F937" s="230" t="s">
        <v>150</v>
      </c>
      <c r="G937" s="230" t="s">
        <v>149</v>
      </c>
      <c r="H937" s="230" t="s">
        <v>148</v>
      </c>
      <c r="I937" s="230" t="s">
        <v>150</v>
      </c>
      <c r="J937" s="230" t="s">
        <v>150</v>
      </c>
      <c r="K937" s="230" t="s">
        <v>150</v>
      </c>
      <c r="L937" s="230" t="s">
        <v>149</v>
      </c>
      <c r="M937" s="230" t="s">
        <v>150</v>
      </c>
    </row>
    <row r="938" spans="1:13" x14ac:dyDescent="0.3">
      <c r="A938" s="230">
        <v>422516</v>
      </c>
      <c r="B938" s="230" t="s">
        <v>58</v>
      </c>
      <c r="C938" s="230" t="s">
        <v>148</v>
      </c>
      <c r="I938" s="230" t="s">
        <v>150</v>
      </c>
      <c r="J938" s="230" t="s">
        <v>150</v>
      </c>
      <c r="K938" s="230" t="s">
        <v>150</v>
      </c>
      <c r="L938" s="230" t="s">
        <v>150</v>
      </c>
    </row>
    <row r="939" spans="1:13" x14ac:dyDescent="0.3">
      <c r="A939" s="230">
        <v>422519</v>
      </c>
      <c r="B939" s="230" t="s">
        <v>58</v>
      </c>
      <c r="C939" s="230" t="s">
        <v>150</v>
      </c>
      <c r="E939" s="230" t="s">
        <v>148</v>
      </c>
      <c r="F939" s="230" t="s">
        <v>148</v>
      </c>
      <c r="G939" s="230" t="s">
        <v>148</v>
      </c>
      <c r="I939" s="230" t="s">
        <v>149</v>
      </c>
      <c r="J939" s="230" t="s">
        <v>150</v>
      </c>
      <c r="K939" s="230" t="s">
        <v>150</v>
      </c>
      <c r="L939" s="230" t="s">
        <v>150</v>
      </c>
      <c r="M939" s="230" t="s">
        <v>149</v>
      </c>
    </row>
    <row r="940" spans="1:13" x14ac:dyDescent="0.3">
      <c r="A940" s="230">
        <v>422527</v>
      </c>
      <c r="B940" s="230" t="s">
        <v>58</v>
      </c>
      <c r="C940" s="230" t="s">
        <v>150</v>
      </c>
      <c r="E940" s="230" t="s">
        <v>150</v>
      </c>
      <c r="F940" s="230" t="s">
        <v>148</v>
      </c>
      <c r="H940" s="230" t="s">
        <v>148</v>
      </c>
      <c r="I940" s="230" t="s">
        <v>150</v>
      </c>
      <c r="J940" s="230" t="s">
        <v>149</v>
      </c>
      <c r="K940" s="230" t="s">
        <v>150</v>
      </c>
      <c r="L940" s="230" t="s">
        <v>149</v>
      </c>
    </row>
    <row r="941" spans="1:13" x14ac:dyDescent="0.3">
      <c r="A941" s="230">
        <v>422529</v>
      </c>
      <c r="B941" s="230" t="s">
        <v>58</v>
      </c>
      <c r="C941" s="230" t="s">
        <v>149</v>
      </c>
      <c r="D941" s="230" t="s">
        <v>149</v>
      </c>
      <c r="E941" s="230" t="s">
        <v>148</v>
      </c>
      <c r="G941" s="230" t="s">
        <v>148</v>
      </c>
      <c r="I941" s="230" t="s">
        <v>149</v>
      </c>
      <c r="J941" s="230" t="s">
        <v>148</v>
      </c>
      <c r="K941" s="230" t="s">
        <v>148</v>
      </c>
      <c r="L941" s="230" t="s">
        <v>149</v>
      </c>
      <c r="M941" s="230" t="s">
        <v>150</v>
      </c>
    </row>
    <row r="942" spans="1:13" x14ac:dyDescent="0.3">
      <c r="A942" s="230">
        <v>422536</v>
      </c>
      <c r="B942" s="230" t="s">
        <v>58</v>
      </c>
      <c r="D942" s="230" t="s">
        <v>148</v>
      </c>
      <c r="E942" s="230" t="s">
        <v>148</v>
      </c>
      <c r="F942" s="230" t="s">
        <v>150</v>
      </c>
      <c r="H942" s="230" t="s">
        <v>150</v>
      </c>
      <c r="K942" s="230" t="s">
        <v>148</v>
      </c>
      <c r="L942" s="230" t="s">
        <v>149</v>
      </c>
      <c r="M942" s="230" t="s">
        <v>149</v>
      </c>
    </row>
    <row r="943" spans="1:13" x14ac:dyDescent="0.3">
      <c r="A943" s="230">
        <v>422552</v>
      </c>
      <c r="B943" s="230" t="s">
        <v>58</v>
      </c>
      <c r="C943" s="230" t="s">
        <v>150</v>
      </c>
      <c r="D943" s="230" t="s">
        <v>149</v>
      </c>
      <c r="E943" s="230" t="s">
        <v>150</v>
      </c>
      <c r="F943" s="230" t="s">
        <v>149</v>
      </c>
      <c r="G943" s="230" t="s">
        <v>150</v>
      </c>
      <c r="H943" s="230" t="s">
        <v>150</v>
      </c>
      <c r="I943" s="230" t="s">
        <v>149</v>
      </c>
      <c r="J943" s="230" t="s">
        <v>149</v>
      </c>
      <c r="K943" s="230" t="s">
        <v>149</v>
      </c>
      <c r="L943" s="230" t="s">
        <v>149</v>
      </c>
      <c r="M943" s="230" t="s">
        <v>149</v>
      </c>
    </row>
    <row r="944" spans="1:13" x14ac:dyDescent="0.3">
      <c r="A944" s="230">
        <v>422556</v>
      </c>
      <c r="B944" s="230" t="s">
        <v>58</v>
      </c>
      <c r="D944" s="230" t="s">
        <v>148</v>
      </c>
      <c r="E944" s="230" t="s">
        <v>150</v>
      </c>
      <c r="I944" s="230" t="s">
        <v>150</v>
      </c>
      <c r="K944" s="230" t="s">
        <v>150</v>
      </c>
      <c r="L944" s="230" t="s">
        <v>150</v>
      </c>
      <c r="M944" s="230" t="s">
        <v>150</v>
      </c>
    </row>
    <row r="945" spans="1:13" x14ac:dyDescent="0.3">
      <c r="A945" s="230">
        <v>422566</v>
      </c>
      <c r="B945" s="230" t="s">
        <v>58</v>
      </c>
      <c r="F945" s="230" t="s">
        <v>150</v>
      </c>
      <c r="G945" s="230" t="s">
        <v>150</v>
      </c>
      <c r="H945" s="230" t="s">
        <v>150</v>
      </c>
      <c r="I945" s="230" t="s">
        <v>149</v>
      </c>
      <c r="K945" s="230" t="s">
        <v>150</v>
      </c>
      <c r="M945" s="230" t="s">
        <v>150</v>
      </c>
    </row>
    <row r="946" spans="1:13" x14ac:dyDescent="0.3">
      <c r="A946" s="230">
        <v>422568</v>
      </c>
      <c r="B946" s="230" t="s">
        <v>58</v>
      </c>
      <c r="D946" s="230" t="s">
        <v>150</v>
      </c>
      <c r="E946" s="230" t="s">
        <v>148</v>
      </c>
      <c r="H946" s="230" t="s">
        <v>150</v>
      </c>
      <c r="I946" s="230" t="s">
        <v>149</v>
      </c>
      <c r="J946" s="230" t="s">
        <v>148</v>
      </c>
      <c r="L946" s="230" t="s">
        <v>149</v>
      </c>
      <c r="M946" s="230" t="s">
        <v>148</v>
      </c>
    </row>
    <row r="947" spans="1:13" x14ac:dyDescent="0.3">
      <c r="A947" s="230">
        <v>422573</v>
      </c>
      <c r="B947" s="230" t="s">
        <v>58</v>
      </c>
      <c r="C947" s="230" t="s">
        <v>148</v>
      </c>
      <c r="E947" s="230" t="s">
        <v>148</v>
      </c>
      <c r="H947" s="230" t="s">
        <v>148</v>
      </c>
      <c r="I947" s="230" t="s">
        <v>150</v>
      </c>
      <c r="J947" s="230" t="s">
        <v>149</v>
      </c>
      <c r="K947" s="230" t="s">
        <v>148</v>
      </c>
      <c r="M947" s="230" t="s">
        <v>149</v>
      </c>
    </row>
    <row r="948" spans="1:13" x14ac:dyDescent="0.3">
      <c r="A948" s="230">
        <v>422576</v>
      </c>
      <c r="B948" s="230" t="s">
        <v>58</v>
      </c>
      <c r="C948" s="230" t="s">
        <v>150</v>
      </c>
      <c r="D948" s="230" t="s">
        <v>150</v>
      </c>
      <c r="E948" s="230" t="s">
        <v>149</v>
      </c>
      <c r="F948" s="230" t="s">
        <v>149</v>
      </c>
      <c r="G948" s="230" t="s">
        <v>149</v>
      </c>
      <c r="H948" s="230" t="s">
        <v>150</v>
      </c>
      <c r="I948" s="230" t="s">
        <v>149</v>
      </c>
      <c r="J948" s="230" t="s">
        <v>149</v>
      </c>
      <c r="K948" s="230" t="s">
        <v>149</v>
      </c>
      <c r="L948" s="230" t="s">
        <v>149</v>
      </c>
      <c r="M948" s="230" t="s">
        <v>149</v>
      </c>
    </row>
    <row r="949" spans="1:13" x14ac:dyDescent="0.3">
      <c r="A949" s="230">
        <v>422582</v>
      </c>
      <c r="B949" s="230" t="s">
        <v>58</v>
      </c>
      <c r="D949" s="230" t="s">
        <v>148</v>
      </c>
      <c r="E949" s="230" t="s">
        <v>148</v>
      </c>
      <c r="F949" s="230" t="s">
        <v>150</v>
      </c>
      <c r="G949" s="230" t="s">
        <v>150</v>
      </c>
      <c r="K949" s="230" t="s">
        <v>150</v>
      </c>
    </row>
    <row r="950" spans="1:13" x14ac:dyDescent="0.3">
      <c r="A950" s="230">
        <v>422585</v>
      </c>
      <c r="B950" s="230" t="s">
        <v>58</v>
      </c>
      <c r="C950" s="230" t="s">
        <v>148</v>
      </c>
      <c r="D950" s="230" t="s">
        <v>148</v>
      </c>
      <c r="E950" s="230" t="s">
        <v>148</v>
      </c>
      <c r="G950" s="230" t="s">
        <v>150</v>
      </c>
      <c r="H950" s="230" t="s">
        <v>150</v>
      </c>
      <c r="I950" s="230" t="s">
        <v>149</v>
      </c>
      <c r="J950" s="230" t="s">
        <v>149</v>
      </c>
      <c r="K950" s="230" t="s">
        <v>149</v>
      </c>
      <c r="L950" s="230" t="s">
        <v>149</v>
      </c>
      <c r="M950" s="230" t="s">
        <v>149</v>
      </c>
    </row>
    <row r="951" spans="1:13" x14ac:dyDescent="0.3">
      <c r="A951" s="230">
        <v>422586</v>
      </c>
      <c r="B951" s="230" t="s">
        <v>58</v>
      </c>
      <c r="C951" s="230" t="s">
        <v>150</v>
      </c>
      <c r="D951" s="230" t="s">
        <v>149</v>
      </c>
      <c r="E951" s="230" t="s">
        <v>148</v>
      </c>
      <c r="F951" s="230" t="s">
        <v>148</v>
      </c>
      <c r="G951" s="230" t="s">
        <v>150</v>
      </c>
      <c r="H951" s="230" t="s">
        <v>150</v>
      </c>
      <c r="I951" s="230" t="s">
        <v>149</v>
      </c>
      <c r="J951" s="230" t="s">
        <v>150</v>
      </c>
      <c r="K951" s="230" t="s">
        <v>149</v>
      </c>
      <c r="L951" s="230" t="s">
        <v>149</v>
      </c>
      <c r="M951" s="230" t="s">
        <v>150</v>
      </c>
    </row>
    <row r="952" spans="1:13" x14ac:dyDescent="0.3">
      <c r="A952" s="230">
        <v>422590</v>
      </c>
      <c r="B952" s="230" t="s">
        <v>58</v>
      </c>
      <c r="C952" s="230" t="s">
        <v>150</v>
      </c>
      <c r="D952" s="230" t="s">
        <v>149</v>
      </c>
      <c r="E952" s="230" t="s">
        <v>149</v>
      </c>
      <c r="F952" s="230" t="s">
        <v>150</v>
      </c>
      <c r="G952" s="230" t="s">
        <v>149</v>
      </c>
      <c r="I952" s="230" t="s">
        <v>149</v>
      </c>
      <c r="J952" s="230" t="s">
        <v>149</v>
      </c>
      <c r="K952" s="230" t="s">
        <v>149</v>
      </c>
      <c r="L952" s="230" t="s">
        <v>149</v>
      </c>
      <c r="M952" s="230" t="s">
        <v>149</v>
      </c>
    </row>
    <row r="953" spans="1:13" x14ac:dyDescent="0.3">
      <c r="A953" s="230">
        <v>422596</v>
      </c>
      <c r="B953" s="230" t="s">
        <v>58</v>
      </c>
      <c r="F953" s="230" t="s">
        <v>148</v>
      </c>
      <c r="J953" s="230" t="s">
        <v>148</v>
      </c>
      <c r="K953" s="230" t="s">
        <v>150</v>
      </c>
      <c r="L953" s="230" t="s">
        <v>149</v>
      </c>
      <c r="M953" s="230" t="s">
        <v>150</v>
      </c>
    </row>
    <row r="954" spans="1:13" x14ac:dyDescent="0.3">
      <c r="A954" s="230">
        <v>422598</v>
      </c>
      <c r="B954" s="230" t="s">
        <v>58</v>
      </c>
      <c r="D954" s="230" t="s">
        <v>150</v>
      </c>
      <c r="F954" s="230" t="s">
        <v>150</v>
      </c>
      <c r="J954" s="230" t="s">
        <v>149</v>
      </c>
      <c r="K954" s="230" t="s">
        <v>150</v>
      </c>
      <c r="L954" s="230" t="s">
        <v>149</v>
      </c>
      <c r="M954" s="230" t="s">
        <v>150</v>
      </c>
    </row>
    <row r="955" spans="1:13" x14ac:dyDescent="0.3">
      <c r="A955" s="230">
        <v>422603</v>
      </c>
      <c r="B955" s="230" t="s">
        <v>58</v>
      </c>
      <c r="C955" s="230" t="s">
        <v>150</v>
      </c>
      <c r="D955" s="230" t="s">
        <v>150</v>
      </c>
      <c r="E955" s="230" t="s">
        <v>150</v>
      </c>
      <c r="F955" s="230" t="s">
        <v>149</v>
      </c>
      <c r="G955" s="230" t="s">
        <v>149</v>
      </c>
      <c r="I955" s="230" t="s">
        <v>150</v>
      </c>
      <c r="J955" s="230" t="s">
        <v>149</v>
      </c>
      <c r="K955" s="230" t="s">
        <v>150</v>
      </c>
      <c r="L955" s="230" t="s">
        <v>150</v>
      </c>
      <c r="M955" s="230" t="s">
        <v>149</v>
      </c>
    </row>
    <row r="956" spans="1:13" x14ac:dyDescent="0.3">
      <c r="A956" s="230">
        <v>422609</v>
      </c>
      <c r="B956" s="230" t="s">
        <v>58</v>
      </c>
      <c r="C956" s="230" t="s">
        <v>148</v>
      </c>
      <c r="D956" s="230" t="s">
        <v>150</v>
      </c>
      <c r="E956" s="230" t="s">
        <v>148</v>
      </c>
      <c r="F956" s="230" t="s">
        <v>149</v>
      </c>
      <c r="G956" s="230" t="s">
        <v>150</v>
      </c>
      <c r="I956" s="230" t="s">
        <v>149</v>
      </c>
      <c r="J956" s="230" t="s">
        <v>149</v>
      </c>
      <c r="K956" s="230" t="s">
        <v>149</v>
      </c>
      <c r="L956" s="230" t="s">
        <v>150</v>
      </c>
      <c r="M956" s="230" t="s">
        <v>149</v>
      </c>
    </row>
    <row r="957" spans="1:13" x14ac:dyDescent="0.3">
      <c r="A957" s="230">
        <v>422612</v>
      </c>
      <c r="B957" s="230" t="s">
        <v>58</v>
      </c>
      <c r="C957" s="230" t="s">
        <v>148</v>
      </c>
      <c r="D957" s="230" t="s">
        <v>148</v>
      </c>
      <c r="E957" s="230" t="s">
        <v>150</v>
      </c>
      <c r="F957" s="230" t="s">
        <v>148</v>
      </c>
      <c r="G957" s="230" t="s">
        <v>148</v>
      </c>
      <c r="H957" s="230" t="s">
        <v>149</v>
      </c>
      <c r="I957" s="230" t="s">
        <v>148</v>
      </c>
      <c r="K957" s="230" t="s">
        <v>150</v>
      </c>
      <c r="L957" s="230" t="s">
        <v>149</v>
      </c>
    </row>
    <row r="958" spans="1:13" x14ac:dyDescent="0.3">
      <c r="A958" s="230">
        <v>422616</v>
      </c>
      <c r="B958" s="230" t="s">
        <v>58</v>
      </c>
      <c r="D958" s="230" t="s">
        <v>150</v>
      </c>
      <c r="F958" s="230" t="s">
        <v>148</v>
      </c>
      <c r="G958" s="230" t="s">
        <v>150</v>
      </c>
      <c r="J958" s="230" t="s">
        <v>150</v>
      </c>
      <c r="K958" s="230" t="s">
        <v>150</v>
      </c>
      <c r="L958" s="230" t="s">
        <v>149</v>
      </c>
    </row>
    <row r="959" spans="1:13" x14ac:dyDescent="0.3">
      <c r="A959" s="230">
        <v>422617</v>
      </c>
      <c r="B959" s="230" t="s">
        <v>58</v>
      </c>
      <c r="F959" s="230" t="s">
        <v>148</v>
      </c>
      <c r="J959" s="230" t="s">
        <v>150</v>
      </c>
      <c r="K959" s="230" t="s">
        <v>148</v>
      </c>
      <c r="L959" s="230" t="s">
        <v>150</v>
      </c>
      <c r="M959" s="230" t="s">
        <v>150</v>
      </c>
    </row>
    <row r="960" spans="1:13" x14ac:dyDescent="0.3">
      <c r="A960" s="230">
        <v>422622</v>
      </c>
      <c r="B960" s="230" t="s">
        <v>58</v>
      </c>
      <c r="D960" s="230" t="s">
        <v>150</v>
      </c>
      <c r="E960" s="230" t="s">
        <v>148</v>
      </c>
      <c r="F960" s="230" t="s">
        <v>148</v>
      </c>
      <c r="G960" s="230" t="s">
        <v>149</v>
      </c>
      <c r="H960" s="230" t="s">
        <v>149</v>
      </c>
      <c r="I960" s="230" t="s">
        <v>150</v>
      </c>
      <c r="J960" s="230" t="s">
        <v>150</v>
      </c>
      <c r="K960" s="230" t="s">
        <v>150</v>
      </c>
      <c r="L960" s="230" t="s">
        <v>149</v>
      </c>
      <c r="M960" s="230" t="s">
        <v>150</v>
      </c>
    </row>
    <row r="961" spans="1:13" x14ac:dyDescent="0.3">
      <c r="A961" s="230">
        <v>422623</v>
      </c>
      <c r="B961" s="230" t="s">
        <v>58</v>
      </c>
      <c r="C961" s="230" t="s">
        <v>150</v>
      </c>
      <c r="D961" s="230" t="s">
        <v>148</v>
      </c>
      <c r="E961" s="230" t="s">
        <v>149</v>
      </c>
      <c r="F961" s="230" t="s">
        <v>148</v>
      </c>
      <c r="G961" s="230" t="s">
        <v>148</v>
      </c>
      <c r="H961" s="230" t="s">
        <v>149</v>
      </c>
      <c r="I961" s="230" t="s">
        <v>149</v>
      </c>
      <c r="J961" s="230" t="s">
        <v>149</v>
      </c>
      <c r="K961" s="230" t="s">
        <v>149</v>
      </c>
      <c r="L961" s="230" t="s">
        <v>149</v>
      </c>
      <c r="M961" s="230" t="s">
        <v>149</v>
      </c>
    </row>
    <row r="962" spans="1:13" x14ac:dyDescent="0.3">
      <c r="A962" s="230">
        <v>422627</v>
      </c>
      <c r="B962" s="230" t="s">
        <v>58</v>
      </c>
      <c r="C962" s="230" t="s">
        <v>150</v>
      </c>
      <c r="D962" s="230" t="s">
        <v>149</v>
      </c>
      <c r="E962" s="230" t="s">
        <v>150</v>
      </c>
      <c r="F962" s="230" t="s">
        <v>150</v>
      </c>
      <c r="G962" s="230" t="s">
        <v>149</v>
      </c>
      <c r="H962" s="230" t="s">
        <v>150</v>
      </c>
      <c r="I962" s="230" t="s">
        <v>149</v>
      </c>
      <c r="J962" s="230" t="s">
        <v>149</v>
      </c>
      <c r="K962" s="230" t="s">
        <v>149</v>
      </c>
      <c r="L962" s="230" t="s">
        <v>149</v>
      </c>
      <c r="M962" s="230" t="s">
        <v>149</v>
      </c>
    </row>
    <row r="963" spans="1:13" x14ac:dyDescent="0.3">
      <c r="A963" s="230">
        <v>422630</v>
      </c>
      <c r="B963" s="230" t="s">
        <v>58</v>
      </c>
      <c r="C963" s="230" t="s">
        <v>148</v>
      </c>
      <c r="E963" s="230" t="s">
        <v>148</v>
      </c>
      <c r="F963" s="230" t="s">
        <v>148</v>
      </c>
      <c r="I963" s="230" t="s">
        <v>149</v>
      </c>
      <c r="J963" s="230" t="s">
        <v>150</v>
      </c>
      <c r="K963" s="230" t="s">
        <v>149</v>
      </c>
      <c r="L963" s="230" t="s">
        <v>149</v>
      </c>
      <c r="M963" s="230" t="s">
        <v>149</v>
      </c>
    </row>
    <row r="964" spans="1:13" x14ac:dyDescent="0.3">
      <c r="A964" s="230">
        <v>422634</v>
      </c>
      <c r="B964" s="230" t="s">
        <v>58</v>
      </c>
      <c r="C964" s="230" t="s">
        <v>150</v>
      </c>
      <c r="D964" s="230" t="s">
        <v>150</v>
      </c>
      <c r="E964" s="230" t="s">
        <v>150</v>
      </c>
      <c r="F964" s="230" t="s">
        <v>150</v>
      </c>
      <c r="H964" s="230" t="s">
        <v>150</v>
      </c>
      <c r="I964" s="230" t="s">
        <v>150</v>
      </c>
      <c r="J964" s="230" t="s">
        <v>149</v>
      </c>
      <c r="K964" s="230" t="s">
        <v>149</v>
      </c>
      <c r="L964" s="230" t="s">
        <v>150</v>
      </c>
      <c r="M964" s="230" t="s">
        <v>149</v>
      </c>
    </row>
    <row r="965" spans="1:13" x14ac:dyDescent="0.3">
      <c r="A965" s="230">
        <v>422642</v>
      </c>
      <c r="B965" s="230" t="s">
        <v>58</v>
      </c>
      <c r="E965" s="230" t="s">
        <v>148</v>
      </c>
      <c r="F965" s="230" t="s">
        <v>148</v>
      </c>
      <c r="I965" s="230" t="s">
        <v>148</v>
      </c>
      <c r="K965" s="230" t="s">
        <v>150</v>
      </c>
      <c r="L965" s="230" t="s">
        <v>150</v>
      </c>
      <c r="M965" s="230" t="s">
        <v>148</v>
      </c>
    </row>
    <row r="966" spans="1:13" x14ac:dyDescent="0.3">
      <c r="A966" s="230">
        <v>422648</v>
      </c>
      <c r="B966" s="230" t="s">
        <v>58</v>
      </c>
      <c r="C966" s="230" t="s">
        <v>150</v>
      </c>
      <c r="E966" s="230" t="s">
        <v>150</v>
      </c>
      <c r="F966" s="230" t="s">
        <v>150</v>
      </c>
      <c r="I966" s="230" t="s">
        <v>149</v>
      </c>
      <c r="J966" s="230" t="s">
        <v>149</v>
      </c>
      <c r="K966" s="230" t="s">
        <v>149</v>
      </c>
      <c r="L966" s="230" t="s">
        <v>149</v>
      </c>
      <c r="M966" s="230" t="s">
        <v>149</v>
      </c>
    </row>
    <row r="967" spans="1:13" x14ac:dyDescent="0.3">
      <c r="A967" s="230">
        <v>422652</v>
      </c>
      <c r="B967" s="230" t="s">
        <v>58</v>
      </c>
      <c r="C967" s="230" t="s">
        <v>148</v>
      </c>
      <c r="D967" s="230" t="s">
        <v>150</v>
      </c>
      <c r="E967" s="230" t="s">
        <v>148</v>
      </c>
      <c r="F967" s="230" t="s">
        <v>150</v>
      </c>
      <c r="G967" s="230" t="s">
        <v>148</v>
      </c>
      <c r="H967" s="230" t="s">
        <v>148</v>
      </c>
      <c r="I967" s="230" t="s">
        <v>149</v>
      </c>
      <c r="J967" s="230" t="s">
        <v>150</v>
      </c>
      <c r="K967" s="230" t="s">
        <v>150</v>
      </c>
      <c r="L967" s="230" t="s">
        <v>150</v>
      </c>
      <c r="M967" s="230" t="s">
        <v>150</v>
      </c>
    </row>
    <row r="968" spans="1:13" x14ac:dyDescent="0.3">
      <c r="A968" s="230">
        <v>422656</v>
      </c>
      <c r="B968" s="230" t="s">
        <v>58</v>
      </c>
      <c r="C968" s="230" t="s">
        <v>148</v>
      </c>
      <c r="E968" s="230" t="s">
        <v>149</v>
      </c>
      <c r="F968" s="230" t="s">
        <v>148</v>
      </c>
      <c r="H968" s="230" t="s">
        <v>149</v>
      </c>
      <c r="I968" s="230" t="s">
        <v>149</v>
      </c>
      <c r="J968" s="230" t="s">
        <v>149</v>
      </c>
      <c r="K968" s="230" t="s">
        <v>149</v>
      </c>
      <c r="L968" s="230" t="s">
        <v>149</v>
      </c>
      <c r="M968" s="230" t="s">
        <v>149</v>
      </c>
    </row>
    <row r="969" spans="1:13" x14ac:dyDescent="0.3">
      <c r="A969" s="230">
        <v>422658</v>
      </c>
      <c r="B969" s="230" t="s">
        <v>58</v>
      </c>
      <c r="C969" s="230" t="s">
        <v>150</v>
      </c>
      <c r="D969" s="230" t="s">
        <v>150</v>
      </c>
      <c r="F969" s="230" t="s">
        <v>150</v>
      </c>
      <c r="H969" s="230" t="s">
        <v>150</v>
      </c>
      <c r="I969" s="230" t="s">
        <v>150</v>
      </c>
      <c r="J969" s="230" t="s">
        <v>149</v>
      </c>
      <c r="K969" s="230" t="s">
        <v>149</v>
      </c>
      <c r="L969" s="230" t="s">
        <v>149</v>
      </c>
      <c r="M969" s="230" t="s">
        <v>150</v>
      </c>
    </row>
    <row r="970" spans="1:13" x14ac:dyDescent="0.3">
      <c r="A970" s="230">
        <v>422668</v>
      </c>
      <c r="B970" s="230" t="s">
        <v>58</v>
      </c>
      <c r="C970" s="230" t="s">
        <v>150</v>
      </c>
      <c r="D970" s="230" t="s">
        <v>148</v>
      </c>
      <c r="H970" s="230" t="s">
        <v>148</v>
      </c>
      <c r="I970" s="230" t="s">
        <v>149</v>
      </c>
      <c r="J970" s="230" t="s">
        <v>148</v>
      </c>
      <c r="L970" s="230" t="s">
        <v>148</v>
      </c>
      <c r="M970" s="230" t="s">
        <v>150</v>
      </c>
    </row>
    <row r="971" spans="1:13" x14ac:dyDescent="0.3">
      <c r="A971" s="230">
        <v>422669</v>
      </c>
      <c r="B971" s="230" t="s">
        <v>58</v>
      </c>
      <c r="C971" s="230" t="s">
        <v>150</v>
      </c>
      <c r="H971" s="230" t="s">
        <v>150</v>
      </c>
      <c r="I971" s="230" t="s">
        <v>149</v>
      </c>
      <c r="J971" s="230" t="s">
        <v>149</v>
      </c>
      <c r="K971" s="230" t="s">
        <v>150</v>
      </c>
      <c r="L971" s="230" t="s">
        <v>149</v>
      </c>
      <c r="M971" s="230" t="s">
        <v>149</v>
      </c>
    </row>
    <row r="972" spans="1:13" x14ac:dyDescent="0.3">
      <c r="A972" s="230">
        <v>422678</v>
      </c>
      <c r="B972" s="230" t="s">
        <v>58</v>
      </c>
      <c r="C972" s="230" t="s">
        <v>150</v>
      </c>
      <c r="H972" s="230" t="s">
        <v>150</v>
      </c>
      <c r="I972" s="230" t="s">
        <v>150</v>
      </c>
      <c r="K972" s="230" t="s">
        <v>150</v>
      </c>
      <c r="L972" s="230" t="s">
        <v>150</v>
      </c>
    </row>
    <row r="973" spans="1:13" x14ac:dyDescent="0.3">
      <c r="A973" s="230">
        <v>422679</v>
      </c>
      <c r="B973" s="230" t="s">
        <v>58</v>
      </c>
      <c r="C973" s="230" t="s">
        <v>150</v>
      </c>
      <c r="D973" s="230" t="s">
        <v>150</v>
      </c>
      <c r="E973" s="230" t="s">
        <v>150</v>
      </c>
      <c r="F973" s="230" t="s">
        <v>150</v>
      </c>
      <c r="G973" s="230" t="s">
        <v>149</v>
      </c>
      <c r="H973" s="230" t="s">
        <v>150</v>
      </c>
      <c r="I973" s="230" t="s">
        <v>149</v>
      </c>
      <c r="J973" s="230" t="s">
        <v>149</v>
      </c>
      <c r="K973" s="230" t="s">
        <v>149</v>
      </c>
      <c r="L973" s="230" t="s">
        <v>149</v>
      </c>
      <c r="M973" s="230" t="s">
        <v>149</v>
      </c>
    </row>
    <row r="974" spans="1:13" x14ac:dyDescent="0.3">
      <c r="A974" s="230">
        <v>422682</v>
      </c>
      <c r="B974" s="230" t="s">
        <v>58</v>
      </c>
      <c r="C974" s="230" t="s">
        <v>150</v>
      </c>
      <c r="D974" s="230" t="s">
        <v>150</v>
      </c>
      <c r="G974" s="230" t="s">
        <v>149</v>
      </c>
      <c r="H974" s="230" t="s">
        <v>149</v>
      </c>
      <c r="I974" s="230" t="s">
        <v>150</v>
      </c>
      <c r="J974" s="230" t="s">
        <v>150</v>
      </c>
      <c r="K974" s="230" t="s">
        <v>150</v>
      </c>
      <c r="L974" s="230" t="s">
        <v>149</v>
      </c>
      <c r="M974" s="230" t="s">
        <v>150</v>
      </c>
    </row>
    <row r="975" spans="1:13" x14ac:dyDescent="0.3">
      <c r="A975" s="230">
        <v>422688</v>
      </c>
      <c r="B975" s="230" t="s">
        <v>58</v>
      </c>
      <c r="D975" s="230" t="s">
        <v>148</v>
      </c>
      <c r="E975" s="230" t="s">
        <v>148</v>
      </c>
      <c r="H975" s="230" t="s">
        <v>148</v>
      </c>
      <c r="J975" s="230" t="s">
        <v>148</v>
      </c>
      <c r="K975" s="230" t="s">
        <v>148</v>
      </c>
      <c r="L975" s="230" t="s">
        <v>149</v>
      </c>
      <c r="M975" s="230" t="s">
        <v>149</v>
      </c>
    </row>
    <row r="976" spans="1:13" x14ac:dyDescent="0.3">
      <c r="A976" s="230">
        <v>422691</v>
      </c>
      <c r="B976" s="230" t="s">
        <v>58</v>
      </c>
      <c r="D976" s="230" t="s">
        <v>148</v>
      </c>
      <c r="E976" s="230" t="s">
        <v>150</v>
      </c>
      <c r="F976" s="230" t="s">
        <v>148</v>
      </c>
      <c r="G976" s="230" t="s">
        <v>149</v>
      </c>
      <c r="H976" s="230" t="s">
        <v>149</v>
      </c>
      <c r="I976" s="230" t="s">
        <v>150</v>
      </c>
      <c r="J976" s="230" t="s">
        <v>150</v>
      </c>
      <c r="K976" s="230" t="s">
        <v>149</v>
      </c>
      <c r="L976" s="230" t="s">
        <v>149</v>
      </c>
      <c r="M976" s="230" t="s">
        <v>150</v>
      </c>
    </row>
    <row r="977" spans="1:13" x14ac:dyDescent="0.3">
      <c r="A977" s="230">
        <v>422694</v>
      </c>
      <c r="B977" s="230" t="s">
        <v>58</v>
      </c>
      <c r="C977" s="230" t="s">
        <v>148</v>
      </c>
      <c r="D977" s="230" t="s">
        <v>149</v>
      </c>
      <c r="E977" s="230" t="s">
        <v>150</v>
      </c>
      <c r="F977" s="230" t="s">
        <v>148</v>
      </c>
      <c r="H977" s="230" t="s">
        <v>149</v>
      </c>
      <c r="I977" s="230" t="s">
        <v>149</v>
      </c>
      <c r="J977" s="230" t="s">
        <v>149</v>
      </c>
      <c r="K977" s="230" t="s">
        <v>150</v>
      </c>
      <c r="L977" s="230" t="s">
        <v>149</v>
      </c>
      <c r="M977" s="230" t="s">
        <v>150</v>
      </c>
    </row>
    <row r="978" spans="1:13" x14ac:dyDescent="0.3">
      <c r="A978" s="230">
        <v>422696</v>
      </c>
      <c r="B978" s="230" t="s">
        <v>58</v>
      </c>
      <c r="D978" s="230" t="s">
        <v>148</v>
      </c>
      <c r="E978" s="230" t="s">
        <v>148</v>
      </c>
      <c r="F978" s="230" t="s">
        <v>149</v>
      </c>
      <c r="I978" s="230" t="s">
        <v>149</v>
      </c>
      <c r="J978" s="230" t="s">
        <v>149</v>
      </c>
      <c r="K978" s="230" t="s">
        <v>150</v>
      </c>
      <c r="L978" s="230" t="s">
        <v>149</v>
      </c>
      <c r="M978" s="230" t="s">
        <v>150</v>
      </c>
    </row>
    <row r="979" spans="1:13" x14ac:dyDescent="0.3">
      <c r="A979" s="230">
        <v>422699</v>
      </c>
      <c r="B979" s="230" t="s">
        <v>58</v>
      </c>
      <c r="C979" s="230" t="s">
        <v>149</v>
      </c>
      <c r="D979" s="230" t="s">
        <v>150</v>
      </c>
      <c r="E979" s="230" t="s">
        <v>149</v>
      </c>
      <c r="F979" s="230" t="s">
        <v>148</v>
      </c>
      <c r="G979" s="230" t="s">
        <v>148</v>
      </c>
      <c r="H979" s="230" t="s">
        <v>148</v>
      </c>
      <c r="I979" s="230" t="s">
        <v>149</v>
      </c>
      <c r="J979" s="230" t="s">
        <v>149</v>
      </c>
      <c r="K979" s="230" t="s">
        <v>150</v>
      </c>
      <c r="L979" s="230" t="s">
        <v>149</v>
      </c>
      <c r="M979" s="230" t="s">
        <v>150</v>
      </c>
    </row>
    <row r="980" spans="1:13" x14ac:dyDescent="0.3">
      <c r="A980" s="230">
        <v>422702</v>
      </c>
      <c r="B980" s="230" t="s">
        <v>58</v>
      </c>
      <c r="C980" s="230" t="s">
        <v>150</v>
      </c>
      <c r="D980" s="230" t="s">
        <v>149</v>
      </c>
      <c r="E980" s="230" t="s">
        <v>150</v>
      </c>
      <c r="F980" s="230" t="s">
        <v>149</v>
      </c>
      <c r="G980" s="230" t="s">
        <v>149</v>
      </c>
      <c r="H980" s="230" t="s">
        <v>148</v>
      </c>
      <c r="I980" s="230" t="s">
        <v>149</v>
      </c>
      <c r="J980" s="230" t="s">
        <v>149</v>
      </c>
      <c r="K980" s="230" t="s">
        <v>150</v>
      </c>
      <c r="L980" s="230" t="s">
        <v>149</v>
      </c>
      <c r="M980" s="230" t="s">
        <v>150</v>
      </c>
    </row>
    <row r="981" spans="1:13" x14ac:dyDescent="0.3">
      <c r="A981" s="230">
        <v>422707</v>
      </c>
      <c r="B981" s="230" t="s">
        <v>58</v>
      </c>
      <c r="D981" s="230" t="s">
        <v>148</v>
      </c>
      <c r="E981" s="230" t="s">
        <v>148</v>
      </c>
      <c r="F981" s="230" t="s">
        <v>149</v>
      </c>
      <c r="H981" s="230" t="s">
        <v>150</v>
      </c>
      <c r="I981" s="230" t="s">
        <v>148</v>
      </c>
      <c r="J981" s="230" t="s">
        <v>149</v>
      </c>
      <c r="K981" s="230" t="s">
        <v>149</v>
      </c>
      <c r="L981" s="230" t="s">
        <v>149</v>
      </c>
      <c r="M981" s="230" t="s">
        <v>149</v>
      </c>
    </row>
    <row r="982" spans="1:13" x14ac:dyDescent="0.3">
      <c r="A982" s="230">
        <v>422712</v>
      </c>
      <c r="B982" s="230" t="s">
        <v>58</v>
      </c>
      <c r="E982" s="230" t="s">
        <v>150</v>
      </c>
      <c r="F982" s="230" t="s">
        <v>148</v>
      </c>
      <c r="H982" s="230" t="s">
        <v>150</v>
      </c>
      <c r="I982" s="230" t="s">
        <v>150</v>
      </c>
      <c r="J982" s="230" t="s">
        <v>150</v>
      </c>
      <c r="K982" s="230" t="s">
        <v>149</v>
      </c>
      <c r="M982" s="230" t="s">
        <v>149</v>
      </c>
    </row>
    <row r="983" spans="1:13" x14ac:dyDescent="0.3">
      <c r="A983" s="230">
        <v>422716</v>
      </c>
      <c r="B983" s="230" t="s">
        <v>58</v>
      </c>
      <c r="C983" s="230" t="s">
        <v>148</v>
      </c>
      <c r="D983" s="230" t="s">
        <v>150</v>
      </c>
      <c r="E983" s="230" t="s">
        <v>148</v>
      </c>
      <c r="F983" s="230" t="s">
        <v>148</v>
      </c>
      <c r="G983" s="230" t="s">
        <v>150</v>
      </c>
      <c r="H983" s="230" t="s">
        <v>148</v>
      </c>
      <c r="I983" s="230" t="s">
        <v>149</v>
      </c>
      <c r="J983" s="230" t="s">
        <v>148</v>
      </c>
      <c r="M983" s="230" t="s">
        <v>148</v>
      </c>
    </row>
    <row r="984" spans="1:13" x14ac:dyDescent="0.3">
      <c r="A984" s="230">
        <v>422723</v>
      </c>
      <c r="B984" s="230" t="s">
        <v>58</v>
      </c>
      <c r="D984" s="230" t="s">
        <v>148</v>
      </c>
      <c r="E984" s="230" t="s">
        <v>148</v>
      </c>
      <c r="F984" s="230" t="s">
        <v>148</v>
      </c>
      <c r="H984" s="230" t="s">
        <v>148</v>
      </c>
      <c r="I984" s="230" t="s">
        <v>150</v>
      </c>
      <c r="J984" s="230" t="s">
        <v>150</v>
      </c>
      <c r="K984" s="230" t="s">
        <v>149</v>
      </c>
      <c r="L984" s="230" t="s">
        <v>149</v>
      </c>
      <c r="M984" s="230" t="s">
        <v>149</v>
      </c>
    </row>
    <row r="985" spans="1:13" x14ac:dyDescent="0.3">
      <c r="A985" s="230">
        <v>422732</v>
      </c>
      <c r="B985" s="230" t="s">
        <v>58</v>
      </c>
      <c r="D985" s="230" t="s">
        <v>148</v>
      </c>
      <c r="F985" s="230" t="s">
        <v>148</v>
      </c>
      <c r="G985" s="230" t="s">
        <v>148</v>
      </c>
      <c r="H985" s="230" t="s">
        <v>150</v>
      </c>
      <c r="I985" s="230" t="s">
        <v>148</v>
      </c>
      <c r="J985" s="230" t="s">
        <v>149</v>
      </c>
      <c r="K985" s="230" t="s">
        <v>150</v>
      </c>
      <c r="L985" s="230" t="s">
        <v>149</v>
      </c>
      <c r="M985" s="230" t="s">
        <v>148</v>
      </c>
    </row>
    <row r="986" spans="1:13" x14ac:dyDescent="0.3">
      <c r="A986" s="230">
        <v>422738</v>
      </c>
      <c r="B986" s="230" t="s">
        <v>58</v>
      </c>
      <c r="H986" s="230" t="s">
        <v>150</v>
      </c>
      <c r="I986" s="230" t="s">
        <v>150</v>
      </c>
      <c r="J986" s="230" t="s">
        <v>149</v>
      </c>
      <c r="K986" s="230" t="s">
        <v>150</v>
      </c>
      <c r="L986" s="230" t="s">
        <v>149</v>
      </c>
      <c r="M986" s="230" t="s">
        <v>150</v>
      </c>
    </row>
    <row r="987" spans="1:13" x14ac:dyDescent="0.3">
      <c r="A987" s="230">
        <v>422745</v>
      </c>
      <c r="B987" s="230" t="s">
        <v>58</v>
      </c>
      <c r="D987" s="230" t="s">
        <v>150</v>
      </c>
      <c r="E987" s="230" t="s">
        <v>150</v>
      </c>
      <c r="F987" s="230" t="s">
        <v>148</v>
      </c>
      <c r="G987" s="230" t="s">
        <v>150</v>
      </c>
      <c r="H987" s="230" t="s">
        <v>149</v>
      </c>
      <c r="J987" s="230" t="s">
        <v>150</v>
      </c>
      <c r="K987" s="230" t="s">
        <v>150</v>
      </c>
      <c r="L987" s="230" t="s">
        <v>149</v>
      </c>
    </row>
    <row r="988" spans="1:13" x14ac:dyDescent="0.3">
      <c r="A988" s="230">
        <v>422755</v>
      </c>
      <c r="B988" s="230" t="s">
        <v>58</v>
      </c>
      <c r="C988" s="230" t="s">
        <v>148</v>
      </c>
      <c r="D988" s="230" t="s">
        <v>149</v>
      </c>
      <c r="E988" s="230" t="s">
        <v>148</v>
      </c>
      <c r="F988" s="230" t="s">
        <v>148</v>
      </c>
      <c r="G988" s="230" t="s">
        <v>148</v>
      </c>
      <c r="I988" s="230" t="s">
        <v>150</v>
      </c>
      <c r="J988" s="230" t="s">
        <v>150</v>
      </c>
      <c r="K988" s="230" t="s">
        <v>150</v>
      </c>
      <c r="L988" s="230" t="s">
        <v>149</v>
      </c>
      <c r="M988" s="230" t="s">
        <v>148</v>
      </c>
    </row>
    <row r="989" spans="1:13" x14ac:dyDescent="0.3">
      <c r="A989" s="230">
        <v>422757</v>
      </c>
      <c r="B989" s="230" t="s">
        <v>58</v>
      </c>
      <c r="D989" s="230" t="s">
        <v>148</v>
      </c>
      <c r="E989" s="230" t="s">
        <v>148</v>
      </c>
      <c r="F989" s="230" t="s">
        <v>150</v>
      </c>
      <c r="G989" s="230" t="s">
        <v>150</v>
      </c>
      <c r="H989" s="230" t="s">
        <v>148</v>
      </c>
      <c r="I989" s="230" t="s">
        <v>149</v>
      </c>
      <c r="J989" s="230" t="s">
        <v>149</v>
      </c>
      <c r="K989" s="230" t="s">
        <v>149</v>
      </c>
      <c r="L989" s="230" t="s">
        <v>149</v>
      </c>
      <c r="M989" s="230" t="s">
        <v>149</v>
      </c>
    </row>
    <row r="990" spans="1:13" x14ac:dyDescent="0.3">
      <c r="A990" s="230">
        <v>422762</v>
      </c>
      <c r="B990" s="230" t="s">
        <v>58</v>
      </c>
      <c r="C990" s="230" t="s">
        <v>148</v>
      </c>
      <c r="D990" s="230" t="s">
        <v>149</v>
      </c>
      <c r="E990" s="230" t="s">
        <v>148</v>
      </c>
      <c r="F990" s="230" t="s">
        <v>150</v>
      </c>
      <c r="G990" s="230" t="s">
        <v>148</v>
      </c>
      <c r="H990" s="230" t="s">
        <v>148</v>
      </c>
      <c r="I990" s="230" t="s">
        <v>149</v>
      </c>
      <c r="J990" s="230" t="s">
        <v>149</v>
      </c>
      <c r="K990" s="230" t="s">
        <v>149</v>
      </c>
      <c r="L990" s="230" t="s">
        <v>149</v>
      </c>
      <c r="M990" s="230" t="s">
        <v>149</v>
      </c>
    </row>
    <row r="991" spans="1:13" x14ac:dyDescent="0.3">
      <c r="A991" s="230">
        <v>422768</v>
      </c>
      <c r="B991" s="230" t="s">
        <v>58</v>
      </c>
      <c r="D991" s="230" t="s">
        <v>150</v>
      </c>
      <c r="F991" s="230" t="s">
        <v>148</v>
      </c>
      <c r="G991" s="230" t="s">
        <v>149</v>
      </c>
      <c r="H991" s="230" t="s">
        <v>149</v>
      </c>
      <c r="I991" s="230" t="s">
        <v>149</v>
      </c>
      <c r="J991" s="230" t="s">
        <v>149</v>
      </c>
      <c r="K991" s="230" t="s">
        <v>148</v>
      </c>
      <c r="L991" s="230" t="s">
        <v>149</v>
      </c>
      <c r="M991" s="230" t="s">
        <v>149</v>
      </c>
    </row>
    <row r="992" spans="1:13" x14ac:dyDescent="0.3">
      <c r="A992" s="230">
        <v>422771</v>
      </c>
      <c r="B992" s="230" t="s">
        <v>58</v>
      </c>
      <c r="D992" s="230" t="s">
        <v>149</v>
      </c>
      <c r="E992" s="230" t="s">
        <v>148</v>
      </c>
      <c r="F992" s="230" t="s">
        <v>149</v>
      </c>
      <c r="G992" s="230" t="s">
        <v>149</v>
      </c>
      <c r="H992" s="230" t="s">
        <v>149</v>
      </c>
      <c r="I992" s="230" t="s">
        <v>150</v>
      </c>
      <c r="J992" s="230" t="s">
        <v>149</v>
      </c>
      <c r="K992" s="230" t="s">
        <v>149</v>
      </c>
      <c r="L992" s="230" t="s">
        <v>149</v>
      </c>
      <c r="M992" s="230" t="s">
        <v>149</v>
      </c>
    </row>
    <row r="993" spans="1:13" x14ac:dyDescent="0.3">
      <c r="A993" s="230">
        <v>422777</v>
      </c>
      <c r="B993" s="230" t="s">
        <v>58</v>
      </c>
      <c r="C993" s="230" t="s">
        <v>148</v>
      </c>
      <c r="D993" s="230" t="s">
        <v>148</v>
      </c>
      <c r="E993" s="230" t="s">
        <v>148</v>
      </c>
      <c r="F993" s="230" t="s">
        <v>148</v>
      </c>
      <c r="G993" s="230" t="s">
        <v>148</v>
      </c>
      <c r="H993" s="230" t="s">
        <v>148</v>
      </c>
      <c r="I993" s="230" t="s">
        <v>149</v>
      </c>
      <c r="J993" s="230" t="s">
        <v>149</v>
      </c>
      <c r="K993" s="230" t="s">
        <v>149</v>
      </c>
      <c r="L993" s="230" t="s">
        <v>149</v>
      </c>
      <c r="M993" s="230" t="s">
        <v>149</v>
      </c>
    </row>
    <row r="994" spans="1:13" x14ac:dyDescent="0.3">
      <c r="A994" s="230">
        <v>422779</v>
      </c>
      <c r="B994" s="230" t="s">
        <v>58</v>
      </c>
      <c r="D994" s="230" t="s">
        <v>148</v>
      </c>
      <c r="E994" s="230" t="s">
        <v>150</v>
      </c>
      <c r="F994" s="230" t="s">
        <v>150</v>
      </c>
      <c r="G994" s="230" t="s">
        <v>148</v>
      </c>
      <c r="H994" s="230" t="s">
        <v>150</v>
      </c>
      <c r="I994" s="230" t="s">
        <v>149</v>
      </c>
      <c r="J994" s="230" t="s">
        <v>149</v>
      </c>
      <c r="K994" s="230" t="s">
        <v>149</v>
      </c>
      <c r="L994" s="230" t="s">
        <v>149</v>
      </c>
      <c r="M994" s="230" t="s">
        <v>149</v>
      </c>
    </row>
    <row r="995" spans="1:13" x14ac:dyDescent="0.3">
      <c r="A995" s="230">
        <v>422787</v>
      </c>
      <c r="B995" s="230" t="s">
        <v>58</v>
      </c>
      <c r="C995" s="230" t="s">
        <v>150</v>
      </c>
      <c r="D995" s="230" t="s">
        <v>150</v>
      </c>
      <c r="E995" s="230" t="s">
        <v>150</v>
      </c>
      <c r="F995" s="230" t="s">
        <v>150</v>
      </c>
      <c r="G995" s="230" t="s">
        <v>150</v>
      </c>
      <c r="H995" s="230" t="s">
        <v>150</v>
      </c>
      <c r="I995" s="230" t="s">
        <v>149</v>
      </c>
      <c r="J995" s="230" t="s">
        <v>149</v>
      </c>
      <c r="K995" s="230" t="s">
        <v>149</v>
      </c>
      <c r="L995" s="230" t="s">
        <v>149</v>
      </c>
      <c r="M995" s="230" t="s">
        <v>149</v>
      </c>
    </row>
    <row r="996" spans="1:13" x14ac:dyDescent="0.3">
      <c r="A996" s="230">
        <v>422792</v>
      </c>
      <c r="B996" s="230" t="s">
        <v>58</v>
      </c>
      <c r="E996" s="230" t="s">
        <v>148</v>
      </c>
      <c r="H996" s="230" t="s">
        <v>148</v>
      </c>
      <c r="I996" s="230" t="s">
        <v>149</v>
      </c>
      <c r="J996" s="230" t="s">
        <v>149</v>
      </c>
      <c r="K996" s="230" t="s">
        <v>149</v>
      </c>
      <c r="L996" s="230" t="s">
        <v>149</v>
      </c>
      <c r="M996" s="230" t="s">
        <v>149</v>
      </c>
    </row>
    <row r="997" spans="1:13" x14ac:dyDescent="0.3">
      <c r="A997" s="230">
        <v>422794</v>
      </c>
      <c r="B997" s="230" t="s">
        <v>58</v>
      </c>
      <c r="C997" s="230" t="s">
        <v>148</v>
      </c>
      <c r="E997" s="230" t="s">
        <v>148</v>
      </c>
      <c r="F997" s="230" t="s">
        <v>148</v>
      </c>
      <c r="G997" s="230" t="s">
        <v>148</v>
      </c>
      <c r="H997" s="230" t="s">
        <v>148</v>
      </c>
      <c r="I997" s="230" t="s">
        <v>149</v>
      </c>
      <c r="J997" s="230" t="s">
        <v>150</v>
      </c>
      <c r="K997" s="230" t="s">
        <v>149</v>
      </c>
      <c r="L997" s="230" t="s">
        <v>149</v>
      </c>
      <c r="M997" s="230" t="s">
        <v>149</v>
      </c>
    </row>
    <row r="998" spans="1:13" x14ac:dyDescent="0.3">
      <c r="A998" s="230">
        <v>422800</v>
      </c>
      <c r="B998" s="230" t="s">
        <v>58</v>
      </c>
      <c r="C998" s="230" t="s">
        <v>148</v>
      </c>
      <c r="F998" s="230" t="s">
        <v>148</v>
      </c>
      <c r="I998" s="230" t="s">
        <v>149</v>
      </c>
      <c r="J998" s="230" t="s">
        <v>150</v>
      </c>
      <c r="K998" s="230" t="s">
        <v>150</v>
      </c>
      <c r="L998" s="230" t="s">
        <v>150</v>
      </c>
      <c r="M998" s="230" t="s">
        <v>150</v>
      </c>
    </row>
    <row r="999" spans="1:13" x14ac:dyDescent="0.3">
      <c r="A999" s="230">
        <v>422807</v>
      </c>
      <c r="B999" s="230" t="s">
        <v>58</v>
      </c>
      <c r="D999" s="230" t="s">
        <v>148</v>
      </c>
      <c r="E999" s="230" t="s">
        <v>148</v>
      </c>
      <c r="F999" s="230" t="s">
        <v>148</v>
      </c>
      <c r="G999" s="230" t="s">
        <v>150</v>
      </c>
      <c r="H999" s="230" t="s">
        <v>149</v>
      </c>
      <c r="I999" s="230" t="s">
        <v>149</v>
      </c>
      <c r="J999" s="230" t="s">
        <v>149</v>
      </c>
      <c r="K999" s="230" t="s">
        <v>149</v>
      </c>
      <c r="L999" s="230" t="s">
        <v>149</v>
      </c>
      <c r="M999" s="230" t="s">
        <v>149</v>
      </c>
    </row>
    <row r="1000" spans="1:13" x14ac:dyDescent="0.3">
      <c r="A1000" s="230">
        <v>422839</v>
      </c>
      <c r="B1000" s="230" t="s">
        <v>58</v>
      </c>
      <c r="C1000" s="230" t="s">
        <v>148</v>
      </c>
      <c r="E1000" s="230" t="s">
        <v>148</v>
      </c>
      <c r="F1000" s="230" t="s">
        <v>150</v>
      </c>
      <c r="G1000" s="230" t="s">
        <v>149</v>
      </c>
      <c r="I1000" s="230" t="s">
        <v>150</v>
      </c>
      <c r="J1000" s="230" t="s">
        <v>150</v>
      </c>
      <c r="K1000" s="230" t="s">
        <v>149</v>
      </c>
      <c r="L1000" s="230" t="s">
        <v>149</v>
      </c>
      <c r="M1000" s="230" t="s">
        <v>150</v>
      </c>
    </row>
    <row r="1001" spans="1:13" x14ac:dyDescent="0.3">
      <c r="A1001" s="230">
        <v>422843</v>
      </c>
      <c r="B1001" s="230" t="s">
        <v>58</v>
      </c>
      <c r="C1001" s="230" t="s">
        <v>148</v>
      </c>
      <c r="D1001" s="230" t="s">
        <v>150</v>
      </c>
      <c r="E1001" s="230" t="s">
        <v>149</v>
      </c>
      <c r="F1001" s="230" t="s">
        <v>149</v>
      </c>
      <c r="G1001" s="230" t="s">
        <v>150</v>
      </c>
      <c r="H1001" s="230" t="s">
        <v>149</v>
      </c>
      <c r="I1001" s="230" t="s">
        <v>150</v>
      </c>
      <c r="J1001" s="230" t="s">
        <v>149</v>
      </c>
      <c r="K1001" s="230" t="s">
        <v>149</v>
      </c>
      <c r="L1001" s="230" t="s">
        <v>149</v>
      </c>
      <c r="M1001" s="230" t="s">
        <v>149</v>
      </c>
    </row>
    <row r="1002" spans="1:13" x14ac:dyDescent="0.3">
      <c r="A1002" s="230">
        <v>422853</v>
      </c>
      <c r="B1002" s="230" t="s">
        <v>58</v>
      </c>
      <c r="H1002" s="230" t="s">
        <v>148</v>
      </c>
      <c r="I1002" s="230" t="s">
        <v>149</v>
      </c>
      <c r="J1002" s="230" t="s">
        <v>149</v>
      </c>
      <c r="K1002" s="230" t="s">
        <v>149</v>
      </c>
      <c r="L1002" s="230" t="s">
        <v>149</v>
      </c>
      <c r="M1002" s="230" t="s">
        <v>150</v>
      </c>
    </row>
    <row r="1003" spans="1:13" x14ac:dyDescent="0.3">
      <c r="A1003" s="230">
        <v>422854</v>
      </c>
      <c r="B1003" s="230" t="s">
        <v>58</v>
      </c>
      <c r="C1003" s="230" t="s">
        <v>150</v>
      </c>
      <c r="D1003" s="230" t="s">
        <v>150</v>
      </c>
      <c r="E1003" s="230" t="s">
        <v>148</v>
      </c>
      <c r="F1003" s="230" t="s">
        <v>148</v>
      </c>
      <c r="G1003" s="230" t="s">
        <v>149</v>
      </c>
      <c r="H1003" s="230" t="s">
        <v>150</v>
      </c>
      <c r="I1003" s="230" t="s">
        <v>149</v>
      </c>
      <c r="J1003" s="230" t="s">
        <v>149</v>
      </c>
      <c r="K1003" s="230" t="s">
        <v>149</v>
      </c>
      <c r="L1003" s="230" t="s">
        <v>149</v>
      </c>
      <c r="M1003" s="230" t="s">
        <v>149</v>
      </c>
    </row>
    <row r="1004" spans="1:13" x14ac:dyDescent="0.3">
      <c r="A1004" s="230">
        <v>422861</v>
      </c>
      <c r="B1004" s="230" t="s">
        <v>58</v>
      </c>
      <c r="C1004" s="230" t="s">
        <v>148</v>
      </c>
      <c r="D1004" s="230" t="s">
        <v>148</v>
      </c>
      <c r="E1004" s="230" t="s">
        <v>148</v>
      </c>
      <c r="F1004" s="230" t="s">
        <v>150</v>
      </c>
      <c r="G1004" s="230" t="s">
        <v>149</v>
      </c>
      <c r="H1004" s="230" t="s">
        <v>150</v>
      </c>
      <c r="I1004" s="230" t="s">
        <v>150</v>
      </c>
      <c r="J1004" s="230" t="s">
        <v>150</v>
      </c>
      <c r="K1004" s="230" t="s">
        <v>150</v>
      </c>
      <c r="L1004" s="230" t="s">
        <v>149</v>
      </c>
      <c r="M1004" s="230" t="s">
        <v>149</v>
      </c>
    </row>
    <row r="1005" spans="1:13" x14ac:dyDescent="0.3">
      <c r="A1005" s="230">
        <v>422863</v>
      </c>
      <c r="B1005" s="230" t="s">
        <v>58</v>
      </c>
      <c r="D1005" s="230" t="s">
        <v>150</v>
      </c>
      <c r="E1005" s="230" t="s">
        <v>148</v>
      </c>
      <c r="F1005" s="230" t="s">
        <v>148</v>
      </c>
      <c r="H1005" s="230" t="s">
        <v>148</v>
      </c>
      <c r="J1005" s="230" t="s">
        <v>150</v>
      </c>
      <c r="K1005" s="230" t="s">
        <v>150</v>
      </c>
      <c r="L1005" s="230" t="s">
        <v>149</v>
      </c>
      <c r="M1005" s="230" t="s">
        <v>149</v>
      </c>
    </row>
    <row r="1006" spans="1:13" x14ac:dyDescent="0.3">
      <c r="A1006" s="230">
        <v>422867</v>
      </c>
      <c r="B1006" s="230" t="s">
        <v>58</v>
      </c>
      <c r="C1006" s="230" t="s">
        <v>148</v>
      </c>
      <c r="D1006" s="230" t="s">
        <v>149</v>
      </c>
      <c r="I1006" s="230" t="s">
        <v>149</v>
      </c>
      <c r="J1006" s="230" t="s">
        <v>149</v>
      </c>
      <c r="K1006" s="230" t="s">
        <v>149</v>
      </c>
      <c r="L1006" s="230" t="s">
        <v>149</v>
      </c>
      <c r="M1006" s="230" t="s">
        <v>149</v>
      </c>
    </row>
    <row r="1007" spans="1:13" x14ac:dyDescent="0.3">
      <c r="A1007" s="230">
        <v>422868</v>
      </c>
      <c r="B1007" s="230" t="s">
        <v>58</v>
      </c>
      <c r="C1007" s="230" t="s">
        <v>150</v>
      </c>
      <c r="E1007" s="230" t="s">
        <v>149</v>
      </c>
      <c r="F1007" s="230" t="s">
        <v>150</v>
      </c>
      <c r="G1007" s="230" t="s">
        <v>149</v>
      </c>
      <c r="H1007" s="230" t="s">
        <v>150</v>
      </c>
      <c r="I1007" s="230" t="s">
        <v>150</v>
      </c>
      <c r="J1007" s="230" t="s">
        <v>150</v>
      </c>
      <c r="K1007" s="230" t="s">
        <v>150</v>
      </c>
      <c r="L1007" s="230" t="s">
        <v>150</v>
      </c>
      <c r="M1007" s="230" t="s">
        <v>150</v>
      </c>
    </row>
    <row r="1008" spans="1:13" x14ac:dyDescent="0.3">
      <c r="A1008" s="230">
        <v>422870</v>
      </c>
      <c r="B1008" s="230" t="s">
        <v>58</v>
      </c>
      <c r="C1008" s="230" t="s">
        <v>148</v>
      </c>
      <c r="D1008" s="230" t="s">
        <v>148</v>
      </c>
      <c r="E1008" s="230" t="s">
        <v>148</v>
      </c>
      <c r="H1008" s="230" t="s">
        <v>150</v>
      </c>
      <c r="I1008" s="230" t="s">
        <v>149</v>
      </c>
      <c r="J1008" s="230" t="s">
        <v>149</v>
      </c>
      <c r="K1008" s="230" t="s">
        <v>150</v>
      </c>
      <c r="L1008" s="230" t="s">
        <v>149</v>
      </c>
    </row>
    <row r="1009" spans="1:13" x14ac:dyDescent="0.3">
      <c r="A1009" s="230">
        <v>422871</v>
      </c>
      <c r="B1009" s="230" t="s">
        <v>58</v>
      </c>
      <c r="D1009" s="230" t="s">
        <v>148</v>
      </c>
      <c r="E1009" s="230" t="s">
        <v>150</v>
      </c>
      <c r="F1009" s="230" t="s">
        <v>150</v>
      </c>
      <c r="G1009" s="230" t="s">
        <v>149</v>
      </c>
      <c r="H1009" s="230" t="s">
        <v>149</v>
      </c>
      <c r="I1009" s="230" t="s">
        <v>150</v>
      </c>
      <c r="J1009" s="230" t="s">
        <v>150</v>
      </c>
      <c r="K1009" s="230" t="s">
        <v>150</v>
      </c>
      <c r="L1009" s="230" t="s">
        <v>150</v>
      </c>
      <c r="M1009" s="230" t="s">
        <v>150</v>
      </c>
    </row>
    <row r="1010" spans="1:13" x14ac:dyDescent="0.3">
      <c r="A1010" s="230">
        <v>422873</v>
      </c>
      <c r="B1010" s="230" t="s">
        <v>58</v>
      </c>
      <c r="C1010" s="230" t="s">
        <v>148</v>
      </c>
      <c r="D1010" s="230" t="s">
        <v>150</v>
      </c>
      <c r="E1010" s="230" t="s">
        <v>148</v>
      </c>
      <c r="F1010" s="230" t="s">
        <v>148</v>
      </c>
      <c r="G1010" s="230" t="s">
        <v>149</v>
      </c>
      <c r="H1010" s="230" t="s">
        <v>150</v>
      </c>
      <c r="I1010" s="230" t="s">
        <v>150</v>
      </c>
      <c r="J1010" s="230" t="s">
        <v>149</v>
      </c>
      <c r="K1010" s="230" t="s">
        <v>150</v>
      </c>
      <c r="L1010" s="230" t="s">
        <v>150</v>
      </c>
      <c r="M1010" s="230" t="s">
        <v>149</v>
      </c>
    </row>
    <row r="1011" spans="1:13" x14ac:dyDescent="0.3">
      <c r="A1011" s="230">
        <v>422880</v>
      </c>
      <c r="B1011" s="230" t="s">
        <v>58</v>
      </c>
      <c r="C1011" s="230" t="s">
        <v>148</v>
      </c>
      <c r="E1011" s="230" t="s">
        <v>148</v>
      </c>
      <c r="F1011" s="230" t="s">
        <v>149</v>
      </c>
      <c r="H1011" s="230" t="s">
        <v>149</v>
      </c>
      <c r="I1011" s="230" t="s">
        <v>149</v>
      </c>
      <c r="J1011" s="230" t="s">
        <v>149</v>
      </c>
      <c r="K1011" s="230" t="s">
        <v>149</v>
      </c>
      <c r="M1011" s="230" t="s">
        <v>149</v>
      </c>
    </row>
    <row r="1012" spans="1:13" x14ac:dyDescent="0.3">
      <c r="A1012" s="230">
        <v>422882</v>
      </c>
      <c r="B1012" s="230" t="s">
        <v>58</v>
      </c>
      <c r="C1012" s="230" t="s">
        <v>148</v>
      </c>
      <c r="D1012" s="230" t="s">
        <v>150</v>
      </c>
      <c r="E1012" s="230" t="s">
        <v>148</v>
      </c>
      <c r="F1012" s="230" t="s">
        <v>149</v>
      </c>
      <c r="G1012" s="230" t="s">
        <v>149</v>
      </c>
      <c r="H1012" s="230" t="s">
        <v>148</v>
      </c>
      <c r="I1012" s="230" t="s">
        <v>149</v>
      </c>
      <c r="J1012" s="230" t="s">
        <v>149</v>
      </c>
      <c r="K1012" s="230" t="s">
        <v>149</v>
      </c>
      <c r="L1012" s="230" t="s">
        <v>149</v>
      </c>
      <c r="M1012" s="230" t="s">
        <v>149</v>
      </c>
    </row>
    <row r="1013" spans="1:13" x14ac:dyDescent="0.3">
      <c r="A1013" s="230">
        <v>422883</v>
      </c>
      <c r="B1013" s="230" t="s">
        <v>58</v>
      </c>
      <c r="D1013" s="230" t="s">
        <v>149</v>
      </c>
      <c r="E1013" s="230" t="s">
        <v>148</v>
      </c>
      <c r="F1013" s="230" t="s">
        <v>148</v>
      </c>
      <c r="G1013" s="230" t="s">
        <v>148</v>
      </c>
      <c r="H1013" s="230" t="s">
        <v>148</v>
      </c>
      <c r="I1013" s="230" t="s">
        <v>148</v>
      </c>
      <c r="J1013" s="230" t="s">
        <v>149</v>
      </c>
      <c r="K1013" s="230" t="s">
        <v>150</v>
      </c>
      <c r="L1013" s="230" t="s">
        <v>148</v>
      </c>
      <c r="M1013" s="230" t="s">
        <v>150</v>
      </c>
    </row>
    <row r="1014" spans="1:13" x14ac:dyDescent="0.3">
      <c r="A1014" s="230">
        <v>422884</v>
      </c>
      <c r="B1014" s="230" t="s">
        <v>58</v>
      </c>
      <c r="E1014" s="230" t="s">
        <v>148</v>
      </c>
      <c r="F1014" s="230" t="s">
        <v>148</v>
      </c>
      <c r="G1014" s="230" t="s">
        <v>148</v>
      </c>
      <c r="H1014" s="230" t="s">
        <v>148</v>
      </c>
      <c r="J1014" s="230" t="s">
        <v>148</v>
      </c>
      <c r="K1014" s="230" t="s">
        <v>148</v>
      </c>
      <c r="L1014" s="230" t="s">
        <v>149</v>
      </c>
      <c r="M1014" s="230" t="s">
        <v>148</v>
      </c>
    </row>
    <row r="1015" spans="1:13" x14ac:dyDescent="0.3">
      <c r="A1015" s="230">
        <v>422893</v>
      </c>
      <c r="B1015" s="230" t="s">
        <v>58</v>
      </c>
      <c r="E1015" s="230" t="s">
        <v>149</v>
      </c>
      <c r="F1015" s="230" t="s">
        <v>150</v>
      </c>
      <c r="H1015" s="230" t="s">
        <v>149</v>
      </c>
      <c r="J1015" s="230" t="s">
        <v>149</v>
      </c>
      <c r="K1015" s="230" t="s">
        <v>149</v>
      </c>
      <c r="L1015" s="230" t="s">
        <v>149</v>
      </c>
      <c r="M1015" s="230" t="s">
        <v>149</v>
      </c>
    </row>
    <row r="1016" spans="1:13" x14ac:dyDescent="0.3">
      <c r="A1016" s="230">
        <v>422898</v>
      </c>
      <c r="B1016" s="230" t="s">
        <v>58</v>
      </c>
      <c r="D1016" s="230" t="s">
        <v>150</v>
      </c>
      <c r="E1016" s="230" t="s">
        <v>148</v>
      </c>
      <c r="F1016" s="230" t="s">
        <v>148</v>
      </c>
      <c r="H1016" s="230" t="s">
        <v>148</v>
      </c>
      <c r="I1016" s="230" t="s">
        <v>149</v>
      </c>
      <c r="J1016" s="230" t="s">
        <v>149</v>
      </c>
      <c r="K1016" s="230" t="s">
        <v>149</v>
      </c>
      <c r="L1016" s="230" t="s">
        <v>149</v>
      </c>
      <c r="M1016" s="230" t="s">
        <v>149</v>
      </c>
    </row>
    <row r="1017" spans="1:13" x14ac:dyDescent="0.3">
      <c r="A1017" s="230">
        <v>422911</v>
      </c>
      <c r="B1017" s="230" t="s">
        <v>58</v>
      </c>
      <c r="C1017" s="230" t="s">
        <v>148</v>
      </c>
      <c r="E1017" s="230" t="s">
        <v>148</v>
      </c>
      <c r="F1017" s="230" t="s">
        <v>148</v>
      </c>
      <c r="G1017" s="230" t="s">
        <v>150</v>
      </c>
      <c r="H1017" s="230" t="s">
        <v>149</v>
      </c>
      <c r="I1017" s="230" t="s">
        <v>150</v>
      </c>
      <c r="K1017" s="230" t="s">
        <v>150</v>
      </c>
      <c r="L1017" s="230" t="s">
        <v>149</v>
      </c>
      <c r="M1017" s="230" t="s">
        <v>150</v>
      </c>
    </row>
    <row r="1018" spans="1:13" x14ac:dyDescent="0.3">
      <c r="A1018" s="230">
        <v>422912</v>
      </c>
      <c r="B1018" s="230" t="s">
        <v>58</v>
      </c>
      <c r="G1018" s="230" t="s">
        <v>150</v>
      </c>
      <c r="H1018" s="230" t="s">
        <v>150</v>
      </c>
      <c r="K1018" s="230" t="s">
        <v>148</v>
      </c>
      <c r="L1018" s="230" t="s">
        <v>150</v>
      </c>
      <c r="M1018" s="230" t="s">
        <v>148</v>
      </c>
    </row>
    <row r="1019" spans="1:13" x14ac:dyDescent="0.3">
      <c r="A1019" s="230">
        <v>422914</v>
      </c>
      <c r="B1019" s="230" t="s">
        <v>58</v>
      </c>
      <c r="C1019" s="230" t="s">
        <v>148</v>
      </c>
      <c r="D1019" s="230" t="s">
        <v>148</v>
      </c>
      <c r="E1019" s="230" t="s">
        <v>148</v>
      </c>
      <c r="F1019" s="230" t="s">
        <v>148</v>
      </c>
      <c r="G1019" s="230" t="s">
        <v>148</v>
      </c>
      <c r="I1019" s="230" t="s">
        <v>150</v>
      </c>
      <c r="J1019" s="230" t="s">
        <v>148</v>
      </c>
      <c r="K1019" s="230" t="s">
        <v>148</v>
      </c>
      <c r="L1019" s="230" t="s">
        <v>149</v>
      </c>
      <c r="M1019" s="230" t="s">
        <v>148</v>
      </c>
    </row>
    <row r="1020" spans="1:13" x14ac:dyDescent="0.3">
      <c r="A1020" s="230">
        <v>422925</v>
      </c>
      <c r="B1020" s="230" t="s">
        <v>58</v>
      </c>
      <c r="D1020" s="230" t="s">
        <v>148</v>
      </c>
      <c r="H1020" s="230" t="s">
        <v>148</v>
      </c>
      <c r="I1020" s="230" t="s">
        <v>150</v>
      </c>
      <c r="J1020" s="230" t="s">
        <v>149</v>
      </c>
      <c r="K1020" s="230" t="s">
        <v>150</v>
      </c>
      <c r="L1020" s="230" t="s">
        <v>149</v>
      </c>
      <c r="M1020" s="230" t="s">
        <v>150</v>
      </c>
    </row>
    <row r="1021" spans="1:13" x14ac:dyDescent="0.3">
      <c r="A1021" s="230">
        <v>422941</v>
      </c>
      <c r="B1021" s="230" t="s">
        <v>58</v>
      </c>
      <c r="C1021" s="230" t="s">
        <v>148</v>
      </c>
      <c r="D1021" s="230" t="s">
        <v>148</v>
      </c>
      <c r="F1021" s="230" t="s">
        <v>148</v>
      </c>
      <c r="G1021" s="230" t="s">
        <v>150</v>
      </c>
      <c r="I1021" s="230" t="s">
        <v>149</v>
      </c>
      <c r="J1021" s="230" t="s">
        <v>150</v>
      </c>
      <c r="K1021" s="230" t="s">
        <v>150</v>
      </c>
      <c r="L1021" s="230" t="s">
        <v>150</v>
      </c>
      <c r="M1021" s="230" t="s">
        <v>150</v>
      </c>
    </row>
    <row r="1022" spans="1:13" x14ac:dyDescent="0.3">
      <c r="A1022" s="230">
        <v>422945</v>
      </c>
      <c r="B1022" s="230" t="s">
        <v>58</v>
      </c>
      <c r="C1022" s="230" t="s">
        <v>148</v>
      </c>
      <c r="D1022" s="230" t="s">
        <v>149</v>
      </c>
      <c r="E1022" s="230" t="s">
        <v>148</v>
      </c>
      <c r="F1022" s="230" t="s">
        <v>150</v>
      </c>
      <c r="G1022" s="230" t="s">
        <v>148</v>
      </c>
      <c r="H1022" s="230" t="s">
        <v>150</v>
      </c>
      <c r="I1022" s="230" t="s">
        <v>149</v>
      </c>
      <c r="J1022" s="230" t="s">
        <v>149</v>
      </c>
      <c r="K1022" s="230" t="s">
        <v>149</v>
      </c>
      <c r="L1022" s="230" t="s">
        <v>149</v>
      </c>
      <c r="M1022" s="230" t="s">
        <v>150</v>
      </c>
    </row>
    <row r="1023" spans="1:13" x14ac:dyDescent="0.3">
      <c r="A1023" s="230">
        <v>422952</v>
      </c>
      <c r="B1023" s="230" t="s">
        <v>58</v>
      </c>
      <c r="H1023" s="230" t="s">
        <v>150</v>
      </c>
      <c r="I1023" s="230" t="s">
        <v>150</v>
      </c>
      <c r="J1023" s="230" t="s">
        <v>150</v>
      </c>
      <c r="K1023" s="230" t="s">
        <v>150</v>
      </c>
      <c r="M1023" s="230" t="s">
        <v>150</v>
      </c>
    </row>
    <row r="1024" spans="1:13" x14ac:dyDescent="0.3">
      <c r="A1024" s="230">
        <v>422961</v>
      </c>
      <c r="B1024" s="230" t="s">
        <v>58</v>
      </c>
      <c r="D1024" s="230" t="s">
        <v>148</v>
      </c>
      <c r="E1024" s="230" t="s">
        <v>148</v>
      </c>
      <c r="F1024" s="230" t="s">
        <v>148</v>
      </c>
      <c r="G1024" s="230" t="s">
        <v>150</v>
      </c>
      <c r="H1024" s="230" t="s">
        <v>150</v>
      </c>
      <c r="I1024" s="230" t="s">
        <v>148</v>
      </c>
      <c r="J1024" s="230" t="s">
        <v>148</v>
      </c>
      <c r="K1024" s="230" t="s">
        <v>150</v>
      </c>
      <c r="L1024" s="230" t="s">
        <v>150</v>
      </c>
      <c r="M1024" s="230" t="s">
        <v>150</v>
      </c>
    </row>
    <row r="1025" spans="1:13" x14ac:dyDescent="0.3">
      <c r="A1025" s="230">
        <v>422972</v>
      </c>
      <c r="B1025" s="230" t="s">
        <v>58</v>
      </c>
      <c r="C1025" s="230" t="s">
        <v>148</v>
      </c>
      <c r="G1025" s="230" t="s">
        <v>148</v>
      </c>
      <c r="H1025" s="230" t="s">
        <v>150</v>
      </c>
      <c r="I1025" s="230" t="s">
        <v>148</v>
      </c>
      <c r="K1025" s="230" t="s">
        <v>148</v>
      </c>
      <c r="L1025" s="230" t="s">
        <v>149</v>
      </c>
      <c r="M1025" s="230" t="s">
        <v>148</v>
      </c>
    </row>
    <row r="1026" spans="1:13" x14ac:dyDescent="0.3">
      <c r="A1026" s="230">
        <v>422973</v>
      </c>
      <c r="B1026" s="230" t="s">
        <v>58</v>
      </c>
      <c r="C1026" s="230" t="s">
        <v>150</v>
      </c>
      <c r="D1026" s="230" t="s">
        <v>150</v>
      </c>
      <c r="E1026" s="230" t="s">
        <v>150</v>
      </c>
      <c r="F1026" s="230" t="s">
        <v>150</v>
      </c>
      <c r="G1026" s="230" t="s">
        <v>149</v>
      </c>
      <c r="H1026" s="230" t="s">
        <v>150</v>
      </c>
      <c r="I1026" s="230" t="s">
        <v>150</v>
      </c>
      <c r="J1026" s="230" t="s">
        <v>149</v>
      </c>
      <c r="K1026" s="230" t="s">
        <v>150</v>
      </c>
      <c r="L1026" s="230" t="s">
        <v>149</v>
      </c>
      <c r="M1026" s="230" t="s">
        <v>149</v>
      </c>
    </row>
    <row r="1027" spans="1:13" x14ac:dyDescent="0.3">
      <c r="A1027" s="230">
        <v>422977</v>
      </c>
      <c r="B1027" s="230" t="s">
        <v>58</v>
      </c>
      <c r="D1027" s="230" t="s">
        <v>149</v>
      </c>
      <c r="H1027" s="230" t="s">
        <v>149</v>
      </c>
      <c r="I1027" s="230" t="s">
        <v>149</v>
      </c>
      <c r="J1027" s="230" t="s">
        <v>149</v>
      </c>
      <c r="K1027" s="230" t="s">
        <v>149</v>
      </c>
      <c r="L1027" s="230" t="s">
        <v>149</v>
      </c>
      <c r="M1027" s="230" t="s">
        <v>149</v>
      </c>
    </row>
    <row r="1028" spans="1:13" x14ac:dyDescent="0.3">
      <c r="A1028" s="230">
        <v>422984</v>
      </c>
      <c r="B1028" s="230" t="s">
        <v>58</v>
      </c>
      <c r="C1028" s="230" t="s">
        <v>148</v>
      </c>
      <c r="D1028" s="230" t="s">
        <v>150</v>
      </c>
      <c r="E1028" s="230" t="s">
        <v>150</v>
      </c>
      <c r="F1028" s="230" t="s">
        <v>149</v>
      </c>
      <c r="G1028" s="230" t="s">
        <v>149</v>
      </c>
      <c r="H1028" s="230" t="s">
        <v>149</v>
      </c>
      <c r="I1028" s="230" t="s">
        <v>148</v>
      </c>
      <c r="K1028" s="230" t="s">
        <v>150</v>
      </c>
      <c r="L1028" s="230" t="s">
        <v>149</v>
      </c>
    </row>
    <row r="1029" spans="1:13" x14ac:dyDescent="0.3">
      <c r="A1029" s="230">
        <v>422995</v>
      </c>
      <c r="B1029" s="230" t="s">
        <v>58</v>
      </c>
      <c r="F1029" s="230" t="s">
        <v>148</v>
      </c>
      <c r="G1029" s="230" t="s">
        <v>150</v>
      </c>
      <c r="H1029" s="230" t="s">
        <v>150</v>
      </c>
      <c r="J1029" s="230" t="s">
        <v>149</v>
      </c>
      <c r="L1029" s="230" t="s">
        <v>149</v>
      </c>
    </row>
    <row r="1030" spans="1:13" x14ac:dyDescent="0.3">
      <c r="A1030" s="230">
        <v>423002</v>
      </c>
      <c r="B1030" s="230" t="s">
        <v>58</v>
      </c>
      <c r="C1030" s="230" t="s">
        <v>150</v>
      </c>
      <c r="D1030" s="230" t="s">
        <v>150</v>
      </c>
      <c r="E1030" s="230" t="s">
        <v>150</v>
      </c>
      <c r="F1030" s="230" t="s">
        <v>150</v>
      </c>
      <c r="G1030" s="230" t="s">
        <v>150</v>
      </c>
      <c r="I1030" s="230" t="s">
        <v>150</v>
      </c>
      <c r="K1030" s="230" t="s">
        <v>149</v>
      </c>
      <c r="L1030" s="230" t="s">
        <v>149</v>
      </c>
      <c r="M1030" s="230" t="s">
        <v>149</v>
      </c>
    </row>
    <row r="1031" spans="1:13" x14ac:dyDescent="0.3">
      <c r="A1031" s="230">
        <v>423003</v>
      </c>
      <c r="B1031" s="230" t="s">
        <v>58</v>
      </c>
      <c r="C1031" s="230" t="s">
        <v>148</v>
      </c>
      <c r="D1031" s="230" t="s">
        <v>148</v>
      </c>
      <c r="E1031" s="230" t="s">
        <v>150</v>
      </c>
      <c r="F1031" s="230" t="s">
        <v>150</v>
      </c>
      <c r="I1031" s="230" t="s">
        <v>149</v>
      </c>
      <c r="J1031" s="230" t="s">
        <v>149</v>
      </c>
      <c r="K1031" s="230" t="s">
        <v>149</v>
      </c>
      <c r="L1031" s="230" t="s">
        <v>149</v>
      </c>
      <c r="M1031" s="230" t="s">
        <v>149</v>
      </c>
    </row>
    <row r="1032" spans="1:13" x14ac:dyDescent="0.3">
      <c r="A1032" s="230">
        <v>423004</v>
      </c>
      <c r="B1032" s="230" t="s">
        <v>58</v>
      </c>
      <c r="C1032" s="230" t="s">
        <v>148</v>
      </c>
      <c r="E1032" s="230" t="s">
        <v>148</v>
      </c>
      <c r="F1032" s="230" t="s">
        <v>148</v>
      </c>
      <c r="G1032" s="230" t="s">
        <v>150</v>
      </c>
      <c r="H1032" s="230" t="s">
        <v>148</v>
      </c>
      <c r="I1032" s="230" t="s">
        <v>150</v>
      </c>
      <c r="J1032" s="230" t="s">
        <v>150</v>
      </c>
      <c r="K1032" s="230" t="s">
        <v>149</v>
      </c>
      <c r="L1032" s="230" t="s">
        <v>149</v>
      </c>
      <c r="M1032" s="230" t="s">
        <v>148</v>
      </c>
    </row>
    <row r="1033" spans="1:13" x14ac:dyDescent="0.3">
      <c r="A1033" s="230">
        <v>423010</v>
      </c>
      <c r="B1033" s="230" t="s">
        <v>58</v>
      </c>
      <c r="D1033" s="230" t="s">
        <v>148</v>
      </c>
      <c r="E1033" s="230" t="s">
        <v>150</v>
      </c>
      <c r="F1033" s="230" t="s">
        <v>150</v>
      </c>
      <c r="G1033" s="230" t="s">
        <v>150</v>
      </c>
      <c r="H1033" s="230" t="s">
        <v>149</v>
      </c>
      <c r="I1033" s="230" t="s">
        <v>149</v>
      </c>
      <c r="J1033" s="230" t="s">
        <v>149</v>
      </c>
      <c r="K1033" s="230" t="s">
        <v>149</v>
      </c>
      <c r="L1033" s="230" t="s">
        <v>149</v>
      </c>
      <c r="M1033" s="230" t="s">
        <v>149</v>
      </c>
    </row>
    <row r="1034" spans="1:13" x14ac:dyDescent="0.3">
      <c r="A1034" s="230">
        <v>423012</v>
      </c>
      <c r="B1034" s="230" t="s">
        <v>58</v>
      </c>
      <c r="E1034" s="230" t="s">
        <v>148</v>
      </c>
      <c r="F1034" s="230" t="s">
        <v>148</v>
      </c>
      <c r="G1034" s="230" t="s">
        <v>149</v>
      </c>
      <c r="H1034" s="230" t="s">
        <v>149</v>
      </c>
      <c r="I1034" s="230" t="s">
        <v>149</v>
      </c>
      <c r="J1034" s="230" t="s">
        <v>148</v>
      </c>
      <c r="K1034" s="230" t="s">
        <v>148</v>
      </c>
      <c r="L1034" s="230" t="s">
        <v>149</v>
      </c>
      <c r="M1034" s="230" t="s">
        <v>148</v>
      </c>
    </row>
    <row r="1035" spans="1:13" x14ac:dyDescent="0.3">
      <c r="A1035" s="230">
        <v>423013</v>
      </c>
      <c r="B1035" s="230" t="s">
        <v>58</v>
      </c>
      <c r="D1035" s="230" t="s">
        <v>148</v>
      </c>
      <c r="H1035" s="230" t="s">
        <v>148</v>
      </c>
      <c r="J1035" s="230" t="s">
        <v>149</v>
      </c>
      <c r="K1035" s="230" t="s">
        <v>150</v>
      </c>
      <c r="L1035" s="230" t="s">
        <v>149</v>
      </c>
      <c r="M1035" s="230" t="s">
        <v>150</v>
      </c>
    </row>
    <row r="1036" spans="1:13" x14ac:dyDescent="0.3">
      <c r="A1036" s="230">
        <v>423014</v>
      </c>
      <c r="B1036" s="230" t="s">
        <v>58</v>
      </c>
      <c r="D1036" s="230" t="s">
        <v>149</v>
      </c>
      <c r="E1036" s="230" t="s">
        <v>148</v>
      </c>
      <c r="F1036" s="230" t="s">
        <v>150</v>
      </c>
      <c r="G1036" s="230" t="s">
        <v>149</v>
      </c>
      <c r="H1036" s="230" t="s">
        <v>149</v>
      </c>
      <c r="I1036" s="230" t="s">
        <v>150</v>
      </c>
      <c r="J1036" s="230" t="s">
        <v>149</v>
      </c>
      <c r="K1036" s="230" t="s">
        <v>149</v>
      </c>
      <c r="L1036" s="230" t="s">
        <v>149</v>
      </c>
      <c r="M1036" s="230" t="s">
        <v>149</v>
      </c>
    </row>
    <row r="1037" spans="1:13" x14ac:dyDescent="0.3">
      <c r="A1037" s="230">
        <v>423016</v>
      </c>
      <c r="B1037" s="230" t="s">
        <v>58</v>
      </c>
      <c r="C1037" s="230" t="s">
        <v>149</v>
      </c>
      <c r="E1037" s="230" t="s">
        <v>148</v>
      </c>
      <c r="F1037" s="230" t="s">
        <v>149</v>
      </c>
      <c r="I1037" s="230" t="s">
        <v>149</v>
      </c>
      <c r="J1037" s="230" t="s">
        <v>149</v>
      </c>
      <c r="K1037" s="230" t="s">
        <v>149</v>
      </c>
      <c r="M1037" s="230" t="s">
        <v>149</v>
      </c>
    </row>
    <row r="1038" spans="1:13" x14ac:dyDescent="0.3">
      <c r="A1038" s="230">
        <v>423019</v>
      </c>
      <c r="B1038" s="230" t="s">
        <v>58</v>
      </c>
      <c r="C1038" s="230" t="s">
        <v>148</v>
      </c>
      <c r="D1038" s="230" t="s">
        <v>148</v>
      </c>
      <c r="E1038" s="230" t="s">
        <v>148</v>
      </c>
      <c r="G1038" s="230" t="s">
        <v>148</v>
      </c>
      <c r="H1038" s="230" t="s">
        <v>150</v>
      </c>
      <c r="I1038" s="230" t="s">
        <v>150</v>
      </c>
      <c r="K1038" s="230" t="s">
        <v>150</v>
      </c>
      <c r="L1038" s="230" t="s">
        <v>150</v>
      </c>
      <c r="M1038" s="230" t="s">
        <v>150</v>
      </c>
    </row>
    <row r="1039" spans="1:13" x14ac:dyDescent="0.3">
      <c r="A1039" s="230">
        <v>423028</v>
      </c>
      <c r="B1039" s="230" t="s">
        <v>58</v>
      </c>
      <c r="C1039" s="230" t="s">
        <v>148</v>
      </c>
      <c r="D1039" s="230" t="s">
        <v>148</v>
      </c>
      <c r="E1039" s="230" t="s">
        <v>148</v>
      </c>
      <c r="F1039" s="230" t="s">
        <v>148</v>
      </c>
      <c r="G1039" s="230" t="s">
        <v>148</v>
      </c>
      <c r="H1039" s="230" t="s">
        <v>150</v>
      </c>
      <c r="I1039" s="230" t="s">
        <v>148</v>
      </c>
      <c r="J1039" s="230" t="s">
        <v>149</v>
      </c>
      <c r="K1039" s="230" t="s">
        <v>150</v>
      </c>
      <c r="L1039" s="230" t="s">
        <v>149</v>
      </c>
      <c r="M1039" s="230" t="s">
        <v>149</v>
      </c>
    </row>
    <row r="1040" spans="1:13" x14ac:dyDescent="0.3">
      <c r="A1040" s="230">
        <v>423031</v>
      </c>
      <c r="B1040" s="230" t="s">
        <v>58</v>
      </c>
      <c r="D1040" s="230" t="s">
        <v>149</v>
      </c>
      <c r="F1040" s="230" t="s">
        <v>149</v>
      </c>
      <c r="G1040" s="230" t="s">
        <v>149</v>
      </c>
      <c r="H1040" s="230" t="s">
        <v>150</v>
      </c>
      <c r="I1040" s="230" t="s">
        <v>150</v>
      </c>
      <c r="J1040" s="230" t="s">
        <v>149</v>
      </c>
      <c r="K1040" s="230" t="s">
        <v>150</v>
      </c>
      <c r="L1040" s="230" t="s">
        <v>149</v>
      </c>
      <c r="M1040" s="230" t="s">
        <v>150</v>
      </c>
    </row>
    <row r="1041" spans="1:13" x14ac:dyDescent="0.3">
      <c r="A1041" s="230">
        <v>423032</v>
      </c>
      <c r="B1041" s="230" t="s">
        <v>58</v>
      </c>
      <c r="C1041" s="230" t="s">
        <v>148</v>
      </c>
      <c r="E1041" s="230" t="s">
        <v>150</v>
      </c>
      <c r="F1041" s="230" t="s">
        <v>150</v>
      </c>
      <c r="I1041" s="230" t="s">
        <v>149</v>
      </c>
      <c r="J1041" s="230" t="s">
        <v>149</v>
      </c>
      <c r="K1041" s="230" t="s">
        <v>149</v>
      </c>
      <c r="L1041" s="230" t="s">
        <v>149</v>
      </c>
      <c r="M1041" s="230" t="s">
        <v>149</v>
      </c>
    </row>
    <row r="1042" spans="1:13" x14ac:dyDescent="0.3">
      <c r="A1042" s="230">
        <v>423036</v>
      </c>
      <c r="B1042" s="230" t="s">
        <v>58</v>
      </c>
      <c r="C1042" s="230" t="s">
        <v>150</v>
      </c>
      <c r="D1042" s="230" t="s">
        <v>149</v>
      </c>
      <c r="F1042" s="230" t="s">
        <v>148</v>
      </c>
      <c r="G1042" s="230" t="s">
        <v>149</v>
      </c>
      <c r="H1042" s="230" t="s">
        <v>149</v>
      </c>
      <c r="I1042" s="230" t="s">
        <v>149</v>
      </c>
      <c r="J1042" s="230" t="s">
        <v>149</v>
      </c>
      <c r="K1042" s="230" t="s">
        <v>149</v>
      </c>
      <c r="L1042" s="230" t="s">
        <v>149</v>
      </c>
      <c r="M1042" s="230" t="s">
        <v>149</v>
      </c>
    </row>
    <row r="1043" spans="1:13" x14ac:dyDescent="0.3">
      <c r="A1043" s="230">
        <v>423040</v>
      </c>
      <c r="B1043" s="230" t="s">
        <v>58</v>
      </c>
      <c r="C1043" s="230" t="s">
        <v>148</v>
      </c>
      <c r="D1043" s="230" t="s">
        <v>148</v>
      </c>
      <c r="E1043" s="230" t="s">
        <v>148</v>
      </c>
      <c r="F1043" s="230" t="s">
        <v>148</v>
      </c>
      <c r="G1043" s="230" t="s">
        <v>148</v>
      </c>
      <c r="H1043" s="230" t="s">
        <v>148</v>
      </c>
      <c r="I1043" s="230" t="s">
        <v>149</v>
      </c>
      <c r="J1043" s="230" t="s">
        <v>150</v>
      </c>
      <c r="K1043" s="230" t="s">
        <v>150</v>
      </c>
      <c r="L1043" s="230" t="s">
        <v>148</v>
      </c>
      <c r="M1043" s="230" t="s">
        <v>148</v>
      </c>
    </row>
    <row r="1044" spans="1:13" x14ac:dyDescent="0.3">
      <c r="A1044" s="230">
        <v>423043</v>
      </c>
      <c r="B1044" s="230" t="s">
        <v>58</v>
      </c>
      <c r="C1044" s="230" t="s">
        <v>149</v>
      </c>
      <c r="D1044" s="230" t="s">
        <v>149</v>
      </c>
      <c r="E1044" s="230" t="s">
        <v>149</v>
      </c>
      <c r="F1044" s="230" t="s">
        <v>149</v>
      </c>
      <c r="G1044" s="230" t="s">
        <v>149</v>
      </c>
      <c r="H1044" s="230" t="s">
        <v>149</v>
      </c>
      <c r="I1044" s="230" t="s">
        <v>149</v>
      </c>
      <c r="J1044" s="230" t="s">
        <v>149</v>
      </c>
      <c r="K1044" s="230" t="s">
        <v>149</v>
      </c>
      <c r="L1044" s="230" t="s">
        <v>149</v>
      </c>
      <c r="M1044" s="230" t="s">
        <v>149</v>
      </c>
    </row>
    <row r="1045" spans="1:13" x14ac:dyDescent="0.3">
      <c r="A1045" s="230">
        <v>423050</v>
      </c>
      <c r="B1045" s="230" t="s">
        <v>58</v>
      </c>
      <c r="C1045" s="230" t="s">
        <v>150</v>
      </c>
      <c r="D1045" s="230" t="s">
        <v>148</v>
      </c>
      <c r="F1045" s="230" t="s">
        <v>150</v>
      </c>
      <c r="G1045" s="230" t="s">
        <v>148</v>
      </c>
      <c r="H1045" s="230" t="s">
        <v>150</v>
      </c>
      <c r="I1045" s="230" t="s">
        <v>150</v>
      </c>
      <c r="J1045" s="230" t="s">
        <v>149</v>
      </c>
      <c r="K1045" s="230" t="s">
        <v>150</v>
      </c>
      <c r="L1045" s="230" t="s">
        <v>150</v>
      </c>
      <c r="M1045" s="230" t="s">
        <v>150</v>
      </c>
    </row>
    <row r="1046" spans="1:13" x14ac:dyDescent="0.3">
      <c r="A1046" s="230">
        <v>423052</v>
      </c>
      <c r="B1046" s="230" t="s">
        <v>58</v>
      </c>
      <c r="C1046" s="230" t="s">
        <v>150</v>
      </c>
      <c r="D1046" s="230" t="s">
        <v>150</v>
      </c>
      <c r="E1046" s="230" t="s">
        <v>150</v>
      </c>
      <c r="F1046" s="230" t="s">
        <v>150</v>
      </c>
      <c r="G1046" s="230" t="s">
        <v>149</v>
      </c>
      <c r="H1046" s="230" t="s">
        <v>149</v>
      </c>
      <c r="I1046" s="230" t="s">
        <v>149</v>
      </c>
      <c r="J1046" s="230" t="s">
        <v>149</v>
      </c>
      <c r="K1046" s="230" t="s">
        <v>150</v>
      </c>
      <c r="L1046" s="230" t="s">
        <v>149</v>
      </c>
      <c r="M1046" s="230" t="s">
        <v>149</v>
      </c>
    </row>
    <row r="1047" spans="1:13" x14ac:dyDescent="0.3">
      <c r="A1047" s="230">
        <v>423059</v>
      </c>
      <c r="B1047" s="230" t="s">
        <v>58</v>
      </c>
      <c r="G1047" s="230" t="s">
        <v>150</v>
      </c>
      <c r="H1047" s="230" t="s">
        <v>149</v>
      </c>
      <c r="I1047" s="230" t="s">
        <v>150</v>
      </c>
      <c r="J1047" s="230" t="s">
        <v>149</v>
      </c>
      <c r="K1047" s="230" t="s">
        <v>150</v>
      </c>
      <c r="L1047" s="230" t="s">
        <v>149</v>
      </c>
      <c r="M1047" s="230" t="s">
        <v>150</v>
      </c>
    </row>
    <row r="1048" spans="1:13" x14ac:dyDescent="0.3">
      <c r="A1048" s="230">
        <v>423066</v>
      </c>
      <c r="B1048" s="230" t="s">
        <v>58</v>
      </c>
      <c r="C1048" s="230" t="s">
        <v>150</v>
      </c>
      <c r="E1048" s="230" t="s">
        <v>150</v>
      </c>
      <c r="F1048" s="230" t="s">
        <v>150</v>
      </c>
      <c r="H1048" s="230" t="s">
        <v>150</v>
      </c>
      <c r="I1048" s="230" t="s">
        <v>150</v>
      </c>
      <c r="J1048" s="230" t="s">
        <v>149</v>
      </c>
      <c r="K1048" s="230" t="s">
        <v>150</v>
      </c>
      <c r="L1048" s="230" t="s">
        <v>150</v>
      </c>
      <c r="M1048" s="230" t="s">
        <v>150</v>
      </c>
    </row>
    <row r="1049" spans="1:13" x14ac:dyDescent="0.3">
      <c r="A1049" s="230">
        <v>423072</v>
      </c>
      <c r="B1049" s="230" t="s">
        <v>58</v>
      </c>
      <c r="C1049" s="230" t="s">
        <v>148</v>
      </c>
      <c r="D1049" s="230" t="s">
        <v>148</v>
      </c>
      <c r="E1049" s="230" t="s">
        <v>148</v>
      </c>
      <c r="F1049" s="230" t="s">
        <v>148</v>
      </c>
      <c r="G1049" s="230" t="s">
        <v>150</v>
      </c>
      <c r="H1049" s="230" t="s">
        <v>150</v>
      </c>
      <c r="I1049" s="230" t="s">
        <v>150</v>
      </c>
      <c r="J1049" s="230" t="s">
        <v>149</v>
      </c>
      <c r="K1049" s="230" t="s">
        <v>149</v>
      </c>
      <c r="L1049" s="230" t="s">
        <v>149</v>
      </c>
      <c r="M1049" s="230" t="s">
        <v>149</v>
      </c>
    </row>
    <row r="1050" spans="1:13" x14ac:dyDescent="0.3">
      <c r="A1050" s="230">
        <v>423075</v>
      </c>
      <c r="B1050" s="230" t="s">
        <v>58</v>
      </c>
      <c r="D1050" s="230" t="s">
        <v>148</v>
      </c>
      <c r="F1050" s="230" t="s">
        <v>148</v>
      </c>
      <c r="H1050" s="230" t="s">
        <v>148</v>
      </c>
      <c r="I1050" s="230" t="s">
        <v>149</v>
      </c>
      <c r="J1050" s="230" t="s">
        <v>149</v>
      </c>
      <c r="K1050" s="230" t="s">
        <v>149</v>
      </c>
      <c r="L1050" s="230" t="s">
        <v>149</v>
      </c>
      <c r="M1050" s="230" t="s">
        <v>149</v>
      </c>
    </row>
    <row r="1051" spans="1:13" x14ac:dyDescent="0.3">
      <c r="A1051" s="230">
        <v>423076</v>
      </c>
      <c r="B1051" s="230" t="s">
        <v>58</v>
      </c>
      <c r="C1051" s="230" t="s">
        <v>150</v>
      </c>
      <c r="E1051" s="230" t="s">
        <v>148</v>
      </c>
      <c r="F1051" s="230" t="s">
        <v>150</v>
      </c>
      <c r="I1051" s="230" t="s">
        <v>149</v>
      </c>
      <c r="J1051" s="230" t="s">
        <v>149</v>
      </c>
      <c r="K1051" s="230" t="s">
        <v>148</v>
      </c>
      <c r="L1051" s="230" t="s">
        <v>149</v>
      </c>
      <c r="M1051" s="230" t="s">
        <v>150</v>
      </c>
    </row>
    <row r="1052" spans="1:13" x14ac:dyDescent="0.3">
      <c r="A1052" s="230">
        <v>423087</v>
      </c>
      <c r="B1052" s="230" t="s">
        <v>58</v>
      </c>
      <c r="C1052" s="230" t="s">
        <v>148</v>
      </c>
      <c r="D1052" s="230" t="s">
        <v>150</v>
      </c>
      <c r="E1052" s="230" t="s">
        <v>148</v>
      </c>
      <c r="F1052" s="230" t="s">
        <v>150</v>
      </c>
      <c r="G1052" s="230" t="s">
        <v>150</v>
      </c>
      <c r="H1052" s="230" t="s">
        <v>148</v>
      </c>
      <c r="I1052" s="230" t="s">
        <v>150</v>
      </c>
      <c r="J1052" s="230" t="s">
        <v>149</v>
      </c>
      <c r="K1052" s="230" t="s">
        <v>150</v>
      </c>
      <c r="L1052" s="230" t="s">
        <v>149</v>
      </c>
      <c r="M1052" s="230" t="s">
        <v>150</v>
      </c>
    </row>
    <row r="1053" spans="1:13" x14ac:dyDescent="0.3">
      <c r="A1053" s="230">
        <v>423093</v>
      </c>
      <c r="B1053" s="230" t="s">
        <v>58</v>
      </c>
      <c r="C1053" s="230" t="s">
        <v>148</v>
      </c>
      <c r="E1053" s="230" t="s">
        <v>150</v>
      </c>
      <c r="F1053" s="230" t="s">
        <v>149</v>
      </c>
      <c r="H1053" s="230" t="s">
        <v>149</v>
      </c>
      <c r="I1053" s="230" t="s">
        <v>149</v>
      </c>
      <c r="J1053" s="230" t="s">
        <v>149</v>
      </c>
      <c r="K1053" s="230" t="s">
        <v>150</v>
      </c>
      <c r="M1053" s="230" t="s">
        <v>149</v>
      </c>
    </row>
    <row r="1054" spans="1:13" x14ac:dyDescent="0.3">
      <c r="A1054" s="230">
        <v>423097</v>
      </c>
      <c r="B1054" s="230" t="s">
        <v>58</v>
      </c>
      <c r="C1054" s="230" t="s">
        <v>148</v>
      </c>
      <c r="E1054" s="230" t="s">
        <v>148</v>
      </c>
      <c r="F1054" s="230" t="s">
        <v>149</v>
      </c>
      <c r="G1054" s="230" t="s">
        <v>149</v>
      </c>
      <c r="H1054" s="230" t="s">
        <v>149</v>
      </c>
      <c r="I1054" s="230" t="s">
        <v>149</v>
      </c>
      <c r="J1054" s="230" t="s">
        <v>150</v>
      </c>
      <c r="K1054" s="230" t="s">
        <v>149</v>
      </c>
      <c r="L1054" s="230" t="s">
        <v>150</v>
      </c>
      <c r="M1054" s="230" t="s">
        <v>150</v>
      </c>
    </row>
    <row r="1055" spans="1:13" x14ac:dyDescent="0.3">
      <c r="A1055" s="230">
        <v>423121</v>
      </c>
      <c r="B1055" s="230" t="s">
        <v>58</v>
      </c>
      <c r="C1055" s="230" t="s">
        <v>150</v>
      </c>
      <c r="D1055" s="230" t="s">
        <v>149</v>
      </c>
      <c r="E1055" s="230" t="s">
        <v>150</v>
      </c>
      <c r="F1055" s="230" t="s">
        <v>148</v>
      </c>
      <c r="G1055" s="230" t="s">
        <v>150</v>
      </c>
      <c r="H1055" s="230" t="s">
        <v>149</v>
      </c>
      <c r="I1055" s="230" t="s">
        <v>150</v>
      </c>
      <c r="J1055" s="230" t="s">
        <v>149</v>
      </c>
      <c r="K1055" s="230" t="s">
        <v>149</v>
      </c>
      <c r="L1055" s="230" t="s">
        <v>149</v>
      </c>
      <c r="M1055" s="230" t="s">
        <v>150</v>
      </c>
    </row>
    <row r="1056" spans="1:13" x14ac:dyDescent="0.3">
      <c r="A1056" s="230">
        <v>423127</v>
      </c>
      <c r="B1056" s="230" t="s">
        <v>58</v>
      </c>
      <c r="C1056" s="230" t="s">
        <v>148</v>
      </c>
      <c r="G1056" s="230" t="s">
        <v>149</v>
      </c>
      <c r="I1056" s="230" t="s">
        <v>149</v>
      </c>
      <c r="J1056" s="230" t="s">
        <v>150</v>
      </c>
      <c r="K1056" s="230" t="s">
        <v>150</v>
      </c>
      <c r="L1056" s="230" t="s">
        <v>150</v>
      </c>
    </row>
    <row r="1057" spans="1:13" x14ac:dyDescent="0.3">
      <c r="A1057" s="230">
        <v>423133</v>
      </c>
      <c r="B1057" s="230" t="s">
        <v>58</v>
      </c>
      <c r="C1057" s="230" t="s">
        <v>148</v>
      </c>
      <c r="D1057" s="230" t="s">
        <v>149</v>
      </c>
      <c r="F1057" s="230" t="s">
        <v>148</v>
      </c>
      <c r="G1057" s="230" t="s">
        <v>149</v>
      </c>
      <c r="H1057" s="230" t="s">
        <v>150</v>
      </c>
      <c r="I1057" s="230" t="s">
        <v>149</v>
      </c>
      <c r="J1057" s="230" t="s">
        <v>149</v>
      </c>
      <c r="L1057" s="230" t="s">
        <v>149</v>
      </c>
      <c r="M1057" s="230" t="s">
        <v>149</v>
      </c>
    </row>
    <row r="1058" spans="1:13" x14ac:dyDescent="0.3">
      <c r="A1058" s="230">
        <v>423138</v>
      </c>
      <c r="B1058" s="230" t="s">
        <v>58</v>
      </c>
      <c r="C1058" s="230" t="s">
        <v>149</v>
      </c>
      <c r="D1058" s="230" t="s">
        <v>149</v>
      </c>
      <c r="E1058" s="230" t="s">
        <v>150</v>
      </c>
      <c r="F1058" s="230" t="s">
        <v>150</v>
      </c>
      <c r="G1058" s="230" t="s">
        <v>149</v>
      </c>
      <c r="H1058" s="230" t="s">
        <v>150</v>
      </c>
      <c r="I1058" s="230" t="s">
        <v>149</v>
      </c>
      <c r="J1058" s="230" t="s">
        <v>150</v>
      </c>
      <c r="K1058" s="230" t="s">
        <v>149</v>
      </c>
      <c r="L1058" s="230" t="s">
        <v>149</v>
      </c>
      <c r="M1058" s="230" t="s">
        <v>149</v>
      </c>
    </row>
    <row r="1059" spans="1:13" x14ac:dyDescent="0.3">
      <c r="A1059" s="230">
        <v>423141</v>
      </c>
      <c r="B1059" s="230" t="s">
        <v>58</v>
      </c>
      <c r="C1059" s="230" t="s">
        <v>150</v>
      </c>
      <c r="E1059" s="230" t="s">
        <v>148</v>
      </c>
      <c r="G1059" s="230" t="s">
        <v>148</v>
      </c>
      <c r="I1059" s="230" t="s">
        <v>149</v>
      </c>
      <c r="J1059" s="230" t="s">
        <v>150</v>
      </c>
      <c r="K1059" s="230" t="s">
        <v>150</v>
      </c>
      <c r="L1059" s="230" t="s">
        <v>149</v>
      </c>
      <c r="M1059" s="230" t="s">
        <v>149</v>
      </c>
    </row>
    <row r="1060" spans="1:13" x14ac:dyDescent="0.3">
      <c r="A1060" s="230">
        <v>423144</v>
      </c>
      <c r="B1060" s="230" t="s">
        <v>58</v>
      </c>
      <c r="C1060" s="230" t="s">
        <v>148</v>
      </c>
      <c r="D1060" s="230" t="s">
        <v>148</v>
      </c>
      <c r="E1060" s="230" t="s">
        <v>148</v>
      </c>
      <c r="F1060" s="230" t="s">
        <v>148</v>
      </c>
      <c r="G1060" s="230" t="s">
        <v>148</v>
      </c>
      <c r="H1060" s="230" t="s">
        <v>148</v>
      </c>
      <c r="I1060" s="230" t="s">
        <v>148</v>
      </c>
      <c r="J1060" s="230" t="s">
        <v>148</v>
      </c>
      <c r="K1060" s="230" t="s">
        <v>148</v>
      </c>
      <c r="L1060" s="230" t="s">
        <v>148</v>
      </c>
      <c r="M1060" s="230" t="s">
        <v>148</v>
      </c>
    </row>
    <row r="1061" spans="1:13" x14ac:dyDescent="0.3">
      <c r="A1061" s="230">
        <v>423146</v>
      </c>
      <c r="B1061" s="230" t="s">
        <v>58</v>
      </c>
      <c r="E1061" s="230" t="s">
        <v>150</v>
      </c>
      <c r="H1061" s="230" t="s">
        <v>148</v>
      </c>
      <c r="I1061" s="230" t="s">
        <v>149</v>
      </c>
      <c r="J1061" s="230" t="s">
        <v>149</v>
      </c>
      <c r="K1061" s="230" t="s">
        <v>150</v>
      </c>
      <c r="M1061" s="230" t="s">
        <v>149</v>
      </c>
    </row>
    <row r="1062" spans="1:13" x14ac:dyDescent="0.3">
      <c r="A1062" s="230">
        <v>423149</v>
      </c>
      <c r="B1062" s="230" t="s">
        <v>58</v>
      </c>
      <c r="E1062" s="230" t="s">
        <v>148</v>
      </c>
      <c r="H1062" s="230" t="s">
        <v>150</v>
      </c>
      <c r="I1062" s="230" t="s">
        <v>149</v>
      </c>
      <c r="K1062" s="230" t="s">
        <v>150</v>
      </c>
      <c r="M1062" s="230" t="s">
        <v>149</v>
      </c>
    </row>
    <row r="1063" spans="1:13" x14ac:dyDescent="0.3">
      <c r="A1063" s="230">
        <v>423151</v>
      </c>
      <c r="B1063" s="230" t="s">
        <v>58</v>
      </c>
      <c r="D1063" s="230" t="s">
        <v>150</v>
      </c>
      <c r="E1063" s="230" t="s">
        <v>150</v>
      </c>
      <c r="F1063" s="230" t="s">
        <v>150</v>
      </c>
      <c r="G1063" s="230" t="s">
        <v>150</v>
      </c>
      <c r="H1063" s="230" t="s">
        <v>150</v>
      </c>
      <c r="J1063" s="230" t="s">
        <v>150</v>
      </c>
      <c r="K1063" s="230" t="s">
        <v>150</v>
      </c>
      <c r="L1063" s="230" t="s">
        <v>149</v>
      </c>
      <c r="M1063" s="230" t="s">
        <v>150</v>
      </c>
    </row>
    <row r="1064" spans="1:13" x14ac:dyDescent="0.3">
      <c r="A1064" s="230">
        <v>423156</v>
      </c>
      <c r="B1064" s="230" t="s">
        <v>58</v>
      </c>
      <c r="D1064" s="230" t="s">
        <v>149</v>
      </c>
      <c r="E1064" s="230" t="s">
        <v>148</v>
      </c>
      <c r="F1064" s="230" t="s">
        <v>148</v>
      </c>
      <c r="G1064" s="230" t="s">
        <v>149</v>
      </c>
      <c r="H1064" s="230" t="s">
        <v>150</v>
      </c>
      <c r="J1064" s="230" t="s">
        <v>149</v>
      </c>
      <c r="K1064" s="230" t="s">
        <v>148</v>
      </c>
      <c r="L1064" s="230" t="s">
        <v>149</v>
      </c>
      <c r="M1064" s="230" t="s">
        <v>150</v>
      </c>
    </row>
    <row r="1065" spans="1:13" x14ac:dyDescent="0.3">
      <c r="A1065" s="230">
        <v>423161</v>
      </c>
      <c r="B1065" s="230" t="s">
        <v>58</v>
      </c>
      <c r="D1065" s="230" t="s">
        <v>148</v>
      </c>
      <c r="E1065" s="230" t="s">
        <v>148</v>
      </c>
      <c r="I1065" s="230" t="s">
        <v>149</v>
      </c>
      <c r="K1065" s="230" t="s">
        <v>150</v>
      </c>
      <c r="L1065" s="230" t="s">
        <v>149</v>
      </c>
      <c r="M1065" s="230" t="s">
        <v>150</v>
      </c>
    </row>
    <row r="1066" spans="1:13" x14ac:dyDescent="0.3">
      <c r="A1066" s="230">
        <v>423162</v>
      </c>
      <c r="B1066" s="230" t="s">
        <v>58</v>
      </c>
      <c r="E1066" s="230" t="s">
        <v>148</v>
      </c>
      <c r="H1066" s="230" t="s">
        <v>150</v>
      </c>
      <c r="J1066" s="230" t="s">
        <v>148</v>
      </c>
      <c r="K1066" s="230" t="s">
        <v>148</v>
      </c>
      <c r="L1066" s="230" t="s">
        <v>149</v>
      </c>
      <c r="M1066" s="230" t="s">
        <v>149</v>
      </c>
    </row>
    <row r="1067" spans="1:13" x14ac:dyDescent="0.3">
      <c r="A1067" s="230">
        <v>423165</v>
      </c>
      <c r="B1067" s="230" t="s">
        <v>58</v>
      </c>
      <c r="C1067" s="230" t="s">
        <v>148</v>
      </c>
      <c r="E1067" s="230" t="s">
        <v>148</v>
      </c>
      <c r="F1067" s="230" t="s">
        <v>148</v>
      </c>
      <c r="H1067" s="230" t="s">
        <v>148</v>
      </c>
      <c r="I1067" s="230" t="s">
        <v>148</v>
      </c>
      <c r="J1067" s="230" t="s">
        <v>148</v>
      </c>
      <c r="K1067" s="230" t="s">
        <v>148</v>
      </c>
      <c r="M1067" s="230" t="s">
        <v>150</v>
      </c>
    </row>
    <row r="1068" spans="1:13" x14ac:dyDescent="0.3">
      <c r="A1068" s="230">
        <v>423169</v>
      </c>
      <c r="B1068" s="230" t="s">
        <v>58</v>
      </c>
      <c r="D1068" s="230" t="s">
        <v>150</v>
      </c>
      <c r="E1068" s="230" t="s">
        <v>148</v>
      </c>
      <c r="G1068" s="230" t="s">
        <v>148</v>
      </c>
      <c r="H1068" s="230" t="s">
        <v>149</v>
      </c>
      <c r="I1068" s="230" t="s">
        <v>150</v>
      </c>
      <c r="L1068" s="230" t="s">
        <v>149</v>
      </c>
    </row>
    <row r="1069" spans="1:13" x14ac:dyDescent="0.3">
      <c r="A1069" s="230">
        <v>423174</v>
      </c>
      <c r="B1069" s="230" t="s">
        <v>58</v>
      </c>
      <c r="C1069" s="230" t="s">
        <v>148</v>
      </c>
      <c r="E1069" s="230" t="s">
        <v>148</v>
      </c>
      <c r="F1069" s="230" t="s">
        <v>148</v>
      </c>
      <c r="H1069" s="230" t="s">
        <v>150</v>
      </c>
      <c r="I1069" s="230" t="s">
        <v>149</v>
      </c>
      <c r="J1069" s="230" t="s">
        <v>150</v>
      </c>
      <c r="K1069" s="230" t="s">
        <v>149</v>
      </c>
      <c r="L1069" s="230" t="s">
        <v>149</v>
      </c>
      <c r="M1069" s="230" t="s">
        <v>148</v>
      </c>
    </row>
    <row r="1070" spans="1:13" x14ac:dyDescent="0.3">
      <c r="A1070" s="230">
        <v>423189</v>
      </c>
      <c r="B1070" s="230" t="s">
        <v>58</v>
      </c>
      <c r="C1070" s="230" t="s">
        <v>149</v>
      </c>
      <c r="D1070" s="230" t="s">
        <v>149</v>
      </c>
      <c r="E1070" s="230" t="s">
        <v>149</v>
      </c>
      <c r="F1070" s="230" t="s">
        <v>149</v>
      </c>
      <c r="G1070" s="230" t="s">
        <v>148</v>
      </c>
      <c r="H1070" s="230" t="s">
        <v>148</v>
      </c>
      <c r="I1070" s="230" t="s">
        <v>149</v>
      </c>
      <c r="J1070" s="230" t="s">
        <v>149</v>
      </c>
      <c r="K1070" s="230" t="s">
        <v>149</v>
      </c>
      <c r="L1070" s="230" t="s">
        <v>149</v>
      </c>
      <c r="M1070" s="230" t="s">
        <v>149</v>
      </c>
    </row>
    <row r="1071" spans="1:13" x14ac:dyDescent="0.3">
      <c r="A1071" s="230">
        <v>423190</v>
      </c>
      <c r="B1071" s="230" t="s">
        <v>58</v>
      </c>
      <c r="E1071" s="230" t="s">
        <v>148</v>
      </c>
      <c r="G1071" s="230" t="s">
        <v>149</v>
      </c>
      <c r="H1071" s="230" t="s">
        <v>149</v>
      </c>
      <c r="I1071" s="230" t="s">
        <v>150</v>
      </c>
      <c r="J1071" s="230" t="s">
        <v>150</v>
      </c>
      <c r="K1071" s="230" t="s">
        <v>148</v>
      </c>
      <c r="L1071" s="230" t="s">
        <v>149</v>
      </c>
      <c r="M1071" s="230" t="s">
        <v>150</v>
      </c>
    </row>
    <row r="1072" spans="1:13" x14ac:dyDescent="0.3">
      <c r="A1072" s="230">
        <v>423192</v>
      </c>
      <c r="B1072" s="230" t="s">
        <v>58</v>
      </c>
      <c r="D1072" s="230" t="s">
        <v>148</v>
      </c>
      <c r="E1072" s="230" t="s">
        <v>148</v>
      </c>
      <c r="F1072" s="230" t="s">
        <v>148</v>
      </c>
      <c r="H1072" s="230" t="s">
        <v>148</v>
      </c>
      <c r="I1072" s="230" t="s">
        <v>150</v>
      </c>
      <c r="J1072" s="230" t="s">
        <v>150</v>
      </c>
      <c r="K1072" s="230" t="s">
        <v>150</v>
      </c>
      <c r="L1072" s="230" t="s">
        <v>150</v>
      </c>
      <c r="M1072" s="230" t="s">
        <v>150</v>
      </c>
    </row>
    <row r="1073" spans="1:13" x14ac:dyDescent="0.3">
      <c r="A1073" s="230">
        <v>423202</v>
      </c>
      <c r="B1073" s="230" t="s">
        <v>58</v>
      </c>
      <c r="D1073" s="230" t="s">
        <v>148</v>
      </c>
      <c r="G1073" s="230" t="s">
        <v>150</v>
      </c>
      <c r="H1073" s="230" t="s">
        <v>149</v>
      </c>
      <c r="I1073" s="230" t="s">
        <v>150</v>
      </c>
      <c r="J1073" s="230" t="s">
        <v>150</v>
      </c>
      <c r="K1073" s="230" t="s">
        <v>150</v>
      </c>
      <c r="L1073" s="230" t="s">
        <v>149</v>
      </c>
      <c r="M1073" s="230" t="s">
        <v>149</v>
      </c>
    </row>
    <row r="1074" spans="1:13" x14ac:dyDescent="0.3">
      <c r="A1074" s="230">
        <v>423203</v>
      </c>
      <c r="B1074" s="230" t="s">
        <v>58</v>
      </c>
      <c r="D1074" s="230" t="s">
        <v>148</v>
      </c>
      <c r="G1074" s="230" t="s">
        <v>150</v>
      </c>
      <c r="H1074" s="230" t="s">
        <v>150</v>
      </c>
      <c r="J1074" s="230" t="s">
        <v>150</v>
      </c>
      <c r="K1074" s="230" t="s">
        <v>150</v>
      </c>
      <c r="L1074" s="230" t="s">
        <v>150</v>
      </c>
      <c r="M1074" s="230" t="s">
        <v>150</v>
      </c>
    </row>
    <row r="1075" spans="1:13" x14ac:dyDescent="0.3">
      <c r="A1075" s="230">
        <v>423204</v>
      </c>
      <c r="B1075" s="230" t="s">
        <v>58</v>
      </c>
      <c r="D1075" s="230" t="s">
        <v>150</v>
      </c>
      <c r="F1075" s="230" t="s">
        <v>149</v>
      </c>
      <c r="G1075" s="230" t="s">
        <v>150</v>
      </c>
      <c r="H1075" s="230" t="s">
        <v>149</v>
      </c>
      <c r="K1075" s="230" t="s">
        <v>150</v>
      </c>
      <c r="L1075" s="230" t="s">
        <v>149</v>
      </c>
      <c r="M1075" s="230" t="s">
        <v>150</v>
      </c>
    </row>
    <row r="1076" spans="1:13" x14ac:dyDescent="0.3">
      <c r="A1076" s="230">
        <v>423213</v>
      </c>
      <c r="B1076" s="230" t="s">
        <v>58</v>
      </c>
      <c r="C1076" s="230" t="s">
        <v>150</v>
      </c>
      <c r="D1076" s="230" t="s">
        <v>149</v>
      </c>
      <c r="E1076" s="230" t="s">
        <v>150</v>
      </c>
      <c r="F1076" s="230" t="s">
        <v>150</v>
      </c>
      <c r="G1076" s="230" t="s">
        <v>149</v>
      </c>
      <c r="I1076" s="230" t="s">
        <v>149</v>
      </c>
      <c r="J1076" s="230" t="s">
        <v>150</v>
      </c>
      <c r="K1076" s="230" t="s">
        <v>150</v>
      </c>
      <c r="L1076" s="230" t="s">
        <v>150</v>
      </c>
      <c r="M1076" s="230" t="s">
        <v>150</v>
      </c>
    </row>
    <row r="1077" spans="1:13" x14ac:dyDescent="0.3">
      <c r="A1077" s="230">
        <v>423217</v>
      </c>
      <c r="B1077" s="230" t="s">
        <v>58</v>
      </c>
      <c r="C1077" s="230" t="s">
        <v>150</v>
      </c>
      <c r="D1077" s="230" t="s">
        <v>150</v>
      </c>
      <c r="E1077" s="230" t="s">
        <v>150</v>
      </c>
      <c r="F1077" s="230" t="s">
        <v>149</v>
      </c>
      <c r="G1077" s="230" t="s">
        <v>150</v>
      </c>
      <c r="H1077" s="230" t="s">
        <v>150</v>
      </c>
      <c r="I1077" s="230" t="s">
        <v>149</v>
      </c>
      <c r="J1077" s="230" t="s">
        <v>149</v>
      </c>
      <c r="K1077" s="230" t="s">
        <v>149</v>
      </c>
      <c r="L1077" s="230" t="s">
        <v>149</v>
      </c>
      <c r="M1077" s="230" t="s">
        <v>150</v>
      </c>
    </row>
    <row r="1078" spans="1:13" x14ac:dyDescent="0.3">
      <c r="A1078" s="230">
        <v>423218</v>
      </c>
      <c r="B1078" s="230" t="s">
        <v>58</v>
      </c>
      <c r="E1078" s="230" t="s">
        <v>148</v>
      </c>
      <c r="F1078" s="230" t="s">
        <v>148</v>
      </c>
      <c r="H1078" s="230" t="s">
        <v>148</v>
      </c>
      <c r="J1078" s="230" t="s">
        <v>148</v>
      </c>
      <c r="K1078" s="230" t="s">
        <v>149</v>
      </c>
      <c r="L1078" s="230" t="s">
        <v>150</v>
      </c>
      <c r="M1078" s="230" t="s">
        <v>148</v>
      </c>
    </row>
    <row r="1079" spans="1:13" x14ac:dyDescent="0.3">
      <c r="A1079" s="230">
        <v>423220</v>
      </c>
      <c r="B1079" s="230" t="s">
        <v>58</v>
      </c>
      <c r="C1079" s="230" t="s">
        <v>148</v>
      </c>
      <c r="D1079" s="230" t="s">
        <v>150</v>
      </c>
      <c r="E1079" s="230" t="s">
        <v>150</v>
      </c>
      <c r="F1079" s="230" t="s">
        <v>148</v>
      </c>
      <c r="G1079" s="230" t="s">
        <v>150</v>
      </c>
      <c r="H1079" s="230" t="s">
        <v>148</v>
      </c>
      <c r="I1079" s="230" t="s">
        <v>149</v>
      </c>
      <c r="K1079" s="230" t="s">
        <v>150</v>
      </c>
      <c r="L1079" s="230" t="s">
        <v>149</v>
      </c>
      <c r="M1079" s="230" t="s">
        <v>150</v>
      </c>
    </row>
    <row r="1080" spans="1:13" x14ac:dyDescent="0.3">
      <c r="A1080" s="230">
        <v>423223</v>
      </c>
      <c r="B1080" s="230" t="s">
        <v>58</v>
      </c>
      <c r="C1080" s="230" t="s">
        <v>148</v>
      </c>
      <c r="D1080" s="230" t="s">
        <v>148</v>
      </c>
      <c r="E1080" s="230" t="s">
        <v>148</v>
      </c>
      <c r="G1080" s="230" t="s">
        <v>148</v>
      </c>
      <c r="H1080" s="230" t="s">
        <v>148</v>
      </c>
      <c r="I1080" s="230" t="s">
        <v>148</v>
      </c>
      <c r="J1080" s="230" t="s">
        <v>148</v>
      </c>
      <c r="K1080" s="230" t="s">
        <v>148</v>
      </c>
      <c r="L1080" s="230" t="s">
        <v>150</v>
      </c>
      <c r="M1080" s="230" t="s">
        <v>148</v>
      </c>
    </row>
    <row r="1081" spans="1:13" x14ac:dyDescent="0.3">
      <c r="A1081" s="230">
        <v>423225</v>
      </c>
      <c r="B1081" s="230" t="s">
        <v>58</v>
      </c>
      <c r="C1081" s="230" t="s">
        <v>150</v>
      </c>
      <c r="D1081" s="230" t="s">
        <v>150</v>
      </c>
      <c r="E1081" s="230" t="s">
        <v>148</v>
      </c>
      <c r="F1081" s="230" t="s">
        <v>148</v>
      </c>
      <c r="G1081" s="230" t="s">
        <v>150</v>
      </c>
      <c r="H1081" s="230" t="s">
        <v>150</v>
      </c>
      <c r="I1081" s="230" t="s">
        <v>150</v>
      </c>
      <c r="J1081" s="230" t="s">
        <v>148</v>
      </c>
      <c r="K1081" s="230" t="s">
        <v>150</v>
      </c>
      <c r="L1081" s="230" t="s">
        <v>150</v>
      </c>
      <c r="M1081" s="230" t="s">
        <v>150</v>
      </c>
    </row>
    <row r="1082" spans="1:13" x14ac:dyDescent="0.3">
      <c r="A1082" s="230">
        <v>423238</v>
      </c>
      <c r="B1082" s="230" t="s">
        <v>58</v>
      </c>
      <c r="F1082" s="230" t="s">
        <v>149</v>
      </c>
      <c r="J1082" s="230" t="s">
        <v>148</v>
      </c>
      <c r="K1082" s="230" t="s">
        <v>148</v>
      </c>
      <c r="L1082" s="230" t="s">
        <v>148</v>
      </c>
      <c r="M1082" s="230" t="s">
        <v>148</v>
      </c>
    </row>
    <row r="1083" spans="1:13" x14ac:dyDescent="0.3">
      <c r="A1083" s="230">
        <v>423248</v>
      </c>
      <c r="B1083" s="230" t="s">
        <v>58</v>
      </c>
      <c r="C1083" s="230" t="s">
        <v>148</v>
      </c>
      <c r="D1083" s="230" t="s">
        <v>148</v>
      </c>
      <c r="E1083" s="230" t="s">
        <v>148</v>
      </c>
      <c r="H1083" s="230" t="s">
        <v>150</v>
      </c>
      <c r="I1083" s="230" t="s">
        <v>149</v>
      </c>
      <c r="J1083" s="230" t="s">
        <v>149</v>
      </c>
      <c r="K1083" s="230" t="s">
        <v>149</v>
      </c>
      <c r="L1083" s="230" t="s">
        <v>149</v>
      </c>
      <c r="M1083" s="230" t="s">
        <v>149</v>
      </c>
    </row>
    <row r="1084" spans="1:13" x14ac:dyDescent="0.3">
      <c r="A1084" s="230">
        <v>423255</v>
      </c>
      <c r="B1084" s="230" t="s">
        <v>58</v>
      </c>
      <c r="C1084" s="230" t="s">
        <v>148</v>
      </c>
      <c r="D1084" s="230" t="s">
        <v>148</v>
      </c>
      <c r="F1084" s="230" t="s">
        <v>148</v>
      </c>
      <c r="H1084" s="230" t="s">
        <v>148</v>
      </c>
      <c r="I1084" s="230" t="s">
        <v>149</v>
      </c>
      <c r="J1084" s="230" t="s">
        <v>148</v>
      </c>
      <c r="K1084" s="230" t="s">
        <v>148</v>
      </c>
      <c r="L1084" s="230" t="s">
        <v>149</v>
      </c>
      <c r="M1084" s="230" t="s">
        <v>150</v>
      </c>
    </row>
    <row r="1085" spans="1:13" x14ac:dyDescent="0.3">
      <c r="A1085" s="230">
        <v>423269</v>
      </c>
      <c r="B1085" s="230" t="s">
        <v>58</v>
      </c>
      <c r="C1085" s="230" t="s">
        <v>150</v>
      </c>
      <c r="E1085" s="230" t="s">
        <v>150</v>
      </c>
      <c r="F1085" s="230" t="s">
        <v>149</v>
      </c>
      <c r="G1085" s="230" t="s">
        <v>150</v>
      </c>
      <c r="I1085" s="230" t="s">
        <v>150</v>
      </c>
      <c r="J1085" s="230" t="s">
        <v>149</v>
      </c>
      <c r="K1085" s="230" t="s">
        <v>149</v>
      </c>
      <c r="L1085" s="230" t="s">
        <v>150</v>
      </c>
      <c r="M1085" s="230" t="s">
        <v>150</v>
      </c>
    </row>
    <row r="1086" spans="1:13" x14ac:dyDescent="0.3">
      <c r="A1086" s="230">
        <v>423275</v>
      </c>
      <c r="B1086" s="230" t="s">
        <v>58</v>
      </c>
      <c r="C1086" s="230" t="s">
        <v>150</v>
      </c>
      <c r="D1086" s="230" t="s">
        <v>150</v>
      </c>
      <c r="E1086" s="230" t="s">
        <v>150</v>
      </c>
      <c r="F1086" s="230" t="s">
        <v>148</v>
      </c>
      <c r="G1086" s="230" t="s">
        <v>150</v>
      </c>
      <c r="H1086" s="230" t="s">
        <v>149</v>
      </c>
      <c r="I1086" s="230" t="s">
        <v>149</v>
      </c>
      <c r="J1086" s="230" t="s">
        <v>149</v>
      </c>
      <c r="K1086" s="230" t="s">
        <v>149</v>
      </c>
      <c r="L1086" s="230" t="s">
        <v>149</v>
      </c>
      <c r="M1086" s="230" t="s">
        <v>149</v>
      </c>
    </row>
    <row r="1087" spans="1:13" x14ac:dyDescent="0.3">
      <c r="A1087" s="230">
        <v>423277</v>
      </c>
      <c r="B1087" s="230" t="s">
        <v>58</v>
      </c>
      <c r="C1087" s="230" t="s">
        <v>148</v>
      </c>
      <c r="D1087" s="230" t="s">
        <v>148</v>
      </c>
      <c r="E1087" s="230" t="s">
        <v>148</v>
      </c>
      <c r="F1087" s="230" t="s">
        <v>148</v>
      </c>
      <c r="G1087" s="230" t="s">
        <v>149</v>
      </c>
      <c r="H1087" s="230" t="s">
        <v>148</v>
      </c>
      <c r="I1087" s="230" t="s">
        <v>149</v>
      </c>
      <c r="J1087" s="230" t="s">
        <v>149</v>
      </c>
      <c r="K1087" s="230" t="s">
        <v>149</v>
      </c>
      <c r="L1087" s="230" t="s">
        <v>149</v>
      </c>
      <c r="M1087" s="230" t="s">
        <v>149</v>
      </c>
    </row>
    <row r="1088" spans="1:13" x14ac:dyDescent="0.3">
      <c r="A1088" s="230">
        <v>423281</v>
      </c>
      <c r="B1088" s="230" t="s">
        <v>58</v>
      </c>
      <c r="C1088" s="230" t="s">
        <v>150</v>
      </c>
      <c r="D1088" s="230" t="s">
        <v>149</v>
      </c>
      <c r="E1088" s="230" t="s">
        <v>148</v>
      </c>
      <c r="F1088" s="230" t="s">
        <v>148</v>
      </c>
      <c r="G1088" s="230" t="s">
        <v>148</v>
      </c>
      <c r="H1088" s="230" t="s">
        <v>148</v>
      </c>
      <c r="I1088" s="230" t="s">
        <v>150</v>
      </c>
      <c r="J1088" s="230" t="s">
        <v>148</v>
      </c>
      <c r="K1088" s="230" t="s">
        <v>148</v>
      </c>
      <c r="L1088" s="230" t="s">
        <v>148</v>
      </c>
      <c r="M1088" s="230" t="s">
        <v>150</v>
      </c>
    </row>
    <row r="1089" spans="1:13" x14ac:dyDescent="0.3">
      <c r="A1089" s="230">
        <v>423288</v>
      </c>
      <c r="B1089" s="230" t="s">
        <v>58</v>
      </c>
      <c r="G1089" s="230" t="s">
        <v>149</v>
      </c>
      <c r="H1089" s="230" t="s">
        <v>150</v>
      </c>
      <c r="J1089" s="230" t="s">
        <v>149</v>
      </c>
      <c r="K1089" s="230" t="s">
        <v>150</v>
      </c>
      <c r="L1089" s="230" t="s">
        <v>149</v>
      </c>
      <c r="M1089" s="230" t="s">
        <v>150</v>
      </c>
    </row>
    <row r="1090" spans="1:13" x14ac:dyDescent="0.3">
      <c r="A1090" s="230">
        <v>423293</v>
      </c>
      <c r="B1090" s="230" t="s">
        <v>58</v>
      </c>
      <c r="C1090" s="230" t="s">
        <v>148</v>
      </c>
      <c r="D1090" s="230" t="s">
        <v>148</v>
      </c>
      <c r="E1090" s="230" t="s">
        <v>150</v>
      </c>
      <c r="F1090" s="230" t="s">
        <v>149</v>
      </c>
      <c r="G1090" s="230" t="s">
        <v>148</v>
      </c>
      <c r="I1090" s="230" t="s">
        <v>149</v>
      </c>
      <c r="J1090" s="230" t="s">
        <v>149</v>
      </c>
      <c r="K1090" s="230" t="s">
        <v>149</v>
      </c>
      <c r="L1090" s="230" t="s">
        <v>149</v>
      </c>
      <c r="M1090" s="230" t="s">
        <v>149</v>
      </c>
    </row>
    <row r="1091" spans="1:13" x14ac:dyDescent="0.3">
      <c r="A1091" s="230">
        <v>423296</v>
      </c>
      <c r="B1091" s="230" t="s">
        <v>58</v>
      </c>
      <c r="D1091" s="230" t="s">
        <v>148</v>
      </c>
      <c r="E1091" s="230" t="s">
        <v>148</v>
      </c>
      <c r="F1091" s="230" t="s">
        <v>148</v>
      </c>
      <c r="G1091" s="230" t="s">
        <v>149</v>
      </c>
      <c r="H1091" s="230" t="s">
        <v>148</v>
      </c>
      <c r="J1091" s="230" t="s">
        <v>148</v>
      </c>
      <c r="K1091" s="230" t="s">
        <v>150</v>
      </c>
      <c r="L1091" s="230" t="s">
        <v>149</v>
      </c>
      <c r="M1091" s="230" t="s">
        <v>148</v>
      </c>
    </row>
    <row r="1092" spans="1:13" x14ac:dyDescent="0.3">
      <c r="A1092" s="230">
        <v>423297</v>
      </c>
      <c r="B1092" s="230" t="s">
        <v>58</v>
      </c>
      <c r="C1092" s="230" t="s">
        <v>148</v>
      </c>
      <c r="D1092" s="230" t="s">
        <v>149</v>
      </c>
      <c r="E1092" s="230" t="s">
        <v>148</v>
      </c>
      <c r="F1092" s="230" t="s">
        <v>149</v>
      </c>
      <c r="H1092" s="230" t="s">
        <v>149</v>
      </c>
      <c r="I1092" s="230" t="s">
        <v>149</v>
      </c>
      <c r="J1092" s="230" t="s">
        <v>149</v>
      </c>
      <c r="K1092" s="230" t="s">
        <v>149</v>
      </c>
      <c r="M1092" s="230" t="s">
        <v>149</v>
      </c>
    </row>
    <row r="1093" spans="1:13" x14ac:dyDescent="0.3">
      <c r="A1093" s="230">
        <v>423303</v>
      </c>
      <c r="B1093" s="230" t="s">
        <v>58</v>
      </c>
      <c r="C1093" s="230" t="s">
        <v>148</v>
      </c>
      <c r="D1093" s="230" t="s">
        <v>148</v>
      </c>
      <c r="E1093" s="230" t="s">
        <v>148</v>
      </c>
      <c r="F1093" s="230" t="s">
        <v>148</v>
      </c>
      <c r="G1093" s="230" t="s">
        <v>150</v>
      </c>
      <c r="H1093" s="230" t="s">
        <v>150</v>
      </c>
      <c r="I1093" s="230" t="s">
        <v>150</v>
      </c>
      <c r="J1093" s="230" t="s">
        <v>149</v>
      </c>
      <c r="K1093" s="230" t="s">
        <v>149</v>
      </c>
      <c r="L1093" s="230" t="s">
        <v>149</v>
      </c>
      <c r="M1093" s="230" t="s">
        <v>150</v>
      </c>
    </row>
    <row r="1094" spans="1:13" x14ac:dyDescent="0.3">
      <c r="A1094" s="230">
        <v>423304</v>
      </c>
      <c r="B1094" s="230" t="s">
        <v>58</v>
      </c>
      <c r="C1094" s="230" t="s">
        <v>148</v>
      </c>
      <c r="E1094" s="230" t="s">
        <v>148</v>
      </c>
      <c r="F1094" s="230" t="s">
        <v>150</v>
      </c>
      <c r="G1094" s="230" t="s">
        <v>150</v>
      </c>
      <c r="H1094" s="230" t="s">
        <v>149</v>
      </c>
      <c r="I1094" s="230" t="s">
        <v>149</v>
      </c>
      <c r="J1094" s="230" t="s">
        <v>149</v>
      </c>
      <c r="K1094" s="230" t="s">
        <v>150</v>
      </c>
      <c r="L1094" s="230" t="s">
        <v>149</v>
      </c>
      <c r="M1094" s="230" t="s">
        <v>149</v>
      </c>
    </row>
    <row r="1095" spans="1:13" x14ac:dyDescent="0.3">
      <c r="A1095" s="230">
        <v>423305</v>
      </c>
      <c r="B1095" s="230" t="s">
        <v>58</v>
      </c>
      <c r="C1095" s="230" t="s">
        <v>148</v>
      </c>
      <c r="D1095" s="230" t="s">
        <v>149</v>
      </c>
      <c r="E1095" s="230" t="s">
        <v>148</v>
      </c>
      <c r="H1095" s="230" t="s">
        <v>149</v>
      </c>
      <c r="I1095" s="230" t="s">
        <v>150</v>
      </c>
      <c r="J1095" s="230" t="s">
        <v>150</v>
      </c>
      <c r="K1095" s="230" t="s">
        <v>150</v>
      </c>
      <c r="L1095" s="230" t="s">
        <v>150</v>
      </c>
      <c r="M1095" s="230" t="s">
        <v>150</v>
      </c>
    </row>
    <row r="1096" spans="1:13" x14ac:dyDescent="0.3">
      <c r="A1096" s="230">
        <v>423308</v>
      </c>
      <c r="B1096" s="230" t="s">
        <v>58</v>
      </c>
      <c r="D1096" s="230" t="s">
        <v>148</v>
      </c>
      <c r="E1096" s="230" t="s">
        <v>148</v>
      </c>
      <c r="F1096" s="230" t="s">
        <v>148</v>
      </c>
      <c r="G1096" s="230" t="s">
        <v>150</v>
      </c>
      <c r="H1096" s="230" t="s">
        <v>150</v>
      </c>
      <c r="I1096" s="230" t="s">
        <v>149</v>
      </c>
      <c r="J1096" s="230" t="s">
        <v>149</v>
      </c>
      <c r="K1096" s="230" t="s">
        <v>149</v>
      </c>
      <c r="L1096" s="230" t="s">
        <v>149</v>
      </c>
      <c r="M1096" s="230" t="s">
        <v>149</v>
      </c>
    </row>
    <row r="1097" spans="1:13" x14ac:dyDescent="0.3">
      <c r="A1097" s="230">
        <v>423310</v>
      </c>
      <c r="B1097" s="230" t="s">
        <v>58</v>
      </c>
      <c r="C1097" s="230" t="s">
        <v>150</v>
      </c>
      <c r="F1097" s="230" t="s">
        <v>148</v>
      </c>
      <c r="I1097" s="230" t="s">
        <v>149</v>
      </c>
      <c r="K1097" s="230" t="s">
        <v>149</v>
      </c>
      <c r="L1097" s="230" t="s">
        <v>150</v>
      </c>
      <c r="M1097" s="230" t="s">
        <v>149</v>
      </c>
    </row>
    <row r="1098" spans="1:13" x14ac:dyDescent="0.3">
      <c r="A1098" s="230">
        <v>423312</v>
      </c>
      <c r="B1098" s="230" t="s">
        <v>58</v>
      </c>
      <c r="D1098" s="230" t="s">
        <v>150</v>
      </c>
      <c r="E1098" s="230" t="s">
        <v>148</v>
      </c>
      <c r="F1098" s="230" t="s">
        <v>150</v>
      </c>
      <c r="G1098" s="230" t="s">
        <v>148</v>
      </c>
      <c r="H1098" s="230" t="s">
        <v>149</v>
      </c>
      <c r="I1098" s="230" t="s">
        <v>150</v>
      </c>
      <c r="J1098" s="230" t="s">
        <v>149</v>
      </c>
      <c r="K1098" s="230" t="s">
        <v>150</v>
      </c>
      <c r="L1098" s="230" t="s">
        <v>149</v>
      </c>
      <c r="M1098" s="230" t="s">
        <v>149</v>
      </c>
    </row>
    <row r="1099" spans="1:13" x14ac:dyDescent="0.3">
      <c r="A1099" s="230">
        <v>423314</v>
      </c>
      <c r="B1099" s="230" t="s">
        <v>58</v>
      </c>
      <c r="D1099" s="230" t="s">
        <v>150</v>
      </c>
      <c r="E1099" s="230" t="s">
        <v>149</v>
      </c>
      <c r="F1099" s="230" t="s">
        <v>150</v>
      </c>
      <c r="I1099" s="230" t="s">
        <v>149</v>
      </c>
      <c r="J1099" s="230" t="s">
        <v>149</v>
      </c>
      <c r="K1099" s="230" t="s">
        <v>149</v>
      </c>
      <c r="L1099" s="230" t="s">
        <v>149</v>
      </c>
      <c r="M1099" s="230" t="s">
        <v>149</v>
      </c>
    </row>
    <row r="1100" spans="1:13" x14ac:dyDescent="0.3">
      <c r="A1100" s="230">
        <v>423318</v>
      </c>
      <c r="B1100" s="230" t="s">
        <v>58</v>
      </c>
      <c r="E1100" s="230" t="s">
        <v>148</v>
      </c>
      <c r="F1100" s="230" t="s">
        <v>148</v>
      </c>
      <c r="I1100" s="230" t="s">
        <v>148</v>
      </c>
      <c r="J1100" s="230" t="s">
        <v>150</v>
      </c>
      <c r="K1100" s="230" t="s">
        <v>148</v>
      </c>
      <c r="L1100" s="230" t="s">
        <v>148</v>
      </c>
      <c r="M1100" s="230" t="s">
        <v>148</v>
      </c>
    </row>
    <row r="1101" spans="1:13" x14ac:dyDescent="0.3">
      <c r="A1101" s="230">
        <v>423320</v>
      </c>
      <c r="B1101" s="230" t="s">
        <v>58</v>
      </c>
      <c r="C1101" s="230" t="s">
        <v>148</v>
      </c>
      <c r="D1101" s="230" t="s">
        <v>150</v>
      </c>
      <c r="E1101" s="230" t="s">
        <v>148</v>
      </c>
      <c r="F1101" s="230" t="s">
        <v>148</v>
      </c>
      <c r="H1101" s="230" t="s">
        <v>150</v>
      </c>
      <c r="I1101" s="230" t="s">
        <v>150</v>
      </c>
      <c r="J1101" s="230" t="s">
        <v>150</v>
      </c>
      <c r="K1101" s="230" t="s">
        <v>148</v>
      </c>
      <c r="L1101" s="230" t="s">
        <v>149</v>
      </c>
    </row>
    <row r="1102" spans="1:13" x14ac:dyDescent="0.3">
      <c r="A1102" s="230">
        <v>423322</v>
      </c>
      <c r="B1102" s="230" t="s">
        <v>58</v>
      </c>
      <c r="C1102" s="230" t="s">
        <v>148</v>
      </c>
      <c r="D1102" s="230" t="s">
        <v>148</v>
      </c>
      <c r="E1102" s="230" t="s">
        <v>148</v>
      </c>
      <c r="F1102" s="230" t="s">
        <v>148</v>
      </c>
      <c r="H1102" s="230" t="s">
        <v>150</v>
      </c>
      <c r="I1102" s="230" t="s">
        <v>150</v>
      </c>
      <c r="J1102" s="230" t="s">
        <v>150</v>
      </c>
      <c r="K1102" s="230" t="s">
        <v>150</v>
      </c>
      <c r="L1102" s="230" t="s">
        <v>150</v>
      </c>
      <c r="M1102" s="230" t="s">
        <v>150</v>
      </c>
    </row>
    <row r="1103" spans="1:13" x14ac:dyDescent="0.3">
      <c r="A1103" s="230">
        <v>423326</v>
      </c>
      <c r="B1103" s="230" t="s">
        <v>58</v>
      </c>
      <c r="C1103" s="230" t="s">
        <v>148</v>
      </c>
      <c r="D1103" s="230" t="s">
        <v>148</v>
      </c>
      <c r="E1103" s="230" t="s">
        <v>150</v>
      </c>
      <c r="F1103" s="230" t="s">
        <v>150</v>
      </c>
      <c r="G1103" s="230" t="s">
        <v>148</v>
      </c>
      <c r="I1103" s="230" t="s">
        <v>149</v>
      </c>
      <c r="J1103" s="230" t="s">
        <v>149</v>
      </c>
      <c r="K1103" s="230" t="s">
        <v>149</v>
      </c>
      <c r="L1103" s="230" t="s">
        <v>149</v>
      </c>
      <c r="M1103" s="230" t="s">
        <v>149</v>
      </c>
    </row>
    <row r="1104" spans="1:13" x14ac:dyDescent="0.3">
      <c r="A1104" s="230">
        <v>423334</v>
      </c>
      <c r="B1104" s="230" t="s">
        <v>58</v>
      </c>
      <c r="C1104" s="230" t="s">
        <v>148</v>
      </c>
      <c r="D1104" s="230" t="s">
        <v>148</v>
      </c>
      <c r="E1104" s="230" t="s">
        <v>148</v>
      </c>
      <c r="F1104" s="230" t="s">
        <v>148</v>
      </c>
      <c r="I1104" s="230" t="s">
        <v>149</v>
      </c>
      <c r="J1104" s="230" t="s">
        <v>149</v>
      </c>
      <c r="K1104" s="230" t="s">
        <v>149</v>
      </c>
      <c r="L1104" s="230" t="s">
        <v>149</v>
      </c>
      <c r="M1104" s="230" t="s">
        <v>149</v>
      </c>
    </row>
    <row r="1105" spans="1:13" x14ac:dyDescent="0.3">
      <c r="A1105" s="230">
        <v>423343</v>
      </c>
      <c r="B1105" s="230" t="s">
        <v>58</v>
      </c>
      <c r="E1105" s="230" t="s">
        <v>148</v>
      </c>
      <c r="F1105" s="230" t="s">
        <v>149</v>
      </c>
      <c r="G1105" s="230" t="s">
        <v>148</v>
      </c>
      <c r="H1105" s="230" t="s">
        <v>148</v>
      </c>
      <c r="I1105" s="230" t="s">
        <v>149</v>
      </c>
      <c r="J1105" s="230" t="s">
        <v>149</v>
      </c>
      <c r="K1105" s="230" t="s">
        <v>149</v>
      </c>
      <c r="L1105" s="230" t="s">
        <v>150</v>
      </c>
      <c r="M1105" s="230" t="s">
        <v>149</v>
      </c>
    </row>
    <row r="1106" spans="1:13" x14ac:dyDescent="0.3">
      <c r="A1106" s="230">
        <v>423344</v>
      </c>
      <c r="B1106" s="230" t="s">
        <v>58</v>
      </c>
      <c r="C1106" s="230" t="s">
        <v>148</v>
      </c>
      <c r="D1106" s="230" t="s">
        <v>148</v>
      </c>
      <c r="E1106" s="230" t="s">
        <v>148</v>
      </c>
      <c r="F1106" s="230" t="s">
        <v>148</v>
      </c>
      <c r="G1106" s="230" t="s">
        <v>148</v>
      </c>
      <c r="H1106" s="230" t="s">
        <v>148</v>
      </c>
      <c r="I1106" s="230" t="s">
        <v>149</v>
      </c>
      <c r="J1106" s="230" t="s">
        <v>149</v>
      </c>
      <c r="K1106" s="230" t="s">
        <v>149</v>
      </c>
      <c r="L1106" s="230" t="s">
        <v>149</v>
      </c>
      <c r="M1106" s="230" t="s">
        <v>149</v>
      </c>
    </row>
    <row r="1107" spans="1:13" x14ac:dyDescent="0.3">
      <c r="A1107" s="230">
        <v>423357</v>
      </c>
      <c r="B1107" s="230" t="s">
        <v>58</v>
      </c>
      <c r="E1107" s="230" t="s">
        <v>150</v>
      </c>
      <c r="G1107" s="230" t="s">
        <v>149</v>
      </c>
      <c r="H1107" s="230" t="s">
        <v>148</v>
      </c>
      <c r="I1107" s="230" t="s">
        <v>150</v>
      </c>
      <c r="J1107" s="230" t="s">
        <v>150</v>
      </c>
      <c r="K1107" s="230" t="s">
        <v>150</v>
      </c>
      <c r="L1107" s="230" t="s">
        <v>149</v>
      </c>
      <c r="M1107" s="230" t="s">
        <v>150</v>
      </c>
    </row>
    <row r="1108" spans="1:13" x14ac:dyDescent="0.3">
      <c r="A1108" s="230">
        <v>423358</v>
      </c>
      <c r="B1108" s="230" t="s">
        <v>58</v>
      </c>
      <c r="C1108" s="230" t="s">
        <v>149</v>
      </c>
      <c r="D1108" s="230" t="s">
        <v>149</v>
      </c>
      <c r="E1108" s="230" t="s">
        <v>148</v>
      </c>
      <c r="G1108" s="230" t="s">
        <v>150</v>
      </c>
      <c r="H1108" s="230" t="s">
        <v>149</v>
      </c>
      <c r="I1108" s="230" t="s">
        <v>149</v>
      </c>
      <c r="J1108" s="230" t="s">
        <v>149</v>
      </c>
      <c r="K1108" s="230" t="s">
        <v>149</v>
      </c>
      <c r="L1108" s="230" t="s">
        <v>149</v>
      </c>
      <c r="M1108" s="230" t="s">
        <v>149</v>
      </c>
    </row>
    <row r="1109" spans="1:13" x14ac:dyDescent="0.3">
      <c r="A1109" s="230">
        <v>423361</v>
      </c>
      <c r="B1109" s="230" t="s">
        <v>58</v>
      </c>
      <c r="C1109" s="230" t="s">
        <v>148</v>
      </c>
      <c r="D1109" s="230" t="s">
        <v>150</v>
      </c>
      <c r="E1109" s="230" t="s">
        <v>148</v>
      </c>
      <c r="F1109" s="230" t="s">
        <v>148</v>
      </c>
      <c r="G1109" s="230" t="s">
        <v>148</v>
      </c>
      <c r="I1109" s="230" t="s">
        <v>150</v>
      </c>
      <c r="J1109" s="230" t="s">
        <v>148</v>
      </c>
      <c r="K1109" s="230" t="s">
        <v>148</v>
      </c>
      <c r="M1109" s="230" t="s">
        <v>150</v>
      </c>
    </row>
    <row r="1110" spans="1:13" x14ac:dyDescent="0.3">
      <c r="A1110" s="230">
        <v>423368</v>
      </c>
      <c r="B1110" s="230" t="s">
        <v>58</v>
      </c>
      <c r="C1110" s="230" t="s">
        <v>150</v>
      </c>
      <c r="D1110" s="230" t="s">
        <v>149</v>
      </c>
      <c r="G1110" s="230" t="s">
        <v>148</v>
      </c>
      <c r="H1110" s="230" t="s">
        <v>150</v>
      </c>
      <c r="I1110" s="230" t="s">
        <v>149</v>
      </c>
      <c r="J1110" s="230" t="s">
        <v>149</v>
      </c>
      <c r="K1110" s="230" t="s">
        <v>149</v>
      </c>
      <c r="L1110" s="230" t="s">
        <v>149</v>
      </c>
    </row>
    <row r="1111" spans="1:13" x14ac:dyDescent="0.3">
      <c r="A1111" s="230">
        <v>423370</v>
      </c>
      <c r="B1111" s="230" t="s">
        <v>58</v>
      </c>
      <c r="C1111" s="230" t="s">
        <v>150</v>
      </c>
      <c r="D1111" s="230" t="s">
        <v>150</v>
      </c>
      <c r="E1111" s="230" t="s">
        <v>148</v>
      </c>
      <c r="F1111" s="230" t="s">
        <v>148</v>
      </c>
      <c r="G1111" s="230" t="s">
        <v>150</v>
      </c>
      <c r="H1111" s="230" t="s">
        <v>150</v>
      </c>
      <c r="I1111" s="230" t="s">
        <v>150</v>
      </c>
      <c r="J1111" s="230" t="s">
        <v>150</v>
      </c>
      <c r="K1111" s="230" t="s">
        <v>150</v>
      </c>
      <c r="L1111" s="230" t="s">
        <v>150</v>
      </c>
      <c r="M1111" s="230" t="s">
        <v>150</v>
      </c>
    </row>
    <row r="1112" spans="1:13" x14ac:dyDescent="0.3">
      <c r="A1112" s="230">
        <v>423381</v>
      </c>
      <c r="B1112" s="230" t="s">
        <v>58</v>
      </c>
      <c r="D1112" s="230" t="s">
        <v>149</v>
      </c>
      <c r="E1112" s="230" t="s">
        <v>149</v>
      </c>
      <c r="F1112" s="230" t="s">
        <v>150</v>
      </c>
      <c r="H1112" s="230" t="s">
        <v>150</v>
      </c>
      <c r="I1112" s="230" t="s">
        <v>150</v>
      </c>
      <c r="J1112" s="230" t="s">
        <v>150</v>
      </c>
      <c r="K1112" s="230" t="s">
        <v>149</v>
      </c>
      <c r="L1112" s="230" t="s">
        <v>149</v>
      </c>
      <c r="M1112" s="230" t="s">
        <v>150</v>
      </c>
    </row>
    <row r="1113" spans="1:13" x14ac:dyDescent="0.3">
      <c r="A1113" s="230">
        <v>423385</v>
      </c>
      <c r="B1113" s="230" t="s">
        <v>58</v>
      </c>
      <c r="D1113" s="230" t="s">
        <v>148</v>
      </c>
      <c r="E1113" s="230" t="s">
        <v>148</v>
      </c>
      <c r="F1113" s="230" t="s">
        <v>148</v>
      </c>
      <c r="G1113" s="230" t="s">
        <v>150</v>
      </c>
      <c r="I1113" s="230" t="s">
        <v>150</v>
      </c>
      <c r="J1113" s="230" t="s">
        <v>149</v>
      </c>
      <c r="K1113" s="230" t="s">
        <v>150</v>
      </c>
      <c r="L1113" s="230" t="s">
        <v>149</v>
      </c>
      <c r="M1113" s="230" t="s">
        <v>150</v>
      </c>
    </row>
    <row r="1114" spans="1:13" x14ac:dyDescent="0.3">
      <c r="A1114" s="230">
        <v>423393</v>
      </c>
      <c r="B1114" s="230" t="s">
        <v>58</v>
      </c>
      <c r="C1114" s="230" t="s">
        <v>148</v>
      </c>
      <c r="D1114" s="230" t="s">
        <v>148</v>
      </c>
      <c r="E1114" s="230" t="s">
        <v>148</v>
      </c>
      <c r="F1114" s="230" t="s">
        <v>150</v>
      </c>
      <c r="G1114" s="230" t="s">
        <v>149</v>
      </c>
      <c r="H1114" s="230" t="s">
        <v>150</v>
      </c>
      <c r="I1114" s="230" t="s">
        <v>149</v>
      </c>
      <c r="J1114" s="230" t="s">
        <v>149</v>
      </c>
      <c r="K1114" s="230" t="s">
        <v>149</v>
      </c>
      <c r="L1114" s="230" t="s">
        <v>149</v>
      </c>
      <c r="M1114" s="230" t="s">
        <v>149</v>
      </c>
    </row>
    <row r="1115" spans="1:13" x14ac:dyDescent="0.3">
      <c r="A1115" s="230">
        <v>423399</v>
      </c>
      <c r="B1115" s="230" t="s">
        <v>58</v>
      </c>
      <c r="C1115" s="230" t="s">
        <v>150</v>
      </c>
      <c r="E1115" s="230" t="s">
        <v>150</v>
      </c>
      <c r="F1115" s="230" t="s">
        <v>149</v>
      </c>
      <c r="G1115" s="230" t="s">
        <v>149</v>
      </c>
      <c r="H1115" s="230" t="s">
        <v>150</v>
      </c>
      <c r="I1115" s="230" t="s">
        <v>150</v>
      </c>
      <c r="J1115" s="230" t="s">
        <v>150</v>
      </c>
      <c r="K1115" s="230" t="s">
        <v>149</v>
      </c>
      <c r="L1115" s="230" t="s">
        <v>150</v>
      </c>
      <c r="M1115" s="230" t="s">
        <v>150</v>
      </c>
    </row>
    <row r="1116" spans="1:13" x14ac:dyDescent="0.3">
      <c r="A1116" s="230">
        <v>423400</v>
      </c>
      <c r="B1116" s="230" t="s">
        <v>58</v>
      </c>
      <c r="F1116" s="230" t="s">
        <v>149</v>
      </c>
      <c r="I1116" s="230" t="s">
        <v>150</v>
      </c>
      <c r="J1116" s="230" t="s">
        <v>150</v>
      </c>
      <c r="K1116" s="230" t="s">
        <v>149</v>
      </c>
      <c r="L1116" s="230" t="s">
        <v>150</v>
      </c>
      <c r="M1116" s="230" t="s">
        <v>150</v>
      </c>
    </row>
    <row r="1117" spans="1:13" x14ac:dyDescent="0.3">
      <c r="A1117" s="230">
        <v>423402</v>
      </c>
      <c r="B1117" s="230" t="s">
        <v>58</v>
      </c>
      <c r="C1117" s="230" t="s">
        <v>148</v>
      </c>
      <c r="D1117" s="230" t="s">
        <v>149</v>
      </c>
      <c r="E1117" s="230" t="s">
        <v>149</v>
      </c>
      <c r="F1117" s="230" t="s">
        <v>150</v>
      </c>
      <c r="G1117" s="230" t="s">
        <v>150</v>
      </c>
      <c r="I1117" s="230" t="s">
        <v>149</v>
      </c>
      <c r="J1117" s="230" t="s">
        <v>149</v>
      </c>
      <c r="K1117" s="230" t="s">
        <v>149</v>
      </c>
      <c r="L1117" s="230" t="s">
        <v>149</v>
      </c>
      <c r="M1117" s="230" t="s">
        <v>149</v>
      </c>
    </row>
    <row r="1118" spans="1:13" x14ac:dyDescent="0.3">
      <c r="A1118" s="230">
        <v>423409</v>
      </c>
      <c r="B1118" s="230" t="s">
        <v>58</v>
      </c>
      <c r="C1118" s="230" t="s">
        <v>148</v>
      </c>
      <c r="D1118" s="230" t="s">
        <v>148</v>
      </c>
      <c r="E1118" s="230" t="s">
        <v>148</v>
      </c>
      <c r="G1118" s="230" t="s">
        <v>148</v>
      </c>
      <c r="H1118" s="230" t="s">
        <v>148</v>
      </c>
      <c r="I1118" s="230" t="s">
        <v>150</v>
      </c>
      <c r="J1118" s="230" t="s">
        <v>149</v>
      </c>
      <c r="K1118" s="230" t="s">
        <v>150</v>
      </c>
      <c r="L1118" s="230" t="s">
        <v>150</v>
      </c>
      <c r="M1118" s="230" t="s">
        <v>150</v>
      </c>
    </row>
    <row r="1119" spans="1:13" x14ac:dyDescent="0.3">
      <c r="A1119" s="230">
        <v>423413</v>
      </c>
      <c r="B1119" s="230" t="s">
        <v>58</v>
      </c>
      <c r="C1119" s="230" t="s">
        <v>148</v>
      </c>
      <c r="E1119" s="230" t="s">
        <v>148</v>
      </c>
      <c r="H1119" s="230" t="s">
        <v>149</v>
      </c>
      <c r="I1119" s="230" t="s">
        <v>149</v>
      </c>
      <c r="J1119" s="230" t="s">
        <v>150</v>
      </c>
      <c r="K1119" s="230" t="s">
        <v>148</v>
      </c>
      <c r="M1119" s="230" t="s">
        <v>148</v>
      </c>
    </row>
    <row r="1120" spans="1:13" x14ac:dyDescent="0.3">
      <c r="A1120" s="230">
        <v>423432</v>
      </c>
      <c r="B1120" s="230" t="s">
        <v>58</v>
      </c>
      <c r="C1120" s="230" t="s">
        <v>148</v>
      </c>
      <c r="E1120" s="230" t="s">
        <v>148</v>
      </c>
      <c r="F1120" s="230" t="s">
        <v>148</v>
      </c>
      <c r="G1120" s="230" t="s">
        <v>148</v>
      </c>
      <c r="I1120" s="230" t="s">
        <v>149</v>
      </c>
      <c r="K1120" s="230" t="s">
        <v>148</v>
      </c>
      <c r="L1120" s="230" t="s">
        <v>150</v>
      </c>
    </row>
    <row r="1121" spans="1:13" x14ac:dyDescent="0.3">
      <c r="A1121" s="230">
        <v>423448</v>
      </c>
      <c r="B1121" s="230" t="s">
        <v>58</v>
      </c>
      <c r="C1121" s="230" t="s">
        <v>148</v>
      </c>
      <c r="D1121" s="230" t="s">
        <v>149</v>
      </c>
      <c r="E1121" s="230" t="s">
        <v>148</v>
      </c>
      <c r="F1121" s="230" t="s">
        <v>148</v>
      </c>
      <c r="G1121" s="230" t="s">
        <v>149</v>
      </c>
      <c r="H1121" s="230" t="s">
        <v>149</v>
      </c>
      <c r="I1121" s="230" t="s">
        <v>149</v>
      </c>
      <c r="J1121" s="230" t="s">
        <v>149</v>
      </c>
      <c r="K1121" s="230" t="s">
        <v>150</v>
      </c>
      <c r="L1121" s="230" t="s">
        <v>149</v>
      </c>
      <c r="M1121" s="230" t="s">
        <v>150</v>
      </c>
    </row>
    <row r="1122" spans="1:13" x14ac:dyDescent="0.3">
      <c r="A1122" s="230">
        <v>423449</v>
      </c>
      <c r="B1122" s="230" t="s">
        <v>58</v>
      </c>
      <c r="C1122" s="230" t="s">
        <v>148</v>
      </c>
      <c r="E1122" s="230" t="s">
        <v>148</v>
      </c>
      <c r="F1122" s="230" t="s">
        <v>148</v>
      </c>
      <c r="G1122" s="230" t="s">
        <v>150</v>
      </c>
      <c r="H1122" s="230" t="s">
        <v>148</v>
      </c>
      <c r="I1122" s="230" t="s">
        <v>149</v>
      </c>
      <c r="J1122" s="230" t="s">
        <v>150</v>
      </c>
      <c r="K1122" s="230" t="s">
        <v>150</v>
      </c>
      <c r="L1122" s="230" t="s">
        <v>150</v>
      </c>
      <c r="M1122" s="230" t="s">
        <v>150</v>
      </c>
    </row>
    <row r="1123" spans="1:13" x14ac:dyDescent="0.3">
      <c r="A1123" s="230">
        <v>423457</v>
      </c>
      <c r="B1123" s="230" t="s">
        <v>58</v>
      </c>
      <c r="C1123" s="230" t="s">
        <v>148</v>
      </c>
      <c r="D1123" s="230" t="s">
        <v>150</v>
      </c>
      <c r="E1123" s="230" t="s">
        <v>150</v>
      </c>
      <c r="F1123" s="230" t="s">
        <v>150</v>
      </c>
      <c r="H1123" s="230" t="s">
        <v>149</v>
      </c>
      <c r="I1123" s="230" t="s">
        <v>150</v>
      </c>
      <c r="J1123" s="230" t="s">
        <v>149</v>
      </c>
      <c r="K1123" s="230" t="s">
        <v>149</v>
      </c>
      <c r="L1123" s="230" t="s">
        <v>149</v>
      </c>
      <c r="M1123" s="230" t="s">
        <v>149</v>
      </c>
    </row>
    <row r="1124" spans="1:13" x14ac:dyDescent="0.3">
      <c r="A1124" s="230">
        <v>423460</v>
      </c>
      <c r="B1124" s="230" t="s">
        <v>58</v>
      </c>
      <c r="C1124" s="230" t="s">
        <v>148</v>
      </c>
      <c r="D1124" s="230" t="s">
        <v>149</v>
      </c>
      <c r="E1124" s="230" t="s">
        <v>148</v>
      </c>
      <c r="F1124" s="230" t="s">
        <v>149</v>
      </c>
      <c r="G1124" s="230" t="s">
        <v>149</v>
      </c>
      <c r="H1124" s="230" t="s">
        <v>149</v>
      </c>
      <c r="I1124" s="230" t="s">
        <v>149</v>
      </c>
      <c r="J1124" s="230" t="s">
        <v>150</v>
      </c>
      <c r="K1124" s="230" t="s">
        <v>149</v>
      </c>
      <c r="L1124" s="230" t="s">
        <v>149</v>
      </c>
      <c r="M1124" s="230" t="s">
        <v>149</v>
      </c>
    </row>
    <row r="1125" spans="1:13" x14ac:dyDescent="0.3">
      <c r="A1125" s="230">
        <v>423472</v>
      </c>
      <c r="B1125" s="230" t="s">
        <v>58</v>
      </c>
      <c r="C1125" s="230" t="s">
        <v>150</v>
      </c>
      <c r="E1125" s="230" t="s">
        <v>148</v>
      </c>
      <c r="F1125" s="230" t="s">
        <v>148</v>
      </c>
      <c r="I1125" s="230" t="s">
        <v>149</v>
      </c>
      <c r="J1125" s="230" t="s">
        <v>150</v>
      </c>
      <c r="K1125" s="230" t="s">
        <v>150</v>
      </c>
      <c r="L1125" s="230" t="s">
        <v>150</v>
      </c>
      <c r="M1125" s="230" t="s">
        <v>150</v>
      </c>
    </row>
    <row r="1126" spans="1:13" x14ac:dyDescent="0.3">
      <c r="A1126" s="230">
        <v>423473</v>
      </c>
      <c r="B1126" s="230" t="s">
        <v>58</v>
      </c>
      <c r="C1126" s="230" t="s">
        <v>148</v>
      </c>
      <c r="E1126" s="230" t="s">
        <v>148</v>
      </c>
      <c r="G1126" s="230" t="s">
        <v>150</v>
      </c>
      <c r="H1126" s="230" t="s">
        <v>150</v>
      </c>
      <c r="I1126" s="230" t="s">
        <v>149</v>
      </c>
      <c r="J1126" s="230" t="s">
        <v>149</v>
      </c>
      <c r="K1126" s="230" t="s">
        <v>149</v>
      </c>
      <c r="L1126" s="230" t="s">
        <v>149</v>
      </c>
      <c r="M1126" s="230" t="s">
        <v>149</v>
      </c>
    </row>
    <row r="1127" spans="1:13" x14ac:dyDescent="0.3">
      <c r="A1127" s="230">
        <v>423474</v>
      </c>
      <c r="B1127" s="230" t="s">
        <v>58</v>
      </c>
      <c r="C1127" s="230" t="s">
        <v>150</v>
      </c>
      <c r="D1127" s="230" t="s">
        <v>150</v>
      </c>
      <c r="E1127" s="230" t="s">
        <v>150</v>
      </c>
      <c r="G1127" s="230" t="s">
        <v>150</v>
      </c>
      <c r="I1127" s="230" t="s">
        <v>150</v>
      </c>
      <c r="J1127" s="230" t="s">
        <v>149</v>
      </c>
      <c r="K1127" s="230" t="s">
        <v>150</v>
      </c>
      <c r="L1127" s="230" t="s">
        <v>149</v>
      </c>
      <c r="M1127" s="230" t="s">
        <v>149</v>
      </c>
    </row>
    <row r="1128" spans="1:13" x14ac:dyDescent="0.3">
      <c r="A1128" s="230">
        <v>423480</v>
      </c>
      <c r="B1128" s="230" t="s">
        <v>58</v>
      </c>
      <c r="C1128" s="230" t="s">
        <v>148</v>
      </c>
      <c r="E1128" s="230" t="s">
        <v>148</v>
      </c>
      <c r="F1128" s="230" t="s">
        <v>150</v>
      </c>
      <c r="G1128" s="230" t="s">
        <v>150</v>
      </c>
      <c r="H1128" s="230" t="s">
        <v>150</v>
      </c>
      <c r="I1128" s="230" t="s">
        <v>148</v>
      </c>
      <c r="K1128" s="230" t="s">
        <v>148</v>
      </c>
      <c r="L1128" s="230" t="s">
        <v>150</v>
      </c>
      <c r="M1128" s="230" t="s">
        <v>148</v>
      </c>
    </row>
    <row r="1129" spans="1:13" x14ac:dyDescent="0.3">
      <c r="A1129" s="230">
        <v>423487</v>
      </c>
      <c r="B1129" s="230" t="s">
        <v>58</v>
      </c>
      <c r="C1129" s="230" t="s">
        <v>148</v>
      </c>
      <c r="E1129" s="230" t="s">
        <v>150</v>
      </c>
      <c r="F1129" s="230" t="s">
        <v>149</v>
      </c>
      <c r="G1129" s="230" t="s">
        <v>149</v>
      </c>
      <c r="I1129" s="230" t="s">
        <v>150</v>
      </c>
      <c r="J1129" s="230" t="s">
        <v>149</v>
      </c>
      <c r="K1129" s="230" t="s">
        <v>149</v>
      </c>
      <c r="L1129" s="230" t="s">
        <v>150</v>
      </c>
      <c r="M1129" s="230" t="s">
        <v>150</v>
      </c>
    </row>
    <row r="1130" spans="1:13" x14ac:dyDescent="0.3">
      <c r="A1130" s="230">
        <v>423488</v>
      </c>
      <c r="B1130" s="230" t="s">
        <v>58</v>
      </c>
      <c r="C1130" s="230" t="s">
        <v>150</v>
      </c>
      <c r="D1130" s="230" t="s">
        <v>149</v>
      </c>
      <c r="E1130" s="230" t="s">
        <v>148</v>
      </c>
      <c r="F1130" s="230" t="s">
        <v>149</v>
      </c>
      <c r="G1130" s="230" t="s">
        <v>149</v>
      </c>
      <c r="H1130" s="230" t="s">
        <v>149</v>
      </c>
      <c r="I1130" s="230" t="s">
        <v>149</v>
      </c>
      <c r="J1130" s="230" t="s">
        <v>150</v>
      </c>
      <c r="K1130" s="230" t="s">
        <v>149</v>
      </c>
      <c r="L1130" s="230" t="s">
        <v>149</v>
      </c>
      <c r="M1130" s="230" t="s">
        <v>149</v>
      </c>
    </row>
    <row r="1131" spans="1:13" x14ac:dyDescent="0.3">
      <c r="A1131" s="230">
        <v>423489</v>
      </c>
      <c r="B1131" s="230" t="s">
        <v>58</v>
      </c>
      <c r="C1131" s="230" t="s">
        <v>149</v>
      </c>
      <c r="E1131" s="230" t="s">
        <v>149</v>
      </c>
      <c r="F1131" s="230" t="s">
        <v>148</v>
      </c>
      <c r="H1131" s="230" t="s">
        <v>148</v>
      </c>
      <c r="I1131" s="230" t="s">
        <v>149</v>
      </c>
      <c r="J1131" s="230" t="s">
        <v>149</v>
      </c>
      <c r="K1131" s="230" t="s">
        <v>149</v>
      </c>
      <c r="M1131" s="230" t="s">
        <v>149</v>
      </c>
    </row>
    <row r="1132" spans="1:13" x14ac:dyDescent="0.3">
      <c r="A1132" s="230">
        <v>423492</v>
      </c>
      <c r="B1132" s="230" t="s">
        <v>58</v>
      </c>
      <c r="C1132" s="230" t="s">
        <v>148</v>
      </c>
      <c r="E1132" s="230" t="s">
        <v>148</v>
      </c>
      <c r="G1132" s="230" t="s">
        <v>150</v>
      </c>
      <c r="H1132" s="230" t="s">
        <v>149</v>
      </c>
      <c r="I1132" s="230" t="s">
        <v>149</v>
      </c>
      <c r="J1132" s="230" t="s">
        <v>149</v>
      </c>
      <c r="K1132" s="230" t="s">
        <v>149</v>
      </c>
      <c r="L1132" s="230" t="s">
        <v>149</v>
      </c>
      <c r="M1132" s="230" t="s">
        <v>149</v>
      </c>
    </row>
    <row r="1133" spans="1:13" x14ac:dyDescent="0.3">
      <c r="A1133" s="230">
        <v>423493</v>
      </c>
      <c r="B1133" s="230" t="s">
        <v>58</v>
      </c>
      <c r="C1133" s="230" t="s">
        <v>150</v>
      </c>
      <c r="D1133" s="230" t="s">
        <v>150</v>
      </c>
      <c r="E1133" s="230" t="s">
        <v>150</v>
      </c>
      <c r="F1133" s="230" t="s">
        <v>150</v>
      </c>
      <c r="I1133" s="230" t="s">
        <v>150</v>
      </c>
      <c r="J1133" s="230" t="s">
        <v>149</v>
      </c>
      <c r="K1133" s="230" t="s">
        <v>149</v>
      </c>
      <c r="L1133" s="230" t="s">
        <v>150</v>
      </c>
      <c r="M1133" s="230" t="s">
        <v>149</v>
      </c>
    </row>
    <row r="1134" spans="1:13" x14ac:dyDescent="0.3">
      <c r="A1134" s="230">
        <v>423494</v>
      </c>
      <c r="B1134" s="230" t="s">
        <v>58</v>
      </c>
      <c r="C1134" s="230" t="s">
        <v>148</v>
      </c>
      <c r="D1134" s="230" t="s">
        <v>148</v>
      </c>
      <c r="E1134" s="230" t="s">
        <v>150</v>
      </c>
      <c r="F1134" s="230" t="s">
        <v>148</v>
      </c>
      <c r="G1134" s="230" t="s">
        <v>150</v>
      </c>
      <c r="H1134" s="230" t="s">
        <v>150</v>
      </c>
      <c r="I1134" s="230" t="s">
        <v>149</v>
      </c>
      <c r="J1134" s="230" t="s">
        <v>149</v>
      </c>
      <c r="K1134" s="230" t="s">
        <v>150</v>
      </c>
      <c r="L1134" s="230" t="s">
        <v>149</v>
      </c>
      <c r="M1134" s="230" t="s">
        <v>150</v>
      </c>
    </row>
    <row r="1135" spans="1:13" x14ac:dyDescent="0.3">
      <c r="A1135" s="230">
        <v>423497</v>
      </c>
      <c r="B1135" s="230" t="s">
        <v>58</v>
      </c>
      <c r="C1135" s="230" t="s">
        <v>148</v>
      </c>
      <c r="E1135" s="230" t="s">
        <v>148</v>
      </c>
      <c r="F1135" s="230" t="s">
        <v>148</v>
      </c>
      <c r="G1135" s="230" t="s">
        <v>148</v>
      </c>
      <c r="H1135" s="230" t="s">
        <v>150</v>
      </c>
      <c r="I1135" s="230" t="s">
        <v>149</v>
      </c>
      <c r="J1135" s="230" t="s">
        <v>149</v>
      </c>
      <c r="K1135" s="230" t="s">
        <v>149</v>
      </c>
      <c r="L1135" s="230" t="s">
        <v>149</v>
      </c>
      <c r="M1135" s="230" t="s">
        <v>149</v>
      </c>
    </row>
    <row r="1136" spans="1:13" x14ac:dyDescent="0.3">
      <c r="A1136" s="230">
        <v>423508</v>
      </c>
      <c r="B1136" s="230" t="s">
        <v>58</v>
      </c>
      <c r="F1136" s="230" t="s">
        <v>148</v>
      </c>
      <c r="G1136" s="230" t="s">
        <v>148</v>
      </c>
      <c r="H1136" s="230" t="s">
        <v>148</v>
      </c>
      <c r="J1136" s="230" t="s">
        <v>148</v>
      </c>
      <c r="K1136" s="230" t="s">
        <v>150</v>
      </c>
      <c r="L1136" s="230" t="s">
        <v>150</v>
      </c>
    </row>
    <row r="1137" spans="1:13" x14ac:dyDescent="0.3">
      <c r="A1137" s="230">
        <v>423517</v>
      </c>
      <c r="B1137" s="230" t="s">
        <v>58</v>
      </c>
      <c r="C1137" s="230" t="s">
        <v>150</v>
      </c>
      <c r="E1137" s="230" t="s">
        <v>150</v>
      </c>
      <c r="F1137" s="230" t="s">
        <v>150</v>
      </c>
      <c r="H1137" s="230" t="s">
        <v>150</v>
      </c>
      <c r="I1137" s="230" t="s">
        <v>150</v>
      </c>
      <c r="J1137" s="230" t="s">
        <v>150</v>
      </c>
      <c r="K1137" s="230" t="s">
        <v>150</v>
      </c>
      <c r="M1137" s="230" t="s">
        <v>150</v>
      </c>
    </row>
    <row r="1138" spans="1:13" x14ac:dyDescent="0.3">
      <c r="A1138" s="230">
        <v>423528</v>
      </c>
      <c r="B1138" s="230" t="s">
        <v>58</v>
      </c>
      <c r="C1138" s="230" t="s">
        <v>148</v>
      </c>
      <c r="D1138" s="230" t="s">
        <v>148</v>
      </c>
      <c r="E1138" s="230" t="s">
        <v>149</v>
      </c>
      <c r="F1138" s="230" t="s">
        <v>149</v>
      </c>
      <c r="G1138" s="230" t="s">
        <v>148</v>
      </c>
      <c r="H1138" s="230" t="s">
        <v>149</v>
      </c>
      <c r="I1138" s="230" t="s">
        <v>149</v>
      </c>
      <c r="J1138" s="230" t="s">
        <v>149</v>
      </c>
      <c r="K1138" s="230" t="s">
        <v>149</v>
      </c>
      <c r="L1138" s="230" t="s">
        <v>149</v>
      </c>
      <c r="M1138" s="230" t="s">
        <v>149</v>
      </c>
    </row>
    <row r="1139" spans="1:13" x14ac:dyDescent="0.3">
      <c r="A1139" s="230">
        <v>423529</v>
      </c>
      <c r="B1139" s="230" t="s">
        <v>58</v>
      </c>
      <c r="C1139" s="230" t="s">
        <v>148</v>
      </c>
      <c r="D1139" s="230" t="s">
        <v>148</v>
      </c>
      <c r="I1139" s="230" t="s">
        <v>150</v>
      </c>
      <c r="J1139" s="230" t="s">
        <v>148</v>
      </c>
      <c r="K1139" s="230" t="s">
        <v>149</v>
      </c>
      <c r="L1139" s="230" t="s">
        <v>149</v>
      </c>
      <c r="M1139" s="230" t="s">
        <v>150</v>
      </c>
    </row>
    <row r="1140" spans="1:13" x14ac:dyDescent="0.3">
      <c r="A1140" s="230">
        <v>423534</v>
      </c>
      <c r="B1140" s="230" t="s">
        <v>58</v>
      </c>
      <c r="D1140" s="230" t="s">
        <v>150</v>
      </c>
      <c r="E1140" s="230" t="s">
        <v>148</v>
      </c>
      <c r="G1140" s="230" t="s">
        <v>150</v>
      </c>
      <c r="J1140" s="230" t="s">
        <v>148</v>
      </c>
      <c r="K1140" s="230" t="s">
        <v>149</v>
      </c>
      <c r="L1140" s="230" t="s">
        <v>150</v>
      </c>
      <c r="M1140" s="230" t="s">
        <v>150</v>
      </c>
    </row>
    <row r="1141" spans="1:13" x14ac:dyDescent="0.3">
      <c r="A1141" s="230">
        <v>423535</v>
      </c>
      <c r="B1141" s="230" t="s">
        <v>58</v>
      </c>
      <c r="C1141" s="230" t="s">
        <v>148</v>
      </c>
      <c r="E1141" s="230" t="s">
        <v>148</v>
      </c>
      <c r="F1141" s="230" t="s">
        <v>150</v>
      </c>
      <c r="G1141" s="230" t="s">
        <v>149</v>
      </c>
      <c r="I1141" s="230" t="s">
        <v>149</v>
      </c>
      <c r="J1141" s="230" t="s">
        <v>150</v>
      </c>
      <c r="K1141" s="230" t="s">
        <v>150</v>
      </c>
      <c r="L1141" s="230" t="s">
        <v>149</v>
      </c>
      <c r="M1141" s="230" t="s">
        <v>150</v>
      </c>
    </row>
    <row r="1142" spans="1:13" x14ac:dyDescent="0.3">
      <c r="A1142" s="230">
        <v>423543</v>
      </c>
      <c r="B1142" s="230" t="s">
        <v>58</v>
      </c>
      <c r="E1142" s="230" t="s">
        <v>148</v>
      </c>
      <c r="I1142" s="230" t="s">
        <v>150</v>
      </c>
      <c r="K1142" s="230" t="s">
        <v>149</v>
      </c>
      <c r="L1142" s="230" t="s">
        <v>149</v>
      </c>
      <c r="M1142" s="230" t="s">
        <v>148</v>
      </c>
    </row>
    <row r="1143" spans="1:13" x14ac:dyDescent="0.3">
      <c r="A1143" s="230">
        <v>423549</v>
      </c>
      <c r="B1143" s="230" t="s">
        <v>58</v>
      </c>
      <c r="D1143" s="230" t="s">
        <v>148</v>
      </c>
      <c r="E1143" s="230" t="s">
        <v>148</v>
      </c>
      <c r="F1143" s="230" t="s">
        <v>148</v>
      </c>
      <c r="G1143" s="230" t="s">
        <v>148</v>
      </c>
      <c r="H1143" s="230" t="s">
        <v>148</v>
      </c>
      <c r="J1143" s="230" t="s">
        <v>148</v>
      </c>
      <c r="L1143" s="230" t="s">
        <v>148</v>
      </c>
      <c r="M1143" s="230" t="s">
        <v>148</v>
      </c>
    </row>
    <row r="1144" spans="1:13" x14ac:dyDescent="0.3">
      <c r="A1144" s="230">
        <v>423554</v>
      </c>
      <c r="B1144" s="230" t="s">
        <v>58</v>
      </c>
      <c r="C1144" s="230" t="s">
        <v>148</v>
      </c>
      <c r="D1144" s="230" t="s">
        <v>150</v>
      </c>
      <c r="E1144" s="230" t="s">
        <v>148</v>
      </c>
      <c r="G1144" s="230" t="s">
        <v>149</v>
      </c>
      <c r="H1144" s="230" t="s">
        <v>150</v>
      </c>
      <c r="I1144" s="230" t="s">
        <v>150</v>
      </c>
      <c r="J1144" s="230" t="s">
        <v>148</v>
      </c>
      <c r="K1144" s="230" t="s">
        <v>148</v>
      </c>
      <c r="L1144" s="230" t="s">
        <v>149</v>
      </c>
      <c r="M1144" s="230" t="s">
        <v>148</v>
      </c>
    </row>
    <row r="1145" spans="1:13" x14ac:dyDescent="0.3">
      <c r="A1145" s="230">
        <v>423555</v>
      </c>
      <c r="B1145" s="230" t="s">
        <v>58</v>
      </c>
      <c r="C1145" s="230" t="s">
        <v>148</v>
      </c>
      <c r="D1145" s="230" t="s">
        <v>148</v>
      </c>
      <c r="E1145" s="230" t="s">
        <v>148</v>
      </c>
      <c r="F1145" s="230" t="s">
        <v>150</v>
      </c>
      <c r="G1145" s="230" t="s">
        <v>149</v>
      </c>
      <c r="H1145" s="230" t="s">
        <v>150</v>
      </c>
      <c r="I1145" s="230" t="s">
        <v>149</v>
      </c>
      <c r="J1145" s="230" t="s">
        <v>149</v>
      </c>
      <c r="K1145" s="230" t="s">
        <v>149</v>
      </c>
      <c r="L1145" s="230" t="s">
        <v>149</v>
      </c>
      <c r="M1145" s="230" t="s">
        <v>149</v>
      </c>
    </row>
    <row r="1146" spans="1:13" x14ac:dyDescent="0.3">
      <c r="A1146" s="230">
        <v>423562</v>
      </c>
      <c r="B1146" s="230" t="s">
        <v>58</v>
      </c>
      <c r="C1146" s="230" t="s">
        <v>148</v>
      </c>
      <c r="E1146" s="230" t="s">
        <v>150</v>
      </c>
      <c r="F1146" s="230" t="s">
        <v>150</v>
      </c>
      <c r="I1146" s="230" t="s">
        <v>149</v>
      </c>
      <c r="J1146" s="230" t="s">
        <v>149</v>
      </c>
      <c r="K1146" s="230" t="s">
        <v>149</v>
      </c>
      <c r="L1146" s="230" t="s">
        <v>150</v>
      </c>
      <c r="M1146" s="230" t="s">
        <v>149</v>
      </c>
    </row>
    <row r="1147" spans="1:13" x14ac:dyDescent="0.3">
      <c r="A1147" s="230">
        <v>423566</v>
      </c>
      <c r="B1147" s="230" t="s">
        <v>58</v>
      </c>
      <c r="C1147" s="230" t="s">
        <v>148</v>
      </c>
      <c r="D1147" s="230" t="s">
        <v>148</v>
      </c>
      <c r="E1147" s="230" t="s">
        <v>148</v>
      </c>
      <c r="F1147" s="230" t="s">
        <v>149</v>
      </c>
      <c r="G1147" s="230" t="s">
        <v>148</v>
      </c>
      <c r="H1147" s="230" t="s">
        <v>150</v>
      </c>
      <c r="I1147" s="230" t="s">
        <v>150</v>
      </c>
      <c r="J1147" s="230" t="s">
        <v>150</v>
      </c>
      <c r="K1147" s="230" t="s">
        <v>149</v>
      </c>
      <c r="L1147" s="230" t="s">
        <v>149</v>
      </c>
      <c r="M1147" s="230" t="s">
        <v>149</v>
      </c>
    </row>
    <row r="1148" spans="1:13" x14ac:dyDescent="0.3">
      <c r="A1148" s="230">
        <v>423576</v>
      </c>
      <c r="B1148" s="230" t="s">
        <v>58</v>
      </c>
      <c r="D1148" s="230" t="s">
        <v>150</v>
      </c>
      <c r="E1148" s="230" t="s">
        <v>150</v>
      </c>
      <c r="F1148" s="230" t="s">
        <v>150</v>
      </c>
      <c r="I1148" s="230" t="s">
        <v>149</v>
      </c>
      <c r="J1148" s="230" t="s">
        <v>149</v>
      </c>
      <c r="K1148" s="230" t="s">
        <v>149</v>
      </c>
      <c r="L1148" s="230" t="s">
        <v>149</v>
      </c>
      <c r="M1148" s="230" t="s">
        <v>149</v>
      </c>
    </row>
    <row r="1149" spans="1:13" x14ac:dyDescent="0.3">
      <c r="A1149" s="230">
        <v>423577</v>
      </c>
      <c r="B1149" s="230" t="s">
        <v>58</v>
      </c>
      <c r="C1149" s="230" t="s">
        <v>150</v>
      </c>
      <c r="E1149" s="230" t="s">
        <v>149</v>
      </c>
      <c r="F1149" s="230" t="s">
        <v>150</v>
      </c>
      <c r="G1149" s="230" t="s">
        <v>149</v>
      </c>
      <c r="H1149" s="230" t="s">
        <v>150</v>
      </c>
      <c r="I1149" s="230" t="s">
        <v>150</v>
      </c>
      <c r="J1149" s="230" t="s">
        <v>150</v>
      </c>
      <c r="K1149" s="230" t="s">
        <v>150</v>
      </c>
      <c r="L1149" s="230" t="s">
        <v>149</v>
      </c>
      <c r="M1149" s="230" t="s">
        <v>149</v>
      </c>
    </row>
    <row r="1150" spans="1:13" x14ac:dyDescent="0.3">
      <c r="A1150" s="230">
        <v>423579</v>
      </c>
      <c r="B1150" s="230" t="s">
        <v>58</v>
      </c>
      <c r="C1150" s="230" t="s">
        <v>150</v>
      </c>
      <c r="E1150" s="230" t="s">
        <v>148</v>
      </c>
      <c r="F1150" s="230" t="s">
        <v>148</v>
      </c>
      <c r="G1150" s="230" t="s">
        <v>148</v>
      </c>
      <c r="H1150" s="230" t="s">
        <v>150</v>
      </c>
      <c r="I1150" s="230" t="s">
        <v>149</v>
      </c>
      <c r="J1150" s="230" t="s">
        <v>150</v>
      </c>
      <c r="K1150" s="230" t="s">
        <v>150</v>
      </c>
      <c r="L1150" s="230" t="s">
        <v>149</v>
      </c>
      <c r="M1150" s="230" t="s">
        <v>150</v>
      </c>
    </row>
    <row r="1151" spans="1:13" x14ac:dyDescent="0.3">
      <c r="A1151" s="230">
        <v>423585</v>
      </c>
      <c r="B1151" s="230" t="s">
        <v>58</v>
      </c>
      <c r="G1151" s="230" t="s">
        <v>149</v>
      </c>
      <c r="H1151" s="230" t="s">
        <v>148</v>
      </c>
      <c r="I1151" s="230" t="s">
        <v>148</v>
      </c>
      <c r="J1151" s="230" t="s">
        <v>148</v>
      </c>
      <c r="K1151" s="230" t="s">
        <v>150</v>
      </c>
      <c r="M1151" s="230" t="s">
        <v>148</v>
      </c>
    </row>
    <row r="1152" spans="1:13" x14ac:dyDescent="0.3">
      <c r="A1152" s="230">
        <v>423586</v>
      </c>
      <c r="B1152" s="230" t="s">
        <v>58</v>
      </c>
      <c r="C1152" s="230" t="s">
        <v>148</v>
      </c>
      <c r="E1152" s="230" t="s">
        <v>148</v>
      </c>
      <c r="F1152" s="230" t="s">
        <v>148</v>
      </c>
      <c r="I1152" s="230" t="s">
        <v>150</v>
      </c>
      <c r="J1152" s="230" t="s">
        <v>150</v>
      </c>
      <c r="K1152" s="230" t="s">
        <v>150</v>
      </c>
      <c r="L1152" s="230" t="s">
        <v>150</v>
      </c>
      <c r="M1152" s="230" t="s">
        <v>150</v>
      </c>
    </row>
    <row r="1153" spans="1:13" x14ac:dyDescent="0.3">
      <c r="A1153" s="230">
        <v>423590</v>
      </c>
      <c r="B1153" s="230" t="s">
        <v>58</v>
      </c>
      <c r="C1153" s="230" t="s">
        <v>148</v>
      </c>
      <c r="E1153" s="230" t="s">
        <v>148</v>
      </c>
      <c r="F1153" s="230" t="s">
        <v>148</v>
      </c>
      <c r="H1153" s="230" t="s">
        <v>150</v>
      </c>
      <c r="I1153" s="230" t="s">
        <v>149</v>
      </c>
      <c r="J1153" s="230" t="s">
        <v>149</v>
      </c>
      <c r="K1153" s="230" t="s">
        <v>149</v>
      </c>
      <c r="M1153" s="230" t="s">
        <v>149</v>
      </c>
    </row>
    <row r="1154" spans="1:13" x14ac:dyDescent="0.3">
      <c r="A1154" s="230">
        <v>423594</v>
      </c>
      <c r="B1154" s="230" t="s">
        <v>58</v>
      </c>
      <c r="D1154" s="230" t="s">
        <v>150</v>
      </c>
      <c r="E1154" s="230" t="s">
        <v>148</v>
      </c>
      <c r="H1154" s="230" t="s">
        <v>150</v>
      </c>
      <c r="I1154" s="230" t="s">
        <v>149</v>
      </c>
      <c r="J1154" s="230" t="s">
        <v>149</v>
      </c>
      <c r="K1154" s="230" t="s">
        <v>149</v>
      </c>
      <c r="L1154" s="230" t="s">
        <v>149</v>
      </c>
      <c r="M1154" s="230" t="s">
        <v>149</v>
      </c>
    </row>
    <row r="1155" spans="1:13" x14ac:dyDescent="0.3">
      <c r="A1155" s="230">
        <v>423595</v>
      </c>
      <c r="B1155" s="230" t="s">
        <v>58</v>
      </c>
      <c r="C1155" s="230" t="s">
        <v>150</v>
      </c>
      <c r="E1155" s="230" t="s">
        <v>150</v>
      </c>
      <c r="F1155" s="230" t="s">
        <v>150</v>
      </c>
      <c r="G1155" s="230" t="s">
        <v>150</v>
      </c>
      <c r="H1155" s="230" t="s">
        <v>150</v>
      </c>
      <c r="I1155" s="230" t="s">
        <v>150</v>
      </c>
      <c r="J1155" s="230" t="s">
        <v>150</v>
      </c>
      <c r="K1155" s="230" t="s">
        <v>149</v>
      </c>
      <c r="L1155" s="230" t="s">
        <v>149</v>
      </c>
      <c r="M1155" s="230" t="s">
        <v>150</v>
      </c>
    </row>
    <row r="1156" spans="1:13" x14ac:dyDescent="0.3">
      <c r="A1156" s="230">
        <v>423598</v>
      </c>
      <c r="B1156" s="230" t="s">
        <v>58</v>
      </c>
      <c r="C1156" s="230" t="s">
        <v>148</v>
      </c>
      <c r="D1156" s="230" t="s">
        <v>148</v>
      </c>
      <c r="G1156" s="230" t="s">
        <v>150</v>
      </c>
      <c r="I1156" s="230" t="s">
        <v>149</v>
      </c>
      <c r="K1156" s="230" t="s">
        <v>148</v>
      </c>
      <c r="L1156" s="230" t="s">
        <v>149</v>
      </c>
      <c r="M1156" s="230" t="s">
        <v>149</v>
      </c>
    </row>
    <row r="1157" spans="1:13" x14ac:dyDescent="0.3">
      <c r="A1157" s="230">
        <v>423603</v>
      </c>
      <c r="B1157" s="230" t="s">
        <v>58</v>
      </c>
      <c r="C1157" s="230" t="s">
        <v>148</v>
      </c>
      <c r="D1157" s="230" t="s">
        <v>150</v>
      </c>
      <c r="E1157" s="230" t="s">
        <v>150</v>
      </c>
      <c r="F1157" s="230" t="s">
        <v>150</v>
      </c>
      <c r="G1157" s="230" t="s">
        <v>150</v>
      </c>
      <c r="H1157" s="230" t="s">
        <v>150</v>
      </c>
      <c r="I1157" s="230" t="s">
        <v>150</v>
      </c>
      <c r="J1157" s="230" t="s">
        <v>150</v>
      </c>
      <c r="K1157" s="230" t="s">
        <v>150</v>
      </c>
      <c r="L1157" s="230" t="s">
        <v>149</v>
      </c>
      <c r="M1157" s="230" t="s">
        <v>150</v>
      </c>
    </row>
    <row r="1158" spans="1:13" x14ac:dyDescent="0.3">
      <c r="A1158" s="230">
        <v>423607</v>
      </c>
      <c r="B1158" s="230" t="s">
        <v>58</v>
      </c>
      <c r="C1158" s="230" t="s">
        <v>148</v>
      </c>
      <c r="D1158" s="230" t="s">
        <v>150</v>
      </c>
      <c r="F1158" s="230" t="s">
        <v>150</v>
      </c>
      <c r="H1158" s="230" t="s">
        <v>149</v>
      </c>
      <c r="I1158" s="230" t="s">
        <v>149</v>
      </c>
      <c r="J1158" s="230" t="s">
        <v>150</v>
      </c>
      <c r="K1158" s="230" t="s">
        <v>149</v>
      </c>
      <c r="L1158" s="230" t="s">
        <v>149</v>
      </c>
      <c r="M1158" s="230" t="s">
        <v>149</v>
      </c>
    </row>
    <row r="1159" spans="1:13" x14ac:dyDescent="0.3">
      <c r="A1159" s="230">
        <v>423610</v>
      </c>
      <c r="B1159" s="230" t="s">
        <v>58</v>
      </c>
      <c r="E1159" s="230" t="s">
        <v>150</v>
      </c>
      <c r="I1159" s="230" t="s">
        <v>150</v>
      </c>
      <c r="K1159" s="230" t="s">
        <v>150</v>
      </c>
      <c r="L1159" s="230" t="s">
        <v>150</v>
      </c>
      <c r="M1159" s="230" t="s">
        <v>150</v>
      </c>
    </row>
    <row r="1160" spans="1:13" x14ac:dyDescent="0.3">
      <c r="A1160" s="230">
        <v>423611</v>
      </c>
      <c r="B1160" s="230" t="s">
        <v>58</v>
      </c>
      <c r="C1160" s="230" t="s">
        <v>148</v>
      </c>
      <c r="E1160" s="230" t="s">
        <v>148</v>
      </c>
      <c r="F1160" s="230" t="s">
        <v>148</v>
      </c>
      <c r="H1160" s="230" t="s">
        <v>149</v>
      </c>
      <c r="I1160" s="230" t="s">
        <v>149</v>
      </c>
      <c r="J1160" s="230" t="s">
        <v>149</v>
      </c>
      <c r="K1160" s="230" t="s">
        <v>149</v>
      </c>
      <c r="M1160" s="230" t="s">
        <v>149</v>
      </c>
    </row>
    <row r="1161" spans="1:13" x14ac:dyDescent="0.3">
      <c r="A1161" s="230">
        <v>423615</v>
      </c>
      <c r="B1161" s="230" t="s">
        <v>58</v>
      </c>
      <c r="C1161" s="230" t="s">
        <v>150</v>
      </c>
      <c r="E1161" s="230" t="s">
        <v>148</v>
      </c>
      <c r="F1161" s="230" t="s">
        <v>150</v>
      </c>
      <c r="G1161" s="230" t="s">
        <v>150</v>
      </c>
      <c r="I1161" s="230" t="s">
        <v>149</v>
      </c>
      <c r="J1161" s="230" t="s">
        <v>149</v>
      </c>
      <c r="K1161" s="230" t="s">
        <v>150</v>
      </c>
      <c r="L1161" s="230" t="s">
        <v>150</v>
      </c>
      <c r="M1161" s="230" t="s">
        <v>150</v>
      </c>
    </row>
    <row r="1162" spans="1:13" x14ac:dyDescent="0.3">
      <c r="A1162" s="230">
        <v>423625</v>
      </c>
      <c r="B1162" s="230" t="s">
        <v>58</v>
      </c>
      <c r="C1162" s="230" t="s">
        <v>148</v>
      </c>
      <c r="D1162" s="230" t="s">
        <v>148</v>
      </c>
      <c r="G1162" s="230" t="s">
        <v>148</v>
      </c>
      <c r="H1162" s="230" t="s">
        <v>148</v>
      </c>
      <c r="I1162" s="230" t="s">
        <v>149</v>
      </c>
      <c r="J1162" s="230" t="s">
        <v>150</v>
      </c>
      <c r="K1162" s="230" t="s">
        <v>148</v>
      </c>
      <c r="M1162" s="230" t="s">
        <v>150</v>
      </c>
    </row>
    <row r="1163" spans="1:13" x14ac:dyDescent="0.3">
      <c r="A1163" s="230">
        <v>423626</v>
      </c>
      <c r="B1163" s="230" t="s">
        <v>58</v>
      </c>
      <c r="C1163" s="230" t="s">
        <v>150</v>
      </c>
      <c r="D1163" s="230" t="s">
        <v>149</v>
      </c>
      <c r="E1163" s="230" t="s">
        <v>150</v>
      </c>
      <c r="F1163" s="230" t="s">
        <v>150</v>
      </c>
      <c r="G1163" s="230" t="s">
        <v>149</v>
      </c>
      <c r="I1163" s="230" t="s">
        <v>149</v>
      </c>
      <c r="J1163" s="230" t="s">
        <v>149</v>
      </c>
      <c r="K1163" s="230" t="s">
        <v>150</v>
      </c>
      <c r="L1163" s="230" t="s">
        <v>149</v>
      </c>
      <c r="M1163" s="230" t="s">
        <v>149</v>
      </c>
    </row>
    <row r="1164" spans="1:13" x14ac:dyDescent="0.3">
      <c r="A1164" s="230">
        <v>423633</v>
      </c>
      <c r="B1164" s="230" t="s">
        <v>58</v>
      </c>
      <c r="C1164" s="230" t="s">
        <v>148</v>
      </c>
      <c r="D1164" s="230" t="s">
        <v>148</v>
      </c>
      <c r="E1164" s="230" t="s">
        <v>150</v>
      </c>
      <c r="F1164" s="230" t="s">
        <v>150</v>
      </c>
      <c r="G1164" s="230" t="s">
        <v>150</v>
      </c>
      <c r="I1164" s="230" t="s">
        <v>149</v>
      </c>
      <c r="J1164" s="230" t="s">
        <v>150</v>
      </c>
      <c r="K1164" s="230" t="s">
        <v>149</v>
      </c>
      <c r="L1164" s="230" t="s">
        <v>149</v>
      </c>
      <c r="M1164" s="230" t="s">
        <v>150</v>
      </c>
    </row>
    <row r="1165" spans="1:13" x14ac:dyDescent="0.3">
      <c r="A1165" s="230">
        <v>423635</v>
      </c>
      <c r="B1165" s="230" t="s">
        <v>58</v>
      </c>
      <c r="C1165" s="230" t="s">
        <v>150</v>
      </c>
      <c r="D1165" s="230" t="s">
        <v>150</v>
      </c>
      <c r="E1165" s="230" t="s">
        <v>150</v>
      </c>
      <c r="F1165" s="230" t="s">
        <v>150</v>
      </c>
      <c r="H1165" s="230" t="s">
        <v>150</v>
      </c>
      <c r="I1165" s="230" t="s">
        <v>150</v>
      </c>
      <c r="J1165" s="230" t="s">
        <v>149</v>
      </c>
      <c r="K1165" s="230" t="s">
        <v>150</v>
      </c>
      <c r="L1165" s="230" t="s">
        <v>149</v>
      </c>
      <c r="M1165" s="230" t="s">
        <v>150</v>
      </c>
    </row>
    <row r="1166" spans="1:13" x14ac:dyDescent="0.3">
      <c r="A1166" s="230">
        <v>423642</v>
      </c>
      <c r="B1166" s="230" t="s">
        <v>58</v>
      </c>
      <c r="D1166" s="230" t="s">
        <v>150</v>
      </c>
      <c r="E1166" s="230" t="s">
        <v>150</v>
      </c>
      <c r="F1166" s="230" t="s">
        <v>150</v>
      </c>
      <c r="G1166" s="230" t="s">
        <v>148</v>
      </c>
      <c r="H1166" s="230" t="s">
        <v>150</v>
      </c>
      <c r="I1166" s="230" t="s">
        <v>150</v>
      </c>
      <c r="J1166" s="230" t="s">
        <v>149</v>
      </c>
      <c r="K1166" s="230" t="s">
        <v>149</v>
      </c>
      <c r="L1166" s="230" t="s">
        <v>149</v>
      </c>
      <c r="M1166" s="230" t="s">
        <v>150</v>
      </c>
    </row>
    <row r="1167" spans="1:13" x14ac:dyDescent="0.3">
      <c r="A1167" s="230">
        <v>423648</v>
      </c>
      <c r="B1167" s="230" t="s">
        <v>58</v>
      </c>
      <c r="D1167" s="230" t="s">
        <v>150</v>
      </c>
      <c r="E1167" s="230" t="s">
        <v>150</v>
      </c>
      <c r="F1167" s="230" t="s">
        <v>148</v>
      </c>
      <c r="I1167" s="230" t="s">
        <v>150</v>
      </c>
      <c r="J1167" s="230" t="s">
        <v>149</v>
      </c>
      <c r="L1167" s="230" t="s">
        <v>149</v>
      </c>
      <c r="M1167" s="230" t="s">
        <v>150</v>
      </c>
    </row>
    <row r="1168" spans="1:13" x14ac:dyDescent="0.3">
      <c r="A1168" s="230">
        <v>423652</v>
      </c>
      <c r="B1168" s="230" t="s">
        <v>58</v>
      </c>
      <c r="E1168" s="230" t="s">
        <v>148</v>
      </c>
      <c r="F1168" s="230" t="s">
        <v>149</v>
      </c>
      <c r="H1168" s="230" t="s">
        <v>149</v>
      </c>
      <c r="K1168" s="230" t="s">
        <v>150</v>
      </c>
      <c r="L1168" s="230" t="s">
        <v>149</v>
      </c>
      <c r="M1168" s="230" t="s">
        <v>150</v>
      </c>
    </row>
    <row r="1169" spans="1:13" x14ac:dyDescent="0.3">
      <c r="A1169" s="230">
        <v>423654</v>
      </c>
      <c r="B1169" s="230" t="s">
        <v>58</v>
      </c>
      <c r="D1169" s="230" t="s">
        <v>148</v>
      </c>
      <c r="E1169" s="230" t="s">
        <v>148</v>
      </c>
      <c r="F1169" s="230" t="s">
        <v>148</v>
      </c>
      <c r="I1169" s="230" t="s">
        <v>149</v>
      </c>
      <c r="J1169" s="230" t="s">
        <v>150</v>
      </c>
      <c r="K1169" s="230" t="s">
        <v>150</v>
      </c>
      <c r="L1169" s="230" t="s">
        <v>149</v>
      </c>
      <c r="M1169" s="230" t="s">
        <v>150</v>
      </c>
    </row>
    <row r="1170" spans="1:13" x14ac:dyDescent="0.3">
      <c r="A1170" s="230">
        <v>423657</v>
      </c>
      <c r="B1170" s="230" t="s">
        <v>58</v>
      </c>
      <c r="C1170" s="230" t="s">
        <v>148</v>
      </c>
      <c r="D1170" s="230" t="s">
        <v>148</v>
      </c>
      <c r="E1170" s="230" t="s">
        <v>148</v>
      </c>
      <c r="F1170" s="230" t="s">
        <v>149</v>
      </c>
      <c r="G1170" s="230" t="s">
        <v>149</v>
      </c>
      <c r="I1170" s="230" t="s">
        <v>150</v>
      </c>
      <c r="J1170" s="230" t="s">
        <v>150</v>
      </c>
      <c r="K1170" s="230" t="s">
        <v>150</v>
      </c>
      <c r="L1170" s="230" t="s">
        <v>150</v>
      </c>
      <c r="M1170" s="230" t="s">
        <v>150</v>
      </c>
    </row>
    <row r="1171" spans="1:13" x14ac:dyDescent="0.3">
      <c r="A1171" s="230">
        <v>423658</v>
      </c>
      <c r="B1171" s="230" t="s">
        <v>58</v>
      </c>
      <c r="C1171" s="230" t="s">
        <v>148</v>
      </c>
      <c r="E1171" s="230" t="s">
        <v>148</v>
      </c>
      <c r="F1171" s="230" t="s">
        <v>148</v>
      </c>
      <c r="H1171" s="230" t="s">
        <v>148</v>
      </c>
      <c r="I1171" s="230" t="s">
        <v>148</v>
      </c>
      <c r="J1171" s="230" t="s">
        <v>148</v>
      </c>
      <c r="K1171" s="230" t="s">
        <v>148</v>
      </c>
      <c r="M1171" s="230" t="s">
        <v>148</v>
      </c>
    </row>
    <row r="1172" spans="1:13" x14ac:dyDescent="0.3">
      <c r="A1172" s="230">
        <v>423662</v>
      </c>
      <c r="B1172" s="230" t="s">
        <v>58</v>
      </c>
      <c r="E1172" s="230" t="s">
        <v>148</v>
      </c>
      <c r="F1172" s="230" t="s">
        <v>150</v>
      </c>
      <c r="G1172" s="230" t="s">
        <v>148</v>
      </c>
      <c r="I1172" s="230" t="s">
        <v>148</v>
      </c>
      <c r="K1172" s="230" t="s">
        <v>148</v>
      </c>
      <c r="L1172" s="230" t="s">
        <v>150</v>
      </c>
      <c r="M1172" s="230" t="s">
        <v>148</v>
      </c>
    </row>
    <row r="1173" spans="1:13" x14ac:dyDescent="0.3">
      <c r="A1173" s="230">
        <v>423663</v>
      </c>
      <c r="B1173" s="230" t="s">
        <v>58</v>
      </c>
      <c r="D1173" s="230" t="s">
        <v>148</v>
      </c>
      <c r="E1173" s="230" t="s">
        <v>148</v>
      </c>
      <c r="F1173" s="230" t="s">
        <v>148</v>
      </c>
      <c r="G1173" s="230" t="s">
        <v>148</v>
      </c>
      <c r="J1173" s="230" t="s">
        <v>148</v>
      </c>
      <c r="K1173" s="230" t="s">
        <v>148</v>
      </c>
      <c r="L1173" s="230" t="s">
        <v>150</v>
      </c>
      <c r="M1173" s="230" t="s">
        <v>150</v>
      </c>
    </row>
    <row r="1174" spans="1:13" x14ac:dyDescent="0.3">
      <c r="A1174" s="230">
        <v>423664</v>
      </c>
      <c r="B1174" s="230" t="s">
        <v>58</v>
      </c>
      <c r="D1174" s="230" t="s">
        <v>148</v>
      </c>
      <c r="E1174" s="230" t="s">
        <v>148</v>
      </c>
      <c r="F1174" s="230" t="s">
        <v>148</v>
      </c>
      <c r="G1174" s="230" t="s">
        <v>148</v>
      </c>
      <c r="H1174" s="230" t="s">
        <v>149</v>
      </c>
      <c r="I1174" s="230" t="s">
        <v>148</v>
      </c>
      <c r="K1174" s="230" t="s">
        <v>149</v>
      </c>
      <c r="L1174" s="230" t="s">
        <v>150</v>
      </c>
      <c r="M1174" s="230" t="s">
        <v>148</v>
      </c>
    </row>
    <row r="1175" spans="1:13" x14ac:dyDescent="0.3">
      <c r="A1175" s="230">
        <v>423665</v>
      </c>
      <c r="B1175" s="230" t="s">
        <v>58</v>
      </c>
      <c r="D1175" s="230" t="s">
        <v>148</v>
      </c>
      <c r="E1175" s="230" t="s">
        <v>148</v>
      </c>
      <c r="F1175" s="230" t="s">
        <v>148</v>
      </c>
      <c r="G1175" s="230" t="s">
        <v>148</v>
      </c>
      <c r="H1175" s="230" t="s">
        <v>150</v>
      </c>
      <c r="I1175" s="230" t="s">
        <v>148</v>
      </c>
      <c r="J1175" s="230" t="s">
        <v>150</v>
      </c>
      <c r="K1175" s="230" t="s">
        <v>148</v>
      </c>
      <c r="L1175" s="230" t="s">
        <v>149</v>
      </c>
      <c r="M1175" s="230" t="s">
        <v>148</v>
      </c>
    </row>
    <row r="1176" spans="1:13" x14ac:dyDescent="0.3">
      <c r="A1176" s="230">
        <v>423669</v>
      </c>
      <c r="B1176" s="230" t="s">
        <v>58</v>
      </c>
      <c r="C1176" s="230" t="s">
        <v>150</v>
      </c>
      <c r="D1176" s="230" t="s">
        <v>149</v>
      </c>
      <c r="E1176" s="230" t="s">
        <v>150</v>
      </c>
      <c r="F1176" s="230" t="s">
        <v>149</v>
      </c>
      <c r="G1176" s="230" t="s">
        <v>149</v>
      </c>
      <c r="I1176" s="230" t="s">
        <v>149</v>
      </c>
      <c r="J1176" s="230" t="s">
        <v>149</v>
      </c>
      <c r="K1176" s="230" t="s">
        <v>149</v>
      </c>
      <c r="L1176" s="230" t="s">
        <v>149</v>
      </c>
      <c r="M1176" s="230" t="s">
        <v>149</v>
      </c>
    </row>
    <row r="1177" spans="1:13" x14ac:dyDescent="0.3">
      <c r="A1177" s="230">
        <v>423678</v>
      </c>
      <c r="B1177" s="230" t="s">
        <v>58</v>
      </c>
      <c r="D1177" s="230" t="s">
        <v>150</v>
      </c>
      <c r="E1177" s="230" t="s">
        <v>150</v>
      </c>
      <c r="F1177" s="230" t="s">
        <v>149</v>
      </c>
      <c r="G1177" s="230" t="s">
        <v>149</v>
      </c>
      <c r="I1177" s="230" t="s">
        <v>150</v>
      </c>
      <c r="J1177" s="230" t="s">
        <v>150</v>
      </c>
      <c r="K1177" s="230" t="s">
        <v>149</v>
      </c>
      <c r="L1177" s="230" t="s">
        <v>150</v>
      </c>
      <c r="M1177" s="230" t="s">
        <v>149</v>
      </c>
    </row>
    <row r="1178" spans="1:13" x14ac:dyDescent="0.3">
      <c r="A1178" s="230">
        <v>423679</v>
      </c>
      <c r="B1178" s="230" t="s">
        <v>58</v>
      </c>
      <c r="D1178" s="230" t="s">
        <v>150</v>
      </c>
      <c r="E1178" s="230" t="s">
        <v>150</v>
      </c>
      <c r="F1178" s="230" t="s">
        <v>149</v>
      </c>
      <c r="G1178" s="230" t="s">
        <v>149</v>
      </c>
      <c r="H1178" s="230" t="s">
        <v>150</v>
      </c>
      <c r="J1178" s="230" t="s">
        <v>150</v>
      </c>
      <c r="K1178" s="230" t="s">
        <v>149</v>
      </c>
      <c r="L1178" s="230" t="s">
        <v>149</v>
      </c>
      <c r="M1178" s="230" t="s">
        <v>149</v>
      </c>
    </row>
    <row r="1179" spans="1:13" x14ac:dyDescent="0.3">
      <c r="A1179" s="230">
        <v>423682</v>
      </c>
      <c r="B1179" s="230" t="s">
        <v>58</v>
      </c>
      <c r="C1179" s="230" t="s">
        <v>150</v>
      </c>
      <c r="D1179" s="230" t="s">
        <v>148</v>
      </c>
      <c r="E1179" s="230" t="s">
        <v>148</v>
      </c>
      <c r="F1179" s="230" t="s">
        <v>149</v>
      </c>
      <c r="G1179" s="230" t="s">
        <v>150</v>
      </c>
      <c r="H1179" s="230" t="s">
        <v>150</v>
      </c>
      <c r="I1179" s="230" t="s">
        <v>149</v>
      </c>
      <c r="J1179" s="230" t="s">
        <v>149</v>
      </c>
      <c r="K1179" s="230" t="s">
        <v>149</v>
      </c>
      <c r="L1179" s="230" t="s">
        <v>149</v>
      </c>
      <c r="M1179" s="230" t="s">
        <v>150</v>
      </c>
    </row>
    <row r="1180" spans="1:13" x14ac:dyDescent="0.3">
      <c r="A1180" s="230">
        <v>423684</v>
      </c>
      <c r="B1180" s="230" t="s">
        <v>58</v>
      </c>
      <c r="C1180" s="230" t="s">
        <v>148</v>
      </c>
      <c r="D1180" s="230" t="s">
        <v>150</v>
      </c>
      <c r="E1180" s="230" t="s">
        <v>148</v>
      </c>
      <c r="F1180" s="230" t="s">
        <v>148</v>
      </c>
      <c r="G1180" s="230" t="s">
        <v>148</v>
      </c>
      <c r="H1180" s="230" t="s">
        <v>148</v>
      </c>
      <c r="I1180" s="230" t="s">
        <v>149</v>
      </c>
      <c r="J1180" s="230" t="s">
        <v>149</v>
      </c>
      <c r="K1180" s="230" t="s">
        <v>149</v>
      </c>
      <c r="L1180" s="230" t="s">
        <v>149</v>
      </c>
      <c r="M1180" s="230" t="s">
        <v>149</v>
      </c>
    </row>
    <row r="1181" spans="1:13" x14ac:dyDescent="0.3">
      <c r="A1181" s="230">
        <v>423686</v>
      </c>
      <c r="B1181" s="230" t="s">
        <v>58</v>
      </c>
      <c r="C1181" s="230" t="s">
        <v>148</v>
      </c>
      <c r="D1181" s="230" t="s">
        <v>149</v>
      </c>
      <c r="E1181" s="230" t="s">
        <v>148</v>
      </c>
      <c r="G1181" s="230" t="s">
        <v>149</v>
      </c>
      <c r="I1181" s="230" t="s">
        <v>149</v>
      </c>
      <c r="J1181" s="230" t="s">
        <v>150</v>
      </c>
      <c r="K1181" s="230" t="s">
        <v>148</v>
      </c>
      <c r="L1181" s="230" t="s">
        <v>150</v>
      </c>
      <c r="M1181" s="230" t="s">
        <v>149</v>
      </c>
    </row>
    <row r="1182" spans="1:13" x14ac:dyDescent="0.3">
      <c r="A1182" s="230">
        <v>423694</v>
      </c>
      <c r="B1182" s="230" t="s">
        <v>58</v>
      </c>
      <c r="H1182" s="230" t="s">
        <v>150</v>
      </c>
      <c r="I1182" s="230" t="s">
        <v>150</v>
      </c>
      <c r="J1182" s="230" t="s">
        <v>148</v>
      </c>
      <c r="K1182" s="230" t="s">
        <v>150</v>
      </c>
      <c r="L1182" s="230" t="s">
        <v>149</v>
      </c>
      <c r="M1182" s="230" t="s">
        <v>150</v>
      </c>
    </row>
    <row r="1183" spans="1:13" x14ac:dyDescent="0.3">
      <c r="A1183" s="230">
        <v>423701</v>
      </c>
      <c r="B1183" s="230" t="s">
        <v>58</v>
      </c>
      <c r="C1183" s="230" t="s">
        <v>148</v>
      </c>
      <c r="D1183" s="230" t="s">
        <v>148</v>
      </c>
      <c r="E1183" s="230" t="s">
        <v>148</v>
      </c>
      <c r="G1183" s="230" t="s">
        <v>150</v>
      </c>
      <c r="H1183" s="230" t="s">
        <v>150</v>
      </c>
      <c r="I1183" s="230" t="s">
        <v>149</v>
      </c>
      <c r="J1183" s="230" t="s">
        <v>148</v>
      </c>
      <c r="K1183" s="230" t="s">
        <v>150</v>
      </c>
      <c r="L1183" s="230" t="s">
        <v>149</v>
      </c>
      <c r="M1183" s="230" t="s">
        <v>149</v>
      </c>
    </row>
    <row r="1184" spans="1:13" x14ac:dyDescent="0.3">
      <c r="A1184" s="230">
        <v>423703</v>
      </c>
      <c r="B1184" s="230" t="s">
        <v>58</v>
      </c>
      <c r="C1184" s="230" t="s">
        <v>150</v>
      </c>
      <c r="E1184" s="230" t="s">
        <v>150</v>
      </c>
      <c r="F1184" s="230" t="s">
        <v>149</v>
      </c>
      <c r="G1184" s="230" t="s">
        <v>148</v>
      </c>
      <c r="H1184" s="230" t="s">
        <v>150</v>
      </c>
      <c r="I1184" s="230" t="s">
        <v>149</v>
      </c>
      <c r="J1184" s="230" t="s">
        <v>149</v>
      </c>
      <c r="K1184" s="230" t="s">
        <v>149</v>
      </c>
      <c r="L1184" s="230" t="s">
        <v>149</v>
      </c>
      <c r="M1184" s="230" t="s">
        <v>149</v>
      </c>
    </row>
    <row r="1185" spans="1:13" x14ac:dyDescent="0.3">
      <c r="A1185" s="230">
        <v>423711</v>
      </c>
      <c r="B1185" s="230" t="s">
        <v>58</v>
      </c>
      <c r="C1185" s="230" t="s">
        <v>150</v>
      </c>
      <c r="D1185" s="230" t="s">
        <v>150</v>
      </c>
      <c r="G1185" s="230" t="s">
        <v>150</v>
      </c>
      <c r="H1185" s="230" t="s">
        <v>150</v>
      </c>
      <c r="I1185" s="230" t="s">
        <v>150</v>
      </c>
      <c r="J1185" s="230" t="s">
        <v>150</v>
      </c>
      <c r="K1185" s="230" t="s">
        <v>150</v>
      </c>
      <c r="L1185" s="230" t="s">
        <v>150</v>
      </c>
      <c r="M1185" s="230" t="s">
        <v>150</v>
      </c>
    </row>
    <row r="1186" spans="1:13" x14ac:dyDescent="0.3">
      <c r="A1186" s="230">
        <v>423719</v>
      </c>
      <c r="B1186" s="230" t="s">
        <v>58</v>
      </c>
      <c r="D1186" s="230" t="s">
        <v>148</v>
      </c>
      <c r="E1186" s="230" t="s">
        <v>148</v>
      </c>
      <c r="H1186" s="230" t="s">
        <v>149</v>
      </c>
      <c r="I1186" s="230" t="s">
        <v>150</v>
      </c>
      <c r="J1186" s="230" t="s">
        <v>150</v>
      </c>
      <c r="L1186" s="230" t="s">
        <v>149</v>
      </c>
      <c r="M1186" s="230" t="s">
        <v>150</v>
      </c>
    </row>
    <row r="1187" spans="1:13" x14ac:dyDescent="0.3">
      <c r="A1187" s="230">
        <v>423722</v>
      </c>
      <c r="B1187" s="230" t="s">
        <v>58</v>
      </c>
      <c r="C1187" s="230" t="s">
        <v>150</v>
      </c>
      <c r="D1187" s="230" t="s">
        <v>149</v>
      </c>
      <c r="E1187" s="230" t="s">
        <v>150</v>
      </c>
      <c r="F1187" s="230" t="s">
        <v>150</v>
      </c>
      <c r="G1187" s="230" t="s">
        <v>149</v>
      </c>
      <c r="H1187" s="230" t="s">
        <v>149</v>
      </c>
      <c r="I1187" s="230" t="s">
        <v>150</v>
      </c>
      <c r="J1187" s="230" t="s">
        <v>149</v>
      </c>
      <c r="K1187" s="230" t="s">
        <v>149</v>
      </c>
      <c r="L1187" s="230" t="s">
        <v>149</v>
      </c>
      <c r="M1187" s="230" t="s">
        <v>149</v>
      </c>
    </row>
    <row r="1188" spans="1:13" x14ac:dyDescent="0.3">
      <c r="A1188" s="230">
        <v>423723</v>
      </c>
      <c r="B1188" s="230" t="s">
        <v>58</v>
      </c>
      <c r="C1188" s="230" t="s">
        <v>148</v>
      </c>
      <c r="D1188" s="230" t="s">
        <v>148</v>
      </c>
      <c r="E1188" s="230" t="s">
        <v>148</v>
      </c>
      <c r="F1188" s="230" t="s">
        <v>149</v>
      </c>
      <c r="H1188" s="230" t="s">
        <v>148</v>
      </c>
      <c r="I1188" s="230" t="s">
        <v>150</v>
      </c>
      <c r="K1188" s="230" t="s">
        <v>150</v>
      </c>
      <c r="L1188" s="230" t="s">
        <v>149</v>
      </c>
      <c r="M1188" s="230" t="s">
        <v>148</v>
      </c>
    </row>
    <row r="1189" spans="1:13" x14ac:dyDescent="0.3">
      <c r="A1189" s="230">
        <v>423726</v>
      </c>
      <c r="B1189" s="230" t="s">
        <v>58</v>
      </c>
      <c r="C1189" s="230" t="s">
        <v>150</v>
      </c>
      <c r="D1189" s="230" t="s">
        <v>148</v>
      </c>
      <c r="E1189" s="230" t="s">
        <v>148</v>
      </c>
      <c r="F1189" s="230" t="s">
        <v>148</v>
      </c>
      <c r="G1189" s="230" t="s">
        <v>148</v>
      </c>
      <c r="I1189" s="230" t="s">
        <v>149</v>
      </c>
      <c r="J1189" s="230" t="s">
        <v>149</v>
      </c>
      <c r="K1189" s="230" t="s">
        <v>150</v>
      </c>
      <c r="M1189" s="230" t="s">
        <v>150</v>
      </c>
    </row>
    <row r="1190" spans="1:13" x14ac:dyDescent="0.3">
      <c r="A1190" s="230">
        <v>423727</v>
      </c>
      <c r="B1190" s="230" t="s">
        <v>58</v>
      </c>
      <c r="C1190" s="230" t="s">
        <v>148</v>
      </c>
      <c r="D1190" s="230" t="s">
        <v>150</v>
      </c>
      <c r="E1190" s="230" t="s">
        <v>148</v>
      </c>
      <c r="F1190" s="230" t="s">
        <v>150</v>
      </c>
      <c r="G1190" s="230" t="s">
        <v>150</v>
      </c>
      <c r="H1190" s="230" t="s">
        <v>150</v>
      </c>
      <c r="I1190" s="230" t="s">
        <v>150</v>
      </c>
      <c r="J1190" s="230" t="s">
        <v>150</v>
      </c>
      <c r="K1190" s="230" t="s">
        <v>150</v>
      </c>
      <c r="L1190" s="230" t="s">
        <v>149</v>
      </c>
      <c r="M1190" s="230" t="s">
        <v>149</v>
      </c>
    </row>
    <row r="1191" spans="1:13" x14ac:dyDescent="0.3">
      <c r="A1191" s="230">
        <v>423728</v>
      </c>
      <c r="B1191" s="230" t="s">
        <v>58</v>
      </c>
      <c r="D1191" s="230" t="s">
        <v>148</v>
      </c>
      <c r="E1191" s="230" t="s">
        <v>150</v>
      </c>
      <c r="F1191" s="230" t="s">
        <v>150</v>
      </c>
      <c r="G1191" s="230" t="s">
        <v>148</v>
      </c>
      <c r="H1191" s="230" t="s">
        <v>149</v>
      </c>
      <c r="J1191" s="230" t="s">
        <v>150</v>
      </c>
      <c r="K1191" s="230" t="s">
        <v>149</v>
      </c>
      <c r="L1191" s="230" t="s">
        <v>150</v>
      </c>
      <c r="M1191" s="230" t="s">
        <v>150</v>
      </c>
    </row>
    <row r="1192" spans="1:13" x14ac:dyDescent="0.3">
      <c r="A1192" s="230">
        <v>423730</v>
      </c>
      <c r="B1192" s="230" t="s">
        <v>58</v>
      </c>
      <c r="C1192" s="230" t="s">
        <v>150</v>
      </c>
      <c r="D1192" s="230" t="s">
        <v>149</v>
      </c>
      <c r="E1192" s="230" t="s">
        <v>150</v>
      </c>
      <c r="G1192" s="230" t="s">
        <v>149</v>
      </c>
      <c r="H1192" s="230" t="s">
        <v>149</v>
      </c>
      <c r="I1192" s="230" t="s">
        <v>149</v>
      </c>
      <c r="J1192" s="230" t="s">
        <v>149</v>
      </c>
      <c r="K1192" s="230" t="s">
        <v>150</v>
      </c>
      <c r="L1192" s="230" t="s">
        <v>149</v>
      </c>
      <c r="M1192" s="230" t="s">
        <v>150</v>
      </c>
    </row>
    <row r="1193" spans="1:13" x14ac:dyDescent="0.3">
      <c r="A1193" s="230">
        <v>423736</v>
      </c>
      <c r="B1193" s="230" t="s">
        <v>58</v>
      </c>
      <c r="G1193" s="230" t="s">
        <v>148</v>
      </c>
      <c r="H1193" s="230" t="s">
        <v>148</v>
      </c>
      <c r="I1193" s="230" t="s">
        <v>148</v>
      </c>
      <c r="K1193" s="230" t="s">
        <v>148</v>
      </c>
      <c r="M1193" s="230" t="s">
        <v>148</v>
      </c>
    </row>
    <row r="1194" spans="1:13" x14ac:dyDescent="0.3">
      <c r="A1194" s="230">
        <v>423738</v>
      </c>
      <c r="B1194" s="230" t="s">
        <v>58</v>
      </c>
      <c r="C1194" s="230" t="s">
        <v>150</v>
      </c>
      <c r="D1194" s="230" t="s">
        <v>149</v>
      </c>
      <c r="E1194" s="230" t="s">
        <v>150</v>
      </c>
      <c r="F1194" s="230" t="s">
        <v>149</v>
      </c>
      <c r="G1194" s="230" t="s">
        <v>150</v>
      </c>
      <c r="I1194" s="230" t="s">
        <v>149</v>
      </c>
      <c r="J1194" s="230" t="s">
        <v>149</v>
      </c>
      <c r="K1194" s="230" t="s">
        <v>149</v>
      </c>
      <c r="L1194" s="230" t="s">
        <v>149</v>
      </c>
      <c r="M1194" s="230" t="s">
        <v>149</v>
      </c>
    </row>
    <row r="1195" spans="1:13" x14ac:dyDescent="0.3">
      <c r="A1195" s="230">
        <v>423744</v>
      </c>
      <c r="B1195" s="230" t="s">
        <v>58</v>
      </c>
      <c r="C1195" s="230" t="s">
        <v>148</v>
      </c>
      <c r="D1195" s="230" t="s">
        <v>148</v>
      </c>
      <c r="E1195" s="230" t="s">
        <v>148</v>
      </c>
      <c r="F1195" s="230" t="s">
        <v>150</v>
      </c>
      <c r="G1195" s="230" t="s">
        <v>148</v>
      </c>
      <c r="H1195" s="230" t="s">
        <v>150</v>
      </c>
      <c r="I1195" s="230" t="s">
        <v>150</v>
      </c>
      <c r="K1195" s="230" t="s">
        <v>150</v>
      </c>
      <c r="L1195" s="230" t="s">
        <v>150</v>
      </c>
      <c r="M1195" s="230" t="s">
        <v>150</v>
      </c>
    </row>
    <row r="1196" spans="1:13" x14ac:dyDescent="0.3">
      <c r="A1196" s="230">
        <v>423748</v>
      </c>
      <c r="B1196" s="230" t="s">
        <v>58</v>
      </c>
      <c r="C1196" s="230" t="s">
        <v>148</v>
      </c>
      <c r="D1196" s="230" t="s">
        <v>149</v>
      </c>
      <c r="E1196" s="230" t="s">
        <v>150</v>
      </c>
      <c r="F1196" s="230" t="s">
        <v>149</v>
      </c>
      <c r="G1196" s="230" t="s">
        <v>149</v>
      </c>
      <c r="H1196" s="230" t="s">
        <v>148</v>
      </c>
      <c r="I1196" s="230" t="s">
        <v>149</v>
      </c>
      <c r="J1196" s="230" t="s">
        <v>149</v>
      </c>
      <c r="K1196" s="230" t="s">
        <v>149</v>
      </c>
      <c r="L1196" s="230" t="s">
        <v>149</v>
      </c>
      <c r="M1196" s="230" t="s">
        <v>149</v>
      </c>
    </row>
    <row r="1197" spans="1:13" x14ac:dyDescent="0.3">
      <c r="A1197" s="230">
        <v>423750</v>
      </c>
      <c r="B1197" s="230" t="s">
        <v>58</v>
      </c>
      <c r="C1197" s="230" t="s">
        <v>150</v>
      </c>
      <c r="D1197" s="230" t="s">
        <v>148</v>
      </c>
      <c r="G1197" s="230" t="s">
        <v>148</v>
      </c>
      <c r="H1197" s="230" t="s">
        <v>148</v>
      </c>
      <c r="I1197" s="230" t="s">
        <v>149</v>
      </c>
      <c r="J1197" s="230" t="s">
        <v>149</v>
      </c>
      <c r="K1197" s="230" t="s">
        <v>150</v>
      </c>
      <c r="L1197" s="230" t="s">
        <v>149</v>
      </c>
      <c r="M1197" s="230" t="s">
        <v>150</v>
      </c>
    </row>
    <row r="1198" spans="1:13" x14ac:dyDescent="0.3">
      <c r="A1198" s="230">
        <v>423757</v>
      </c>
      <c r="B1198" s="230" t="s">
        <v>58</v>
      </c>
      <c r="D1198" s="230" t="s">
        <v>148</v>
      </c>
      <c r="E1198" s="230" t="s">
        <v>148</v>
      </c>
      <c r="F1198" s="230" t="s">
        <v>148</v>
      </c>
      <c r="H1198" s="230" t="s">
        <v>150</v>
      </c>
      <c r="I1198" s="230" t="s">
        <v>148</v>
      </c>
      <c r="K1198" s="230" t="s">
        <v>148</v>
      </c>
      <c r="L1198" s="230" t="s">
        <v>150</v>
      </c>
      <c r="M1198" s="230" t="s">
        <v>148</v>
      </c>
    </row>
    <row r="1199" spans="1:13" x14ac:dyDescent="0.3">
      <c r="A1199" s="230">
        <v>423758</v>
      </c>
      <c r="B1199" s="230" t="s">
        <v>58</v>
      </c>
      <c r="C1199" s="230" t="s">
        <v>148</v>
      </c>
      <c r="D1199" s="230" t="s">
        <v>148</v>
      </c>
      <c r="E1199" s="230" t="s">
        <v>149</v>
      </c>
      <c r="F1199" s="230" t="s">
        <v>149</v>
      </c>
      <c r="G1199" s="230" t="s">
        <v>150</v>
      </c>
      <c r="H1199" s="230" t="s">
        <v>150</v>
      </c>
      <c r="I1199" s="230" t="s">
        <v>149</v>
      </c>
      <c r="J1199" s="230" t="s">
        <v>149</v>
      </c>
      <c r="K1199" s="230" t="s">
        <v>149</v>
      </c>
      <c r="L1199" s="230" t="s">
        <v>149</v>
      </c>
      <c r="M1199" s="230" t="s">
        <v>149</v>
      </c>
    </row>
    <row r="1200" spans="1:13" x14ac:dyDescent="0.3">
      <c r="A1200" s="230">
        <v>423763</v>
      </c>
      <c r="B1200" s="230" t="s">
        <v>58</v>
      </c>
      <c r="D1200" s="230" t="s">
        <v>148</v>
      </c>
      <c r="F1200" s="230" t="s">
        <v>148</v>
      </c>
      <c r="G1200" s="230" t="s">
        <v>149</v>
      </c>
      <c r="H1200" s="230" t="s">
        <v>150</v>
      </c>
      <c r="I1200" s="230" t="s">
        <v>149</v>
      </c>
      <c r="J1200" s="230" t="s">
        <v>149</v>
      </c>
      <c r="K1200" s="230" t="s">
        <v>150</v>
      </c>
      <c r="L1200" s="230" t="s">
        <v>149</v>
      </c>
      <c r="M1200" s="230" t="s">
        <v>150</v>
      </c>
    </row>
    <row r="1201" spans="1:13" x14ac:dyDescent="0.3">
      <c r="A1201" s="230">
        <v>423768</v>
      </c>
      <c r="B1201" s="230" t="s">
        <v>58</v>
      </c>
      <c r="E1201" s="230" t="s">
        <v>148</v>
      </c>
      <c r="F1201" s="230" t="s">
        <v>150</v>
      </c>
      <c r="H1201" s="230" t="s">
        <v>150</v>
      </c>
      <c r="K1201" s="230" t="s">
        <v>149</v>
      </c>
      <c r="L1201" s="230" t="s">
        <v>150</v>
      </c>
    </row>
    <row r="1202" spans="1:13" x14ac:dyDescent="0.3">
      <c r="A1202" s="230">
        <v>423771</v>
      </c>
      <c r="B1202" s="230" t="s">
        <v>58</v>
      </c>
      <c r="C1202" s="230" t="s">
        <v>148</v>
      </c>
      <c r="D1202" s="230" t="s">
        <v>150</v>
      </c>
      <c r="E1202" s="230" t="s">
        <v>150</v>
      </c>
      <c r="F1202" s="230" t="s">
        <v>150</v>
      </c>
      <c r="G1202" s="230" t="s">
        <v>149</v>
      </c>
      <c r="H1202" s="230" t="s">
        <v>150</v>
      </c>
      <c r="I1202" s="230" t="s">
        <v>150</v>
      </c>
      <c r="J1202" s="230" t="s">
        <v>149</v>
      </c>
      <c r="K1202" s="230" t="s">
        <v>149</v>
      </c>
      <c r="L1202" s="230" t="s">
        <v>149</v>
      </c>
      <c r="M1202" s="230" t="s">
        <v>149</v>
      </c>
    </row>
    <row r="1203" spans="1:13" x14ac:dyDescent="0.3">
      <c r="A1203" s="230">
        <v>423784</v>
      </c>
      <c r="B1203" s="230" t="s">
        <v>58</v>
      </c>
      <c r="F1203" s="230" t="s">
        <v>148</v>
      </c>
      <c r="H1203" s="230" t="s">
        <v>150</v>
      </c>
      <c r="I1203" s="230" t="s">
        <v>150</v>
      </c>
      <c r="J1203" s="230" t="s">
        <v>148</v>
      </c>
      <c r="K1203" s="230" t="s">
        <v>148</v>
      </c>
      <c r="L1203" s="230" t="s">
        <v>149</v>
      </c>
    </row>
    <row r="1204" spans="1:13" x14ac:dyDescent="0.3">
      <c r="A1204" s="230">
        <v>423792</v>
      </c>
      <c r="B1204" s="230" t="s">
        <v>58</v>
      </c>
      <c r="F1204" s="230" t="s">
        <v>148</v>
      </c>
      <c r="H1204" s="230" t="s">
        <v>148</v>
      </c>
      <c r="I1204" s="230" t="s">
        <v>148</v>
      </c>
      <c r="J1204" s="230" t="s">
        <v>150</v>
      </c>
      <c r="K1204" s="230" t="s">
        <v>148</v>
      </c>
      <c r="L1204" s="230" t="s">
        <v>149</v>
      </c>
      <c r="M1204" s="230" t="s">
        <v>150</v>
      </c>
    </row>
    <row r="1205" spans="1:13" x14ac:dyDescent="0.3">
      <c r="A1205" s="230">
        <v>423803</v>
      </c>
      <c r="B1205" s="230" t="s">
        <v>58</v>
      </c>
      <c r="E1205" s="230" t="s">
        <v>148</v>
      </c>
      <c r="F1205" s="230" t="s">
        <v>148</v>
      </c>
      <c r="G1205" s="230" t="s">
        <v>148</v>
      </c>
      <c r="H1205" s="230" t="s">
        <v>148</v>
      </c>
      <c r="I1205" s="230" t="s">
        <v>148</v>
      </c>
      <c r="J1205" s="230" t="s">
        <v>148</v>
      </c>
      <c r="K1205" s="230" t="s">
        <v>148</v>
      </c>
      <c r="L1205" s="230" t="s">
        <v>150</v>
      </c>
      <c r="M1205" s="230" t="s">
        <v>150</v>
      </c>
    </row>
    <row r="1206" spans="1:13" x14ac:dyDescent="0.3">
      <c r="A1206" s="230">
        <v>423812</v>
      </c>
      <c r="B1206" s="230" t="s">
        <v>58</v>
      </c>
      <c r="C1206" s="230" t="s">
        <v>150</v>
      </c>
      <c r="D1206" s="230" t="s">
        <v>150</v>
      </c>
      <c r="E1206" s="230" t="s">
        <v>149</v>
      </c>
      <c r="F1206" s="230" t="s">
        <v>150</v>
      </c>
      <c r="G1206" s="230" t="s">
        <v>149</v>
      </c>
      <c r="H1206" s="230" t="s">
        <v>150</v>
      </c>
      <c r="I1206" s="230" t="s">
        <v>149</v>
      </c>
      <c r="J1206" s="230" t="s">
        <v>150</v>
      </c>
      <c r="K1206" s="230" t="s">
        <v>150</v>
      </c>
      <c r="L1206" s="230" t="s">
        <v>149</v>
      </c>
      <c r="M1206" s="230" t="s">
        <v>149</v>
      </c>
    </row>
    <row r="1207" spans="1:13" x14ac:dyDescent="0.3">
      <c r="A1207" s="230">
        <v>423814</v>
      </c>
      <c r="B1207" s="230" t="s">
        <v>58</v>
      </c>
      <c r="C1207" s="230" t="s">
        <v>149</v>
      </c>
      <c r="D1207" s="230" t="s">
        <v>149</v>
      </c>
      <c r="H1207" s="230" t="s">
        <v>148</v>
      </c>
      <c r="I1207" s="230" t="s">
        <v>150</v>
      </c>
      <c r="J1207" s="230" t="s">
        <v>150</v>
      </c>
      <c r="L1207" s="230" t="s">
        <v>149</v>
      </c>
      <c r="M1207" s="230" t="s">
        <v>149</v>
      </c>
    </row>
    <row r="1208" spans="1:13" x14ac:dyDescent="0.3">
      <c r="A1208" s="230">
        <v>423817</v>
      </c>
      <c r="B1208" s="230" t="s">
        <v>58</v>
      </c>
      <c r="C1208" s="230" t="s">
        <v>150</v>
      </c>
      <c r="D1208" s="230" t="s">
        <v>150</v>
      </c>
      <c r="E1208" s="230" t="s">
        <v>149</v>
      </c>
      <c r="F1208" s="230" t="s">
        <v>149</v>
      </c>
      <c r="G1208" s="230" t="s">
        <v>150</v>
      </c>
      <c r="H1208" s="230" t="s">
        <v>150</v>
      </c>
      <c r="I1208" s="230" t="s">
        <v>149</v>
      </c>
      <c r="J1208" s="230" t="s">
        <v>149</v>
      </c>
      <c r="K1208" s="230" t="s">
        <v>149</v>
      </c>
      <c r="L1208" s="230" t="s">
        <v>149</v>
      </c>
      <c r="M1208" s="230" t="s">
        <v>149</v>
      </c>
    </row>
    <row r="1209" spans="1:13" x14ac:dyDescent="0.3">
      <c r="A1209" s="230">
        <v>423821</v>
      </c>
      <c r="B1209" s="230" t="s">
        <v>58</v>
      </c>
      <c r="D1209" s="230" t="s">
        <v>148</v>
      </c>
      <c r="H1209" s="230" t="s">
        <v>148</v>
      </c>
      <c r="I1209" s="230" t="s">
        <v>148</v>
      </c>
      <c r="K1209" s="230" t="s">
        <v>150</v>
      </c>
      <c r="L1209" s="230" t="s">
        <v>149</v>
      </c>
      <c r="M1209" s="230" t="s">
        <v>149</v>
      </c>
    </row>
    <row r="1210" spans="1:13" x14ac:dyDescent="0.3">
      <c r="A1210" s="230">
        <v>423826</v>
      </c>
      <c r="B1210" s="230" t="s">
        <v>58</v>
      </c>
      <c r="D1210" s="230" t="s">
        <v>150</v>
      </c>
      <c r="F1210" s="230" t="s">
        <v>148</v>
      </c>
      <c r="G1210" s="230" t="s">
        <v>150</v>
      </c>
      <c r="H1210" s="230" t="s">
        <v>150</v>
      </c>
      <c r="I1210" s="230" t="s">
        <v>150</v>
      </c>
      <c r="K1210" s="230" t="s">
        <v>150</v>
      </c>
      <c r="L1210" s="230" t="s">
        <v>149</v>
      </c>
      <c r="M1210" s="230" t="s">
        <v>150</v>
      </c>
    </row>
    <row r="1211" spans="1:13" x14ac:dyDescent="0.3">
      <c r="A1211" s="230">
        <v>423829</v>
      </c>
      <c r="B1211" s="230" t="s">
        <v>58</v>
      </c>
      <c r="D1211" s="230" t="s">
        <v>148</v>
      </c>
      <c r="E1211" s="230" t="s">
        <v>148</v>
      </c>
      <c r="F1211" s="230" t="s">
        <v>148</v>
      </c>
      <c r="G1211" s="230" t="s">
        <v>148</v>
      </c>
      <c r="H1211" s="230" t="s">
        <v>148</v>
      </c>
      <c r="I1211" s="230" t="s">
        <v>148</v>
      </c>
      <c r="J1211" s="230" t="s">
        <v>150</v>
      </c>
      <c r="K1211" s="230" t="s">
        <v>150</v>
      </c>
      <c r="L1211" s="230" t="s">
        <v>150</v>
      </c>
      <c r="M1211" s="230" t="s">
        <v>148</v>
      </c>
    </row>
    <row r="1212" spans="1:13" x14ac:dyDescent="0.3">
      <c r="A1212" s="230">
        <v>423837</v>
      </c>
      <c r="B1212" s="230" t="s">
        <v>58</v>
      </c>
      <c r="C1212" s="230" t="s">
        <v>148</v>
      </c>
      <c r="D1212" s="230" t="s">
        <v>149</v>
      </c>
      <c r="E1212" s="230" t="s">
        <v>150</v>
      </c>
      <c r="F1212" s="230" t="s">
        <v>149</v>
      </c>
      <c r="G1212" s="230" t="s">
        <v>150</v>
      </c>
      <c r="H1212" s="230" t="s">
        <v>149</v>
      </c>
      <c r="I1212" s="230" t="s">
        <v>149</v>
      </c>
      <c r="J1212" s="230" t="s">
        <v>149</v>
      </c>
      <c r="K1212" s="230" t="s">
        <v>149</v>
      </c>
      <c r="L1212" s="230" t="s">
        <v>149</v>
      </c>
      <c r="M1212" s="230" t="s">
        <v>149</v>
      </c>
    </row>
    <row r="1213" spans="1:13" x14ac:dyDescent="0.3">
      <c r="A1213" s="230">
        <v>423838</v>
      </c>
      <c r="B1213" s="230" t="s">
        <v>58</v>
      </c>
      <c r="C1213" s="230" t="s">
        <v>148</v>
      </c>
      <c r="D1213" s="230" t="s">
        <v>148</v>
      </c>
      <c r="G1213" s="230" t="s">
        <v>148</v>
      </c>
      <c r="I1213" s="230" t="s">
        <v>150</v>
      </c>
      <c r="J1213" s="230" t="s">
        <v>149</v>
      </c>
      <c r="K1213" s="230" t="s">
        <v>148</v>
      </c>
      <c r="L1213" s="230" t="s">
        <v>150</v>
      </c>
    </row>
    <row r="1214" spans="1:13" x14ac:dyDescent="0.3">
      <c r="A1214" s="230">
        <v>423842</v>
      </c>
      <c r="B1214" s="230" t="s">
        <v>58</v>
      </c>
      <c r="D1214" s="230" t="s">
        <v>148</v>
      </c>
      <c r="E1214" s="230" t="s">
        <v>148</v>
      </c>
      <c r="F1214" s="230" t="s">
        <v>148</v>
      </c>
      <c r="G1214" s="230" t="s">
        <v>150</v>
      </c>
      <c r="H1214" s="230" t="s">
        <v>150</v>
      </c>
      <c r="I1214" s="230" t="s">
        <v>149</v>
      </c>
      <c r="J1214" s="230" t="s">
        <v>150</v>
      </c>
      <c r="K1214" s="230" t="s">
        <v>149</v>
      </c>
      <c r="L1214" s="230" t="s">
        <v>149</v>
      </c>
      <c r="M1214" s="230" t="s">
        <v>149</v>
      </c>
    </row>
    <row r="1215" spans="1:13" x14ac:dyDescent="0.3">
      <c r="A1215" s="230">
        <v>423844</v>
      </c>
      <c r="B1215" s="230" t="s">
        <v>58</v>
      </c>
      <c r="E1215" s="230" t="s">
        <v>148</v>
      </c>
      <c r="F1215" s="230" t="s">
        <v>148</v>
      </c>
      <c r="G1215" s="230" t="s">
        <v>148</v>
      </c>
      <c r="H1215" s="230" t="s">
        <v>148</v>
      </c>
      <c r="I1215" s="230" t="s">
        <v>150</v>
      </c>
      <c r="K1215" s="230" t="s">
        <v>148</v>
      </c>
    </row>
    <row r="1216" spans="1:13" x14ac:dyDescent="0.3">
      <c r="A1216" s="230">
        <v>423854</v>
      </c>
      <c r="B1216" s="230" t="s">
        <v>58</v>
      </c>
      <c r="C1216" s="230" t="s">
        <v>148</v>
      </c>
      <c r="D1216" s="230" t="s">
        <v>148</v>
      </c>
      <c r="F1216" s="230" t="s">
        <v>148</v>
      </c>
      <c r="G1216" s="230" t="s">
        <v>149</v>
      </c>
      <c r="H1216" s="230" t="s">
        <v>150</v>
      </c>
      <c r="I1216" s="230" t="s">
        <v>150</v>
      </c>
      <c r="J1216" s="230" t="s">
        <v>149</v>
      </c>
      <c r="K1216" s="230" t="s">
        <v>148</v>
      </c>
      <c r="L1216" s="230" t="s">
        <v>149</v>
      </c>
      <c r="M1216" s="230" t="s">
        <v>149</v>
      </c>
    </row>
    <row r="1217" spans="1:13" x14ac:dyDescent="0.3">
      <c r="A1217" s="230">
        <v>423855</v>
      </c>
      <c r="B1217" s="230" t="s">
        <v>58</v>
      </c>
      <c r="D1217" s="230" t="s">
        <v>148</v>
      </c>
      <c r="E1217" s="230" t="s">
        <v>148</v>
      </c>
      <c r="F1217" s="230" t="s">
        <v>148</v>
      </c>
      <c r="G1217" s="230" t="s">
        <v>150</v>
      </c>
      <c r="H1217" s="230" t="s">
        <v>148</v>
      </c>
      <c r="I1217" s="230" t="s">
        <v>150</v>
      </c>
      <c r="J1217" s="230" t="s">
        <v>149</v>
      </c>
      <c r="K1217" s="230" t="s">
        <v>149</v>
      </c>
      <c r="L1217" s="230" t="s">
        <v>150</v>
      </c>
      <c r="M1217" s="230" t="s">
        <v>149</v>
      </c>
    </row>
    <row r="1218" spans="1:13" x14ac:dyDescent="0.3">
      <c r="A1218" s="230">
        <v>423863</v>
      </c>
      <c r="B1218" s="230" t="s">
        <v>58</v>
      </c>
      <c r="E1218" s="230" t="s">
        <v>148</v>
      </c>
      <c r="F1218" s="230" t="s">
        <v>148</v>
      </c>
      <c r="G1218" s="230" t="s">
        <v>148</v>
      </c>
      <c r="I1218" s="230" t="s">
        <v>148</v>
      </c>
      <c r="K1218" s="230" t="s">
        <v>148</v>
      </c>
    </row>
    <row r="1219" spans="1:13" x14ac:dyDescent="0.3">
      <c r="A1219" s="230">
        <v>423870</v>
      </c>
      <c r="B1219" s="230" t="s">
        <v>58</v>
      </c>
      <c r="C1219" s="230" t="s">
        <v>148</v>
      </c>
      <c r="D1219" s="230" t="s">
        <v>148</v>
      </c>
      <c r="E1219" s="230" t="s">
        <v>148</v>
      </c>
      <c r="F1219" s="230" t="s">
        <v>148</v>
      </c>
      <c r="G1219" s="230" t="s">
        <v>149</v>
      </c>
      <c r="H1219" s="230" t="s">
        <v>148</v>
      </c>
      <c r="I1219" s="230" t="s">
        <v>150</v>
      </c>
      <c r="J1219" s="230" t="s">
        <v>150</v>
      </c>
      <c r="K1219" s="230" t="s">
        <v>149</v>
      </c>
      <c r="L1219" s="230" t="s">
        <v>149</v>
      </c>
      <c r="M1219" s="230" t="s">
        <v>150</v>
      </c>
    </row>
    <row r="1220" spans="1:13" x14ac:dyDescent="0.3">
      <c r="A1220" s="230">
        <v>423872</v>
      </c>
      <c r="B1220" s="230" t="s">
        <v>58</v>
      </c>
      <c r="C1220" s="230" t="s">
        <v>148</v>
      </c>
      <c r="D1220" s="230" t="s">
        <v>150</v>
      </c>
      <c r="E1220" s="230" t="s">
        <v>150</v>
      </c>
      <c r="F1220" s="230" t="s">
        <v>149</v>
      </c>
      <c r="H1220" s="230" t="s">
        <v>150</v>
      </c>
      <c r="I1220" s="230" t="s">
        <v>150</v>
      </c>
      <c r="J1220" s="230" t="s">
        <v>148</v>
      </c>
      <c r="K1220" s="230" t="s">
        <v>149</v>
      </c>
      <c r="L1220" s="230" t="s">
        <v>150</v>
      </c>
      <c r="M1220" s="230" t="s">
        <v>148</v>
      </c>
    </row>
    <row r="1221" spans="1:13" x14ac:dyDescent="0.3">
      <c r="A1221" s="230">
        <v>423875</v>
      </c>
      <c r="B1221" s="230" t="s">
        <v>58</v>
      </c>
      <c r="D1221" s="230" t="s">
        <v>148</v>
      </c>
      <c r="E1221" s="230" t="s">
        <v>148</v>
      </c>
      <c r="F1221" s="230" t="s">
        <v>148</v>
      </c>
      <c r="G1221" s="230" t="s">
        <v>150</v>
      </c>
      <c r="I1221" s="230" t="s">
        <v>150</v>
      </c>
      <c r="J1221" s="230" t="s">
        <v>148</v>
      </c>
      <c r="L1221" s="230" t="s">
        <v>149</v>
      </c>
      <c r="M1221" s="230" t="s">
        <v>148</v>
      </c>
    </row>
    <row r="1222" spans="1:13" x14ac:dyDescent="0.3">
      <c r="A1222" s="230">
        <v>423880</v>
      </c>
      <c r="B1222" s="230" t="s">
        <v>58</v>
      </c>
      <c r="C1222" s="230" t="s">
        <v>150</v>
      </c>
      <c r="D1222" s="230" t="s">
        <v>150</v>
      </c>
      <c r="E1222" s="230" t="s">
        <v>148</v>
      </c>
      <c r="F1222" s="230" t="s">
        <v>148</v>
      </c>
      <c r="G1222" s="230" t="s">
        <v>150</v>
      </c>
      <c r="H1222" s="230" t="s">
        <v>150</v>
      </c>
      <c r="I1222" s="230" t="s">
        <v>150</v>
      </c>
      <c r="J1222" s="230" t="s">
        <v>149</v>
      </c>
      <c r="K1222" s="230" t="s">
        <v>149</v>
      </c>
      <c r="L1222" s="230" t="s">
        <v>149</v>
      </c>
      <c r="M1222" s="230" t="s">
        <v>149</v>
      </c>
    </row>
    <row r="1223" spans="1:13" x14ac:dyDescent="0.3">
      <c r="A1223" s="230">
        <v>423881</v>
      </c>
      <c r="B1223" s="230" t="s">
        <v>58</v>
      </c>
      <c r="C1223" s="230" t="s">
        <v>148</v>
      </c>
      <c r="D1223" s="230" t="s">
        <v>148</v>
      </c>
      <c r="E1223" s="230" t="s">
        <v>148</v>
      </c>
      <c r="F1223" s="230" t="s">
        <v>150</v>
      </c>
      <c r="G1223" s="230" t="s">
        <v>150</v>
      </c>
      <c r="I1223" s="230" t="s">
        <v>150</v>
      </c>
      <c r="J1223" s="230" t="s">
        <v>149</v>
      </c>
      <c r="K1223" s="230" t="s">
        <v>150</v>
      </c>
      <c r="L1223" s="230" t="s">
        <v>149</v>
      </c>
      <c r="M1223" s="230" t="s">
        <v>150</v>
      </c>
    </row>
    <row r="1224" spans="1:13" x14ac:dyDescent="0.3">
      <c r="A1224" s="230">
        <v>423884</v>
      </c>
      <c r="B1224" s="230" t="s">
        <v>58</v>
      </c>
      <c r="D1224" s="230" t="s">
        <v>148</v>
      </c>
      <c r="F1224" s="230" t="s">
        <v>148</v>
      </c>
      <c r="G1224" s="230" t="s">
        <v>148</v>
      </c>
      <c r="H1224" s="230" t="s">
        <v>148</v>
      </c>
      <c r="I1224" s="230" t="s">
        <v>150</v>
      </c>
      <c r="J1224" s="230" t="s">
        <v>148</v>
      </c>
      <c r="K1224" s="230" t="s">
        <v>148</v>
      </c>
      <c r="L1224" s="230" t="s">
        <v>149</v>
      </c>
      <c r="M1224" s="230" t="s">
        <v>150</v>
      </c>
    </row>
    <row r="1225" spans="1:13" x14ac:dyDescent="0.3">
      <c r="A1225" s="230">
        <v>423887</v>
      </c>
      <c r="B1225" s="230" t="s">
        <v>58</v>
      </c>
      <c r="C1225" s="230" t="s">
        <v>148</v>
      </c>
      <c r="D1225" s="230" t="s">
        <v>148</v>
      </c>
      <c r="E1225" s="230" t="s">
        <v>148</v>
      </c>
      <c r="F1225" s="230" t="s">
        <v>150</v>
      </c>
      <c r="G1225" s="230" t="s">
        <v>148</v>
      </c>
      <c r="H1225" s="230" t="s">
        <v>150</v>
      </c>
      <c r="I1225" s="230" t="s">
        <v>150</v>
      </c>
      <c r="J1225" s="230" t="s">
        <v>150</v>
      </c>
      <c r="K1225" s="230" t="s">
        <v>150</v>
      </c>
      <c r="L1225" s="230" t="s">
        <v>150</v>
      </c>
      <c r="M1225" s="230" t="s">
        <v>150</v>
      </c>
    </row>
    <row r="1226" spans="1:13" x14ac:dyDescent="0.3">
      <c r="A1226" s="230">
        <v>423891</v>
      </c>
      <c r="B1226" s="230" t="s">
        <v>58</v>
      </c>
      <c r="C1226" s="230" t="s">
        <v>148</v>
      </c>
      <c r="E1226" s="230" t="s">
        <v>148</v>
      </c>
      <c r="F1226" s="230" t="s">
        <v>148</v>
      </c>
      <c r="G1226" s="230" t="s">
        <v>149</v>
      </c>
      <c r="I1226" s="230" t="s">
        <v>150</v>
      </c>
      <c r="J1226" s="230" t="s">
        <v>150</v>
      </c>
      <c r="K1226" s="230" t="s">
        <v>150</v>
      </c>
      <c r="L1226" s="230" t="s">
        <v>149</v>
      </c>
      <c r="M1226" s="230" t="s">
        <v>150</v>
      </c>
    </row>
    <row r="1227" spans="1:13" x14ac:dyDescent="0.3">
      <c r="A1227" s="230">
        <v>423892</v>
      </c>
      <c r="B1227" s="230" t="s">
        <v>58</v>
      </c>
      <c r="C1227" s="230" t="s">
        <v>148</v>
      </c>
      <c r="D1227" s="230" t="s">
        <v>148</v>
      </c>
      <c r="E1227" s="230" t="s">
        <v>150</v>
      </c>
      <c r="F1227" s="230" t="s">
        <v>148</v>
      </c>
      <c r="G1227" s="230" t="s">
        <v>150</v>
      </c>
      <c r="H1227" s="230" t="s">
        <v>149</v>
      </c>
      <c r="I1227" s="230" t="s">
        <v>149</v>
      </c>
      <c r="J1227" s="230" t="s">
        <v>149</v>
      </c>
      <c r="K1227" s="230" t="s">
        <v>149</v>
      </c>
      <c r="L1227" s="230" t="s">
        <v>149</v>
      </c>
      <c r="M1227" s="230" t="s">
        <v>149</v>
      </c>
    </row>
    <row r="1228" spans="1:13" x14ac:dyDescent="0.3">
      <c r="A1228" s="230">
        <v>423893</v>
      </c>
      <c r="B1228" s="230" t="s">
        <v>58</v>
      </c>
      <c r="C1228" s="230" t="s">
        <v>148</v>
      </c>
      <c r="E1228" s="230" t="s">
        <v>148</v>
      </c>
      <c r="F1228" s="230" t="s">
        <v>148</v>
      </c>
      <c r="H1228" s="230" t="s">
        <v>148</v>
      </c>
      <c r="I1228" s="230" t="s">
        <v>149</v>
      </c>
      <c r="J1228" s="230" t="s">
        <v>149</v>
      </c>
      <c r="K1228" s="230" t="s">
        <v>149</v>
      </c>
      <c r="M1228" s="230" t="s">
        <v>149</v>
      </c>
    </row>
    <row r="1229" spans="1:13" x14ac:dyDescent="0.3">
      <c r="A1229" s="230">
        <v>423897</v>
      </c>
      <c r="B1229" s="230" t="s">
        <v>58</v>
      </c>
      <c r="C1229" s="230" t="s">
        <v>148</v>
      </c>
      <c r="F1229" s="230" t="s">
        <v>148</v>
      </c>
      <c r="G1229" s="230" t="s">
        <v>148</v>
      </c>
      <c r="I1229" s="230" t="s">
        <v>148</v>
      </c>
      <c r="J1229" s="230" t="s">
        <v>150</v>
      </c>
      <c r="K1229" s="230" t="s">
        <v>148</v>
      </c>
      <c r="L1229" s="230" t="s">
        <v>149</v>
      </c>
      <c r="M1229" s="230" t="s">
        <v>148</v>
      </c>
    </row>
    <row r="1230" spans="1:13" x14ac:dyDescent="0.3">
      <c r="A1230" s="230">
        <v>423899</v>
      </c>
      <c r="B1230" s="230" t="s">
        <v>58</v>
      </c>
      <c r="C1230" s="230" t="s">
        <v>150</v>
      </c>
      <c r="D1230" s="230" t="s">
        <v>150</v>
      </c>
      <c r="E1230" s="230" t="s">
        <v>150</v>
      </c>
      <c r="F1230" s="230" t="s">
        <v>149</v>
      </c>
      <c r="G1230" s="230" t="s">
        <v>149</v>
      </c>
      <c r="H1230" s="230" t="s">
        <v>149</v>
      </c>
      <c r="I1230" s="230" t="s">
        <v>149</v>
      </c>
      <c r="J1230" s="230" t="s">
        <v>149</v>
      </c>
      <c r="K1230" s="230" t="s">
        <v>149</v>
      </c>
      <c r="L1230" s="230" t="s">
        <v>150</v>
      </c>
      <c r="M1230" s="230" t="s">
        <v>149</v>
      </c>
    </row>
    <row r="1231" spans="1:13" x14ac:dyDescent="0.3">
      <c r="A1231" s="230">
        <v>423900</v>
      </c>
      <c r="B1231" s="230" t="s">
        <v>58</v>
      </c>
      <c r="E1231" s="230" t="s">
        <v>148</v>
      </c>
      <c r="F1231" s="230" t="s">
        <v>148</v>
      </c>
      <c r="H1231" s="230" t="s">
        <v>148</v>
      </c>
      <c r="I1231" s="230" t="s">
        <v>150</v>
      </c>
      <c r="K1231" s="230" t="s">
        <v>148</v>
      </c>
      <c r="L1231" s="230" t="s">
        <v>150</v>
      </c>
      <c r="M1231" s="230" t="s">
        <v>148</v>
      </c>
    </row>
    <row r="1232" spans="1:13" x14ac:dyDescent="0.3">
      <c r="A1232" s="230">
        <v>423906</v>
      </c>
      <c r="B1232" s="230" t="s">
        <v>58</v>
      </c>
      <c r="D1232" s="230" t="s">
        <v>148</v>
      </c>
      <c r="E1232" s="230" t="s">
        <v>148</v>
      </c>
      <c r="F1232" s="230" t="s">
        <v>148</v>
      </c>
      <c r="G1232" s="230" t="s">
        <v>149</v>
      </c>
      <c r="H1232" s="230" t="s">
        <v>149</v>
      </c>
      <c r="I1232" s="230" t="s">
        <v>150</v>
      </c>
      <c r="J1232" s="230" t="s">
        <v>150</v>
      </c>
      <c r="K1232" s="230" t="s">
        <v>150</v>
      </c>
      <c r="L1232" s="230" t="s">
        <v>150</v>
      </c>
      <c r="M1232" s="230" t="s">
        <v>150</v>
      </c>
    </row>
    <row r="1233" spans="1:13" x14ac:dyDescent="0.3">
      <c r="A1233" s="230">
        <v>423910</v>
      </c>
      <c r="B1233" s="230" t="s">
        <v>58</v>
      </c>
      <c r="D1233" s="230" t="s">
        <v>148</v>
      </c>
      <c r="E1233" s="230" t="s">
        <v>148</v>
      </c>
      <c r="G1233" s="230" t="s">
        <v>148</v>
      </c>
      <c r="H1233" s="230" t="s">
        <v>150</v>
      </c>
      <c r="I1233" s="230" t="s">
        <v>150</v>
      </c>
      <c r="J1233" s="230" t="s">
        <v>149</v>
      </c>
      <c r="K1233" s="230" t="s">
        <v>149</v>
      </c>
      <c r="L1233" s="230" t="s">
        <v>150</v>
      </c>
      <c r="M1233" s="230" t="s">
        <v>149</v>
      </c>
    </row>
    <row r="1234" spans="1:13" x14ac:dyDescent="0.3">
      <c r="A1234" s="230">
        <v>423912</v>
      </c>
      <c r="B1234" s="230" t="s">
        <v>58</v>
      </c>
      <c r="C1234" s="230" t="s">
        <v>150</v>
      </c>
      <c r="F1234" s="230" t="s">
        <v>150</v>
      </c>
      <c r="G1234" s="230" t="s">
        <v>149</v>
      </c>
      <c r="H1234" s="230" t="s">
        <v>148</v>
      </c>
      <c r="I1234" s="230" t="s">
        <v>149</v>
      </c>
      <c r="J1234" s="230" t="s">
        <v>149</v>
      </c>
      <c r="K1234" s="230" t="s">
        <v>150</v>
      </c>
      <c r="L1234" s="230" t="s">
        <v>149</v>
      </c>
      <c r="M1234" s="230" t="s">
        <v>150</v>
      </c>
    </row>
    <row r="1235" spans="1:13" x14ac:dyDescent="0.3">
      <c r="A1235" s="230">
        <v>423914</v>
      </c>
      <c r="B1235" s="230" t="s">
        <v>58</v>
      </c>
      <c r="C1235" s="230" t="s">
        <v>150</v>
      </c>
      <c r="D1235" s="230" t="s">
        <v>150</v>
      </c>
      <c r="E1235" s="230" t="s">
        <v>150</v>
      </c>
      <c r="F1235" s="230" t="s">
        <v>149</v>
      </c>
      <c r="G1235" s="230" t="s">
        <v>148</v>
      </c>
      <c r="H1235" s="230" t="s">
        <v>148</v>
      </c>
      <c r="I1235" s="230" t="s">
        <v>149</v>
      </c>
      <c r="J1235" s="230" t="s">
        <v>149</v>
      </c>
      <c r="K1235" s="230" t="s">
        <v>149</v>
      </c>
      <c r="L1235" s="230" t="s">
        <v>149</v>
      </c>
      <c r="M1235" s="230" t="s">
        <v>149</v>
      </c>
    </row>
    <row r="1236" spans="1:13" x14ac:dyDescent="0.3">
      <c r="A1236" s="230">
        <v>423918</v>
      </c>
      <c r="B1236" s="230" t="s">
        <v>58</v>
      </c>
      <c r="D1236" s="230" t="s">
        <v>148</v>
      </c>
      <c r="E1236" s="230" t="s">
        <v>148</v>
      </c>
      <c r="F1236" s="230" t="s">
        <v>148</v>
      </c>
      <c r="I1236" s="230" t="s">
        <v>150</v>
      </c>
      <c r="J1236" s="230" t="s">
        <v>150</v>
      </c>
      <c r="K1236" s="230" t="s">
        <v>149</v>
      </c>
      <c r="L1236" s="230" t="s">
        <v>148</v>
      </c>
      <c r="M1236" s="230" t="s">
        <v>150</v>
      </c>
    </row>
    <row r="1237" spans="1:13" x14ac:dyDescent="0.3">
      <c r="A1237" s="230">
        <v>423919</v>
      </c>
      <c r="B1237" s="230" t="s">
        <v>58</v>
      </c>
      <c r="D1237" s="230" t="s">
        <v>150</v>
      </c>
      <c r="F1237" s="230" t="s">
        <v>148</v>
      </c>
      <c r="G1237" s="230" t="s">
        <v>150</v>
      </c>
      <c r="I1237" s="230" t="s">
        <v>150</v>
      </c>
      <c r="J1237" s="230" t="s">
        <v>150</v>
      </c>
      <c r="K1237" s="230" t="s">
        <v>150</v>
      </c>
      <c r="L1237" s="230" t="s">
        <v>150</v>
      </c>
      <c r="M1237" s="230" t="s">
        <v>149</v>
      </c>
    </row>
    <row r="1238" spans="1:13" x14ac:dyDescent="0.3">
      <c r="A1238" s="230">
        <v>423926</v>
      </c>
      <c r="B1238" s="230" t="s">
        <v>58</v>
      </c>
      <c r="I1238" s="230" t="s">
        <v>149</v>
      </c>
      <c r="J1238" s="230" t="s">
        <v>150</v>
      </c>
      <c r="K1238" s="230" t="s">
        <v>150</v>
      </c>
      <c r="L1238" s="230" t="s">
        <v>150</v>
      </c>
      <c r="M1238" s="230" t="s">
        <v>148</v>
      </c>
    </row>
    <row r="1239" spans="1:13" x14ac:dyDescent="0.3">
      <c r="A1239" s="230">
        <v>423928</v>
      </c>
      <c r="B1239" s="230" t="s">
        <v>58</v>
      </c>
      <c r="C1239" s="230" t="s">
        <v>148</v>
      </c>
      <c r="D1239" s="230" t="s">
        <v>148</v>
      </c>
      <c r="E1239" s="230" t="s">
        <v>150</v>
      </c>
      <c r="F1239" s="230" t="s">
        <v>150</v>
      </c>
      <c r="G1239" s="230" t="s">
        <v>150</v>
      </c>
      <c r="H1239" s="230" t="s">
        <v>150</v>
      </c>
      <c r="I1239" s="230" t="s">
        <v>149</v>
      </c>
      <c r="J1239" s="230" t="s">
        <v>150</v>
      </c>
      <c r="K1239" s="230" t="s">
        <v>149</v>
      </c>
      <c r="L1239" s="230" t="s">
        <v>149</v>
      </c>
      <c r="M1239" s="230" t="s">
        <v>150</v>
      </c>
    </row>
    <row r="1240" spans="1:13" x14ac:dyDescent="0.3">
      <c r="A1240" s="230">
        <v>423937</v>
      </c>
      <c r="B1240" s="230" t="s">
        <v>58</v>
      </c>
      <c r="C1240" s="230" t="s">
        <v>150</v>
      </c>
      <c r="D1240" s="230" t="s">
        <v>150</v>
      </c>
      <c r="E1240" s="230" t="s">
        <v>148</v>
      </c>
      <c r="F1240" s="230" t="s">
        <v>148</v>
      </c>
      <c r="G1240" s="230" t="s">
        <v>150</v>
      </c>
      <c r="H1240" s="230" t="s">
        <v>150</v>
      </c>
      <c r="I1240" s="230" t="s">
        <v>149</v>
      </c>
      <c r="J1240" s="230" t="s">
        <v>150</v>
      </c>
      <c r="K1240" s="230" t="s">
        <v>149</v>
      </c>
      <c r="L1240" s="230" t="s">
        <v>149</v>
      </c>
      <c r="M1240" s="230" t="s">
        <v>149</v>
      </c>
    </row>
    <row r="1241" spans="1:13" x14ac:dyDescent="0.3">
      <c r="A1241" s="230">
        <v>423945</v>
      </c>
      <c r="B1241" s="230" t="s">
        <v>58</v>
      </c>
      <c r="D1241" s="230" t="s">
        <v>148</v>
      </c>
      <c r="E1241" s="230" t="s">
        <v>148</v>
      </c>
      <c r="F1241" s="230" t="s">
        <v>150</v>
      </c>
      <c r="I1241" s="230" t="s">
        <v>149</v>
      </c>
      <c r="J1241" s="230" t="s">
        <v>150</v>
      </c>
      <c r="K1241" s="230" t="s">
        <v>149</v>
      </c>
      <c r="L1241" s="230" t="s">
        <v>149</v>
      </c>
    </row>
    <row r="1242" spans="1:13" x14ac:dyDescent="0.3">
      <c r="A1242" s="230">
        <v>423961</v>
      </c>
      <c r="B1242" s="230" t="s">
        <v>58</v>
      </c>
      <c r="E1242" s="230" t="s">
        <v>148</v>
      </c>
      <c r="F1242" s="230" t="s">
        <v>148</v>
      </c>
      <c r="H1242" s="230" t="s">
        <v>149</v>
      </c>
      <c r="I1242" s="230" t="s">
        <v>149</v>
      </c>
      <c r="J1242" s="230" t="s">
        <v>149</v>
      </c>
      <c r="K1242" s="230" t="s">
        <v>149</v>
      </c>
      <c r="M1242" s="230" t="s">
        <v>149</v>
      </c>
    </row>
    <row r="1243" spans="1:13" x14ac:dyDescent="0.3">
      <c r="A1243" s="230">
        <v>423964</v>
      </c>
      <c r="B1243" s="230" t="s">
        <v>58</v>
      </c>
      <c r="E1243" s="230" t="s">
        <v>148</v>
      </c>
      <c r="H1243" s="230" t="s">
        <v>150</v>
      </c>
      <c r="I1243" s="230" t="s">
        <v>150</v>
      </c>
      <c r="J1243" s="230" t="s">
        <v>148</v>
      </c>
      <c r="K1243" s="230" t="s">
        <v>149</v>
      </c>
      <c r="M1243" s="230" t="s">
        <v>149</v>
      </c>
    </row>
    <row r="1244" spans="1:13" x14ac:dyDescent="0.3">
      <c r="A1244" s="230">
        <v>423966</v>
      </c>
      <c r="B1244" s="230" t="s">
        <v>58</v>
      </c>
      <c r="C1244" s="230" t="s">
        <v>148</v>
      </c>
      <c r="D1244" s="230" t="s">
        <v>150</v>
      </c>
      <c r="E1244" s="230" t="s">
        <v>148</v>
      </c>
      <c r="F1244" s="230" t="s">
        <v>148</v>
      </c>
      <c r="G1244" s="230" t="s">
        <v>150</v>
      </c>
      <c r="H1244" s="230" t="s">
        <v>150</v>
      </c>
      <c r="I1244" s="230" t="s">
        <v>149</v>
      </c>
      <c r="J1244" s="230" t="s">
        <v>149</v>
      </c>
      <c r="K1244" s="230" t="s">
        <v>149</v>
      </c>
      <c r="L1244" s="230" t="s">
        <v>149</v>
      </c>
      <c r="M1244" s="230" t="s">
        <v>149</v>
      </c>
    </row>
    <row r="1245" spans="1:13" x14ac:dyDescent="0.3">
      <c r="A1245" s="230">
        <v>423967</v>
      </c>
      <c r="B1245" s="230" t="s">
        <v>58</v>
      </c>
      <c r="C1245" s="230" t="s">
        <v>148</v>
      </c>
      <c r="E1245" s="230" t="s">
        <v>148</v>
      </c>
      <c r="F1245" s="230" t="s">
        <v>148</v>
      </c>
      <c r="H1245" s="230" t="s">
        <v>148</v>
      </c>
      <c r="I1245" s="230" t="s">
        <v>149</v>
      </c>
      <c r="J1245" s="230" t="s">
        <v>149</v>
      </c>
      <c r="K1245" s="230" t="s">
        <v>150</v>
      </c>
      <c r="L1245" s="230" t="s">
        <v>149</v>
      </c>
      <c r="M1245" s="230" t="s">
        <v>149</v>
      </c>
    </row>
    <row r="1246" spans="1:13" x14ac:dyDescent="0.3">
      <c r="A1246" s="230">
        <v>423971</v>
      </c>
      <c r="B1246" s="230" t="s">
        <v>58</v>
      </c>
      <c r="C1246" s="230" t="s">
        <v>148</v>
      </c>
      <c r="E1246" s="230" t="s">
        <v>150</v>
      </c>
      <c r="F1246" s="230" t="s">
        <v>150</v>
      </c>
      <c r="G1246" s="230" t="s">
        <v>148</v>
      </c>
      <c r="H1246" s="230" t="s">
        <v>150</v>
      </c>
      <c r="I1246" s="230" t="s">
        <v>149</v>
      </c>
      <c r="K1246" s="230" t="s">
        <v>150</v>
      </c>
      <c r="L1246" s="230" t="s">
        <v>149</v>
      </c>
      <c r="M1246" s="230" t="s">
        <v>149</v>
      </c>
    </row>
    <row r="1247" spans="1:13" x14ac:dyDescent="0.3">
      <c r="A1247" s="230">
        <v>423973</v>
      </c>
      <c r="B1247" s="230" t="s">
        <v>58</v>
      </c>
      <c r="C1247" s="230" t="s">
        <v>148</v>
      </c>
      <c r="D1247" s="230" t="s">
        <v>148</v>
      </c>
      <c r="E1247" s="230" t="s">
        <v>148</v>
      </c>
      <c r="F1247" s="230" t="s">
        <v>148</v>
      </c>
      <c r="G1247" s="230" t="s">
        <v>150</v>
      </c>
      <c r="H1247" s="230" t="s">
        <v>148</v>
      </c>
      <c r="I1247" s="230" t="s">
        <v>149</v>
      </c>
      <c r="J1247" s="230" t="s">
        <v>149</v>
      </c>
      <c r="K1247" s="230" t="s">
        <v>149</v>
      </c>
      <c r="L1247" s="230" t="s">
        <v>149</v>
      </c>
      <c r="M1247" s="230" t="s">
        <v>149</v>
      </c>
    </row>
    <row r="1248" spans="1:13" x14ac:dyDescent="0.3">
      <c r="A1248" s="230">
        <v>423986</v>
      </c>
      <c r="B1248" s="230" t="s">
        <v>58</v>
      </c>
      <c r="D1248" s="230" t="s">
        <v>148</v>
      </c>
      <c r="E1248" s="230" t="s">
        <v>150</v>
      </c>
      <c r="F1248" s="230" t="s">
        <v>148</v>
      </c>
      <c r="G1248" s="230" t="s">
        <v>148</v>
      </c>
      <c r="H1248" s="230" t="s">
        <v>150</v>
      </c>
      <c r="I1248" s="230" t="s">
        <v>148</v>
      </c>
      <c r="J1248" s="230" t="s">
        <v>149</v>
      </c>
      <c r="K1248" s="230" t="s">
        <v>150</v>
      </c>
      <c r="L1248" s="230" t="s">
        <v>149</v>
      </c>
    </row>
    <row r="1249" spans="1:13" x14ac:dyDescent="0.3">
      <c r="A1249" s="230">
        <v>423995</v>
      </c>
      <c r="B1249" s="230" t="s">
        <v>58</v>
      </c>
      <c r="C1249" s="230" t="s">
        <v>148</v>
      </c>
      <c r="F1249" s="230" t="s">
        <v>148</v>
      </c>
      <c r="G1249" s="230" t="s">
        <v>148</v>
      </c>
      <c r="H1249" s="230" t="s">
        <v>149</v>
      </c>
      <c r="K1249" s="230" t="s">
        <v>149</v>
      </c>
      <c r="L1249" s="230" t="s">
        <v>149</v>
      </c>
    </row>
    <row r="1250" spans="1:13" x14ac:dyDescent="0.3">
      <c r="A1250" s="230">
        <v>424001</v>
      </c>
      <c r="B1250" s="230" t="s">
        <v>58</v>
      </c>
      <c r="C1250" s="230" t="s">
        <v>150</v>
      </c>
      <c r="D1250" s="230" t="s">
        <v>149</v>
      </c>
      <c r="E1250" s="230" t="s">
        <v>150</v>
      </c>
      <c r="F1250" s="230" t="s">
        <v>149</v>
      </c>
      <c r="G1250" s="230" t="s">
        <v>150</v>
      </c>
      <c r="H1250" s="230" t="s">
        <v>149</v>
      </c>
      <c r="J1250" s="230" t="s">
        <v>149</v>
      </c>
      <c r="K1250" s="230" t="s">
        <v>150</v>
      </c>
      <c r="L1250" s="230" t="s">
        <v>149</v>
      </c>
      <c r="M1250" s="230" t="s">
        <v>150</v>
      </c>
    </row>
    <row r="1251" spans="1:13" x14ac:dyDescent="0.3">
      <c r="A1251" s="230">
        <v>424004</v>
      </c>
      <c r="B1251" s="230" t="s">
        <v>58</v>
      </c>
      <c r="C1251" s="230" t="s">
        <v>148</v>
      </c>
      <c r="E1251" s="230" t="s">
        <v>150</v>
      </c>
      <c r="F1251" s="230" t="s">
        <v>149</v>
      </c>
      <c r="H1251" s="230" t="s">
        <v>148</v>
      </c>
      <c r="I1251" s="230" t="s">
        <v>149</v>
      </c>
      <c r="J1251" s="230" t="s">
        <v>149</v>
      </c>
      <c r="K1251" s="230" t="s">
        <v>149</v>
      </c>
      <c r="M1251" s="230" t="s">
        <v>150</v>
      </c>
    </row>
    <row r="1252" spans="1:13" x14ac:dyDescent="0.3">
      <c r="A1252" s="230">
        <v>424005</v>
      </c>
      <c r="B1252" s="230" t="s">
        <v>58</v>
      </c>
      <c r="C1252" s="230" t="s">
        <v>148</v>
      </c>
      <c r="E1252" s="230" t="s">
        <v>150</v>
      </c>
      <c r="F1252" s="230" t="s">
        <v>150</v>
      </c>
      <c r="H1252" s="230" t="s">
        <v>150</v>
      </c>
      <c r="I1252" s="230" t="s">
        <v>149</v>
      </c>
      <c r="J1252" s="230" t="s">
        <v>149</v>
      </c>
      <c r="K1252" s="230" t="s">
        <v>149</v>
      </c>
      <c r="M1252" s="230" t="s">
        <v>149</v>
      </c>
    </row>
    <row r="1253" spans="1:13" x14ac:dyDescent="0.3">
      <c r="A1253" s="230">
        <v>424013</v>
      </c>
      <c r="B1253" s="230" t="s">
        <v>58</v>
      </c>
      <c r="D1253" s="230" t="s">
        <v>148</v>
      </c>
      <c r="I1253" s="230" t="s">
        <v>149</v>
      </c>
      <c r="J1253" s="230" t="s">
        <v>149</v>
      </c>
      <c r="K1253" s="230" t="s">
        <v>148</v>
      </c>
      <c r="L1253" s="230" t="s">
        <v>148</v>
      </c>
      <c r="M1253" s="230" t="s">
        <v>149</v>
      </c>
    </row>
    <row r="1254" spans="1:13" x14ac:dyDescent="0.3">
      <c r="A1254" s="230">
        <v>424015</v>
      </c>
      <c r="B1254" s="230" t="s">
        <v>58</v>
      </c>
      <c r="E1254" s="230" t="s">
        <v>148</v>
      </c>
      <c r="F1254" s="230" t="s">
        <v>148</v>
      </c>
      <c r="H1254" s="230" t="s">
        <v>149</v>
      </c>
      <c r="J1254" s="230" t="s">
        <v>149</v>
      </c>
      <c r="K1254" s="230" t="s">
        <v>149</v>
      </c>
      <c r="M1254" s="230" t="s">
        <v>148</v>
      </c>
    </row>
    <row r="1255" spans="1:13" x14ac:dyDescent="0.3">
      <c r="A1255" s="230">
        <v>424020</v>
      </c>
      <c r="B1255" s="230" t="s">
        <v>58</v>
      </c>
      <c r="E1255" s="230" t="s">
        <v>148</v>
      </c>
      <c r="F1255" s="230" t="s">
        <v>150</v>
      </c>
      <c r="H1255" s="230" t="s">
        <v>150</v>
      </c>
      <c r="J1255" s="230" t="s">
        <v>150</v>
      </c>
      <c r="K1255" s="230" t="s">
        <v>149</v>
      </c>
      <c r="M1255" s="230" t="s">
        <v>150</v>
      </c>
    </row>
    <row r="1256" spans="1:13" x14ac:dyDescent="0.3">
      <c r="A1256" s="230">
        <v>424021</v>
      </c>
      <c r="B1256" s="230" t="s">
        <v>58</v>
      </c>
      <c r="E1256" s="230" t="s">
        <v>148</v>
      </c>
      <c r="F1256" s="230" t="s">
        <v>148</v>
      </c>
      <c r="H1256" s="230" t="s">
        <v>148</v>
      </c>
      <c r="J1256" s="230" t="s">
        <v>148</v>
      </c>
      <c r="L1256" s="230" t="s">
        <v>148</v>
      </c>
      <c r="M1256" s="230" t="s">
        <v>148</v>
      </c>
    </row>
    <row r="1257" spans="1:13" x14ac:dyDescent="0.3">
      <c r="A1257" s="230">
        <v>424023</v>
      </c>
      <c r="B1257" s="230" t="s">
        <v>58</v>
      </c>
      <c r="C1257" s="230" t="s">
        <v>148</v>
      </c>
      <c r="E1257" s="230" t="s">
        <v>148</v>
      </c>
      <c r="F1257" s="230" t="s">
        <v>150</v>
      </c>
      <c r="G1257" s="230" t="s">
        <v>149</v>
      </c>
      <c r="H1257" s="230" t="s">
        <v>150</v>
      </c>
      <c r="I1257" s="230" t="s">
        <v>150</v>
      </c>
      <c r="J1257" s="230" t="s">
        <v>150</v>
      </c>
      <c r="K1257" s="230" t="s">
        <v>149</v>
      </c>
      <c r="L1257" s="230" t="s">
        <v>149</v>
      </c>
      <c r="M1257" s="230" t="s">
        <v>150</v>
      </c>
    </row>
    <row r="1258" spans="1:13" x14ac:dyDescent="0.3">
      <c r="A1258" s="230">
        <v>424024</v>
      </c>
      <c r="B1258" s="230" t="s">
        <v>58</v>
      </c>
      <c r="D1258" s="230" t="s">
        <v>148</v>
      </c>
      <c r="E1258" s="230" t="s">
        <v>148</v>
      </c>
      <c r="F1258" s="230" t="s">
        <v>148</v>
      </c>
      <c r="H1258" s="230" t="s">
        <v>150</v>
      </c>
      <c r="I1258" s="230" t="s">
        <v>150</v>
      </c>
      <c r="J1258" s="230" t="s">
        <v>150</v>
      </c>
      <c r="K1258" s="230" t="s">
        <v>149</v>
      </c>
      <c r="M1258" s="230" t="s">
        <v>149</v>
      </c>
    </row>
    <row r="1259" spans="1:13" x14ac:dyDescent="0.3">
      <c r="A1259" s="230">
        <v>424026</v>
      </c>
      <c r="B1259" s="230" t="s">
        <v>58</v>
      </c>
      <c r="C1259" s="230" t="s">
        <v>148</v>
      </c>
      <c r="D1259" s="230" t="s">
        <v>149</v>
      </c>
      <c r="F1259" s="230" t="s">
        <v>148</v>
      </c>
      <c r="G1259" s="230" t="s">
        <v>148</v>
      </c>
      <c r="H1259" s="230" t="s">
        <v>149</v>
      </c>
      <c r="I1259" s="230" t="s">
        <v>149</v>
      </c>
      <c r="K1259" s="230" t="s">
        <v>150</v>
      </c>
      <c r="L1259" s="230" t="s">
        <v>150</v>
      </c>
    </row>
    <row r="1260" spans="1:13" x14ac:dyDescent="0.3">
      <c r="A1260" s="230">
        <v>424030</v>
      </c>
      <c r="B1260" s="230" t="s">
        <v>58</v>
      </c>
      <c r="C1260" s="230" t="s">
        <v>148</v>
      </c>
      <c r="D1260" s="230" t="s">
        <v>148</v>
      </c>
      <c r="E1260" s="230" t="s">
        <v>148</v>
      </c>
      <c r="F1260" s="230" t="s">
        <v>150</v>
      </c>
      <c r="G1260" s="230" t="s">
        <v>149</v>
      </c>
      <c r="H1260" s="230" t="s">
        <v>150</v>
      </c>
      <c r="I1260" s="230" t="s">
        <v>150</v>
      </c>
      <c r="J1260" s="230" t="s">
        <v>150</v>
      </c>
      <c r="K1260" s="230" t="s">
        <v>149</v>
      </c>
      <c r="L1260" s="230" t="s">
        <v>149</v>
      </c>
      <c r="M1260" s="230" t="s">
        <v>150</v>
      </c>
    </row>
    <row r="1261" spans="1:13" x14ac:dyDescent="0.3">
      <c r="A1261" s="230">
        <v>424035</v>
      </c>
      <c r="B1261" s="230" t="s">
        <v>58</v>
      </c>
      <c r="C1261" s="230" t="s">
        <v>148</v>
      </c>
      <c r="D1261" s="230" t="s">
        <v>148</v>
      </c>
      <c r="G1261" s="230" t="s">
        <v>150</v>
      </c>
      <c r="H1261" s="230" t="s">
        <v>148</v>
      </c>
      <c r="I1261" s="230" t="s">
        <v>150</v>
      </c>
      <c r="J1261" s="230" t="s">
        <v>148</v>
      </c>
      <c r="L1261" s="230" t="s">
        <v>149</v>
      </c>
      <c r="M1261" s="230" t="s">
        <v>149</v>
      </c>
    </row>
    <row r="1262" spans="1:13" x14ac:dyDescent="0.3">
      <c r="A1262" s="230">
        <v>424037</v>
      </c>
      <c r="B1262" s="230" t="s">
        <v>58</v>
      </c>
      <c r="C1262" s="230" t="s">
        <v>148</v>
      </c>
      <c r="D1262" s="230" t="s">
        <v>150</v>
      </c>
      <c r="E1262" s="230" t="s">
        <v>148</v>
      </c>
      <c r="F1262" s="230" t="s">
        <v>150</v>
      </c>
      <c r="G1262" s="230" t="s">
        <v>150</v>
      </c>
      <c r="H1262" s="230" t="s">
        <v>150</v>
      </c>
      <c r="I1262" s="230" t="s">
        <v>148</v>
      </c>
      <c r="J1262" s="230" t="s">
        <v>149</v>
      </c>
      <c r="K1262" s="230" t="s">
        <v>148</v>
      </c>
      <c r="L1262" s="230" t="s">
        <v>149</v>
      </c>
      <c r="M1262" s="230" t="s">
        <v>150</v>
      </c>
    </row>
    <row r="1263" spans="1:13" x14ac:dyDescent="0.3">
      <c r="A1263" s="230">
        <v>424038</v>
      </c>
      <c r="B1263" s="230" t="s">
        <v>58</v>
      </c>
      <c r="D1263" s="230" t="s">
        <v>148</v>
      </c>
      <c r="E1263" s="230" t="s">
        <v>148</v>
      </c>
      <c r="G1263" s="230" t="s">
        <v>148</v>
      </c>
      <c r="H1263" s="230" t="s">
        <v>148</v>
      </c>
      <c r="I1263" s="230" t="s">
        <v>150</v>
      </c>
      <c r="J1263" s="230" t="s">
        <v>149</v>
      </c>
      <c r="K1263" s="230" t="s">
        <v>150</v>
      </c>
      <c r="L1263" s="230" t="s">
        <v>149</v>
      </c>
      <c r="M1263" s="230" t="s">
        <v>150</v>
      </c>
    </row>
    <row r="1264" spans="1:13" x14ac:dyDescent="0.3">
      <c r="A1264" s="230">
        <v>424055</v>
      </c>
      <c r="B1264" s="230" t="s">
        <v>58</v>
      </c>
      <c r="E1264" s="230" t="s">
        <v>148</v>
      </c>
      <c r="F1264" s="230" t="s">
        <v>148</v>
      </c>
      <c r="H1264" s="230" t="s">
        <v>150</v>
      </c>
      <c r="I1264" s="230" t="s">
        <v>150</v>
      </c>
      <c r="J1264" s="230" t="s">
        <v>149</v>
      </c>
      <c r="K1264" s="230" t="s">
        <v>149</v>
      </c>
      <c r="L1264" s="230" t="s">
        <v>149</v>
      </c>
      <c r="M1264" s="230" t="s">
        <v>150</v>
      </c>
    </row>
    <row r="1265" spans="1:13" x14ac:dyDescent="0.3">
      <c r="A1265" s="230">
        <v>424058</v>
      </c>
      <c r="B1265" s="230" t="s">
        <v>58</v>
      </c>
      <c r="C1265" s="230" t="s">
        <v>148</v>
      </c>
      <c r="D1265" s="230" t="s">
        <v>148</v>
      </c>
      <c r="E1265" s="230" t="s">
        <v>148</v>
      </c>
      <c r="F1265" s="230" t="s">
        <v>148</v>
      </c>
      <c r="I1265" s="230" t="s">
        <v>149</v>
      </c>
      <c r="J1265" s="230" t="s">
        <v>149</v>
      </c>
      <c r="K1265" s="230" t="s">
        <v>149</v>
      </c>
      <c r="L1265" s="230" t="s">
        <v>149</v>
      </c>
      <c r="M1265" s="230" t="s">
        <v>149</v>
      </c>
    </row>
    <row r="1266" spans="1:13" x14ac:dyDescent="0.3">
      <c r="A1266" s="230">
        <v>424076</v>
      </c>
      <c r="B1266" s="230" t="s">
        <v>58</v>
      </c>
      <c r="E1266" s="230" t="s">
        <v>148</v>
      </c>
      <c r="F1266" s="230" t="s">
        <v>148</v>
      </c>
      <c r="G1266" s="230" t="s">
        <v>149</v>
      </c>
      <c r="H1266" s="230" t="s">
        <v>149</v>
      </c>
      <c r="I1266" s="230" t="s">
        <v>150</v>
      </c>
      <c r="J1266" s="230" t="s">
        <v>149</v>
      </c>
      <c r="K1266" s="230" t="s">
        <v>149</v>
      </c>
      <c r="L1266" s="230" t="s">
        <v>149</v>
      </c>
      <c r="M1266" s="230" t="s">
        <v>149</v>
      </c>
    </row>
    <row r="1267" spans="1:13" x14ac:dyDescent="0.3">
      <c r="A1267" s="230">
        <v>424078</v>
      </c>
      <c r="B1267" s="230" t="s">
        <v>58</v>
      </c>
      <c r="C1267" s="230" t="s">
        <v>148</v>
      </c>
      <c r="D1267" s="230" t="s">
        <v>149</v>
      </c>
      <c r="E1267" s="230" t="s">
        <v>148</v>
      </c>
      <c r="F1267" s="230" t="s">
        <v>149</v>
      </c>
      <c r="G1267" s="230" t="s">
        <v>149</v>
      </c>
      <c r="H1267" s="230" t="s">
        <v>149</v>
      </c>
      <c r="I1267" s="230" t="s">
        <v>149</v>
      </c>
      <c r="J1267" s="230" t="s">
        <v>149</v>
      </c>
      <c r="K1267" s="230" t="s">
        <v>149</v>
      </c>
      <c r="L1267" s="230" t="s">
        <v>149</v>
      </c>
      <c r="M1267" s="230" t="s">
        <v>149</v>
      </c>
    </row>
    <row r="1268" spans="1:13" x14ac:dyDescent="0.3">
      <c r="A1268" s="230">
        <v>424083</v>
      </c>
      <c r="B1268" s="230" t="s">
        <v>58</v>
      </c>
      <c r="C1268" s="230" t="s">
        <v>150</v>
      </c>
      <c r="D1268" s="230" t="s">
        <v>150</v>
      </c>
      <c r="E1268" s="230" t="s">
        <v>148</v>
      </c>
      <c r="F1268" s="230" t="s">
        <v>149</v>
      </c>
      <c r="G1268" s="230" t="s">
        <v>149</v>
      </c>
      <c r="I1268" s="230" t="s">
        <v>149</v>
      </c>
      <c r="J1268" s="230" t="s">
        <v>150</v>
      </c>
      <c r="K1268" s="230" t="s">
        <v>150</v>
      </c>
      <c r="L1268" s="230" t="s">
        <v>149</v>
      </c>
      <c r="M1268" s="230" t="s">
        <v>149</v>
      </c>
    </row>
    <row r="1269" spans="1:13" x14ac:dyDescent="0.3">
      <c r="A1269" s="230">
        <v>424085</v>
      </c>
      <c r="B1269" s="230" t="s">
        <v>58</v>
      </c>
      <c r="D1269" s="230" t="s">
        <v>149</v>
      </c>
      <c r="E1269" s="230" t="s">
        <v>149</v>
      </c>
      <c r="F1269" s="230" t="s">
        <v>149</v>
      </c>
      <c r="G1269" s="230" t="s">
        <v>149</v>
      </c>
      <c r="I1269" s="230" t="s">
        <v>150</v>
      </c>
      <c r="J1269" s="230" t="s">
        <v>150</v>
      </c>
      <c r="K1269" s="230" t="s">
        <v>149</v>
      </c>
      <c r="L1269" s="230" t="s">
        <v>149</v>
      </c>
      <c r="M1269" s="230" t="s">
        <v>149</v>
      </c>
    </row>
    <row r="1270" spans="1:13" x14ac:dyDescent="0.3">
      <c r="A1270" s="230">
        <v>424094</v>
      </c>
      <c r="B1270" s="230" t="s">
        <v>58</v>
      </c>
      <c r="D1270" s="230" t="s">
        <v>150</v>
      </c>
      <c r="F1270" s="230" t="s">
        <v>149</v>
      </c>
      <c r="I1270" s="230" t="s">
        <v>149</v>
      </c>
      <c r="J1270" s="230" t="s">
        <v>149</v>
      </c>
      <c r="K1270" s="230" t="s">
        <v>149</v>
      </c>
      <c r="L1270" s="230" t="s">
        <v>149</v>
      </c>
      <c r="M1270" s="230" t="s">
        <v>149</v>
      </c>
    </row>
    <row r="1271" spans="1:13" x14ac:dyDescent="0.3">
      <c r="A1271" s="230">
        <v>424102</v>
      </c>
      <c r="B1271" s="230" t="s">
        <v>58</v>
      </c>
      <c r="F1271" s="230" t="s">
        <v>150</v>
      </c>
      <c r="H1271" s="230" t="s">
        <v>149</v>
      </c>
      <c r="J1271" s="230" t="s">
        <v>149</v>
      </c>
      <c r="L1271" s="230" t="s">
        <v>149</v>
      </c>
      <c r="M1271" s="230" t="s">
        <v>150</v>
      </c>
    </row>
    <row r="1272" spans="1:13" x14ac:dyDescent="0.3">
      <c r="A1272" s="230">
        <v>424111</v>
      </c>
      <c r="B1272" s="230" t="s">
        <v>58</v>
      </c>
      <c r="E1272" s="230" t="s">
        <v>148</v>
      </c>
      <c r="F1272" s="230" t="s">
        <v>148</v>
      </c>
      <c r="H1272" s="230" t="s">
        <v>148</v>
      </c>
      <c r="I1272" s="230" t="s">
        <v>148</v>
      </c>
      <c r="J1272" s="230" t="s">
        <v>149</v>
      </c>
      <c r="K1272" s="230" t="s">
        <v>148</v>
      </c>
      <c r="M1272" s="230" t="s">
        <v>150</v>
      </c>
    </row>
    <row r="1273" spans="1:13" x14ac:dyDescent="0.3">
      <c r="A1273" s="230">
        <v>424114</v>
      </c>
      <c r="B1273" s="230" t="s">
        <v>58</v>
      </c>
      <c r="C1273" s="230" t="s">
        <v>148</v>
      </c>
      <c r="E1273" s="230" t="s">
        <v>150</v>
      </c>
      <c r="G1273" s="230" t="s">
        <v>148</v>
      </c>
      <c r="H1273" s="230" t="s">
        <v>148</v>
      </c>
      <c r="I1273" s="230" t="s">
        <v>148</v>
      </c>
      <c r="J1273" s="230" t="s">
        <v>148</v>
      </c>
      <c r="K1273" s="230" t="s">
        <v>148</v>
      </c>
      <c r="L1273" s="230" t="s">
        <v>150</v>
      </c>
      <c r="M1273" s="230" t="s">
        <v>148</v>
      </c>
    </row>
    <row r="1274" spans="1:13" x14ac:dyDescent="0.3">
      <c r="A1274" s="230">
        <v>424118</v>
      </c>
      <c r="B1274" s="230" t="s">
        <v>58</v>
      </c>
      <c r="H1274" s="230" t="s">
        <v>150</v>
      </c>
      <c r="I1274" s="230" t="s">
        <v>150</v>
      </c>
      <c r="J1274" s="230" t="s">
        <v>149</v>
      </c>
      <c r="K1274" s="230" t="s">
        <v>149</v>
      </c>
      <c r="L1274" s="230" t="s">
        <v>149</v>
      </c>
    </row>
    <row r="1275" spans="1:13" x14ac:dyDescent="0.3">
      <c r="A1275" s="230">
        <v>424119</v>
      </c>
      <c r="B1275" s="230" t="s">
        <v>58</v>
      </c>
      <c r="G1275" s="230" t="s">
        <v>148</v>
      </c>
      <c r="H1275" s="230" t="s">
        <v>150</v>
      </c>
      <c r="J1275" s="230" t="s">
        <v>148</v>
      </c>
      <c r="K1275" s="230" t="s">
        <v>149</v>
      </c>
      <c r="L1275" s="230" t="s">
        <v>149</v>
      </c>
    </row>
    <row r="1276" spans="1:13" x14ac:dyDescent="0.3">
      <c r="A1276" s="230">
        <v>424120</v>
      </c>
      <c r="B1276" s="230" t="s">
        <v>58</v>
      </c>
      <c r="E1276" s="230" t="s">
        <v>149</v>
      </c>
      <c r="F1276" s="230" t="s">
        <v>149</v>
      </c>
      <c r="H1276" s="230" t="s">
        <v>150</v>
      </c>
      <c r="J1276" s="230" t="s">
        <v>150</v>
      </c>
      <c r="K1276" s="230" t="s">
        <v>149</v>
      </c>
      <c r="L1276" s="230" t="s">
        <v>149</v>
      </c>
    </row>
    <row r="1277" spans="1:13" x14ac:dyDescent="0.3">
      <c r="A1277" s="230">
        <v>424121</v>
      </c>
      <c r="B1277" s="230" t="s">
        <v>58</v>
      </c>
      <c r="E1277" s="230" t="s">
        <v>150</v>
      </c>
      <c r="F1277" s="230" t="s">
        <v>150</v>
      </c>
      <c r="G1277" s="230" t="s">
        <v>150</v>
      </c>
      <c r="K1277" s="230" t="s">
        <v>150</v>
      </c>
      <c r="L1277" s="230" t="s">
        <v>149</v>
      </c>
    </row>
    <row r="1278" spans="1:13" x14ac:dyDescent="0.3">
      <c r="A1278" s="230">
        <v>424122</v>
      </c>
      <c r="B1278" s="230" t="s">
        <v>58</v>
      </c>
      <c r="G1278" s="230" t="s">
        <v>150</v>
      </c>
      <c r="H1278" s="230" t="s">
        <v>149</v>
      </c>
      <c r="J1278" s="230" t="s">
        <v>150</v>
      </c>
      <c r="L1278" s="230" t="s">
        <v>149</v>
      </c>
      <c r="M1278" s="230" t="s">
        <v>149</v>
      </c>
    </row>
    <row r="1279" spans="1:13" x14ac:dyDescent="0.3">
      <c r="A1279" s="230">
        <v>424130</v>
      </c>
      <c r="B1279" s="230" t="s">
        <v>58</v>
      </c>
      <c r="D1279" s="230" t="s">
        <v>149</v>
      </c>
      <c r="E1279" s="230" t="s">
        <v>149</v>
      </c>
      <c r="F1279" s="230" t="s">
        <v>149</v>
      </c>
      <c r="G1279" s="230" t="s">
        <v>149</v>
      </c>
      <c r="I1279" s="230" t="s">
        <v>150</v>
      </c>
      <c r="J1279" s="230" t="s">
        <v>149</v>
      </c>
      <c r="K1279" s="230" t="s">
        <v>149</v>
      </c>
      <c r="L1279" s="230" t="s">
        <v>150</v>
      </c>
      <c r="M1279" s="230" t="s">
        <v>150</v>
      </c>
    </row>
    <row r="1280" spans="1:13" x14ac:dyDescent="0.3">
      <c r="A1280" s="230">
        <v>424134</v>
      </c>
      <c r="B1280" s="230" t="s">
        <v>58</v>
      </c>
      <c r="C1280" s="230" t="s">
        <v>150</v>
      </c>
      <c r="E1280" s="230" t="s">
        <v>150</v>
      </c>
      <c r="F1280" s="230" t="s">
        <v>149</v>
      </c>
      <c r="G1280" s="230" t="s">
        <v>149</v>
      </c>
      <c r="H1280" s="230" t="s">
        <v>150</v>
      </c>
      <c r="I1280" s="230" t="s">
        <v>149</v>
      </c>
      <c r="J1280" s="230" t="s">
        <v>150</v>
      </c>
      <c r="K1280" s="230" t="s">
        <v>150</v>
      </c>
      <c r="L1280" s="230" t="s">
        <v>149</v>
      </c>
      <c r="M1280" s="230" t="s">
        <v>150</v>
      </c>
    </row>
    <row r="1281" spans="1:13" x14ac:dyDescent="0.3">
      <c r="A1281" s="230">
        <v>424137</v>
      </c>
      <c r="B1281" s="230" t="s">
        <v>58</v>
      </c>
      <c r="C1281" s="230" t="s">
        <v>148</v>
      </c>
      <c r="D1281" s="230" t="s">
        <v>150</v>
      </c>
      <c r="E1281" s="230" t="s">
        <v>148</v>
      </c>
      <c r="F1281" s="230" t="s">
        <v>148</v>
      </c>
      <c r="G1281" s="230" t="s">
        <v>148</v>
      </c>
      <c r="H1281" s="230" t="s">
        <v>148</v>
      </c>
      <c r="I1281" s="230" t="s">
        <v>149</v>
      </c>
      <c r="J1281" s="230" t="s">
        <v>149</v>
      </c>
      <c r="K1281" s="230" t="s">
        <v>149</v>
      </c>
      <c r="L1281" s="230" t="s">
        <v>149</v>
      </c>
      <c r="M1281" s="230" t="s">
        <v>149</v>
      </c>
    </row>
    <row r="1282" spans="1:13" x14ac:dyDescent="0.3">
      <c r="A1282" s="230">
        <v>424142</v>
      </c>
      <c r="B1282" s="230" t="s">
        <v>58</v>
      </c>
      <c r="C1282" s="230" t="s">
        <v>148</v>
      </c>
      <c r="D1282" s="230" t="s">
        <v>148</v>
      </c>
      <c r="E1282" s="230" t="s">
        <v>148</v>
      </c>
      <c r="F1282" s="230" t="s">
        <v>150</v>
      </c>
      <c r="G1282" s="230" t="s">
        <v>149</v>
      </c>
      <c r="H1282" s="230" t="s">
        <v>150</v>
      </c>
      <c r="I1282" s="230" t="s">
        <v>149</v>
      </c>
      <c r="J1282" s="230" t="s">
        <v>149</v>
      </c>
      <c r="K1282" s="230" t="s">
        <v>149</v>
      </c>
      <c r="L1282" s="230" t="s">
        <v>149</v>
      </c>
      <c r="M1282" s="230" t="s">
        <v>149</v>
      </c>
    </row>
    <row r="1283" spans="1:13" x14ac:dyDescent="0.3">
      <c r="A1283" s="230">
        <v>424143</v>
      </c>
      <c r="B1283" s="230" t="s">
        <v>58</v>
      </c>
      <c r="C1283" s="230" t="s">
        <v>148</v>
      </c>
      <c r="E1283" s="230" t="s">
        <v>148</v>
      </c>
      <c r="G1283" s="230" t="s">
        <v>148</v>
      </c>
      <c r="H1283" s="230" t="s">
        <v>148</v>
      </c>
      <c r="J1283" s="230" t="s">
        <v>150</v>
      </c>
      <c r="L1283" s="230" t="s">
        <v>149</v>
      </c>
      <c r="M1283" s="230" t="s">
        <v>150</v>
      </c>
    </row>
    <row r="1284" spans="1:13" x14ac:dyDescent="0.3">
      <c r="A1284" s="230">
        <v>424144</v>
      </c>
      <c r="B1284" s="230" t="s">
        <v>58</v>
      </c>
      <c r="C1284" s="230" t="s">
        <v>150</v>
      </c>
      <c r="D1284" s="230" t="s">
        <v>149</v>
      </c>
      <c r="E1284" s="230" t="s">
        <v>150</v>
      </c>
      <c r="F1284" s="230" t="s">
        <v>150</v>
      </c>
      <c r="G1284" s="230" t="s">
        <v>148</v>
      </c>
      <c r="H1284" s="230" t="s">
        <v>148</v>
      </c>
      <c r="I1284" s="230" t="s">
        <v>149</v>
      </c>
      <c r="J1284" s="230" t="s">
        <v>149</v>
      </c>
      <c r="K1284" s="230" t="s">
        <v>149</v>
      </c>
      <c r="L1284" s="230" t="s">
        <v>149</v>
      </c>
      <c r="M1284" s="230" t="s">
        <v>149</v>
      </c>
    </row>
    <row r="1285" spans="1:13" x14ac:dyDescent="0.3">
      <c r="A1285" s="230">
        <v>424145</v>
      </c>
      <c r="B1285" s="230" t="s">
        <v>58</v>
      </c>
      <c r="C1285" s="230" t="s">
        <v>148</v>
      </c>
      <c r="D1285" s="230" t="s">
        <v>148</v>
      </c>
      <c r="E1285" s="230" t="s">
        <v>148</v>
      </c>
      <c r="F1285" s="230" t="s">
        <v>148</v>
      </c>
      <c r="H1285" s="230" t="s">
        <v>150</v>
      </c>
      <c r="I1285" s="230" t="s">
        <v>149</v>
      </c>
      <c r="J1285" s="230" t="s">
        <v>149</v>
      </c>
      <c r="K1285" s="230" t="s">
        <v>149</v>
      </c>
      <c r="L1285" s="230" t="s">
        <v>149</v>
      </c>
      <c r="M1285" s="230" t="s">
        <v>149</v>
      </c>
    </row>
    <row r="1286" spans="1:13" x14ac:dyDescent="0.3">
      <c r="A1286" s="230">
        <v>424149</v>
      </c>
      <c r="B1286" s="230" t="s">
        <v>58</v>
      </c>
      <c r="C1286" s="230" t="s">
        <v>148</v>
      </c>
      <c r="F1286" s="230" t="s">
        <v>150</v>
      </c>
      <c r="H1286" s="230" t="s">
        <v>149</v>
      </c>
      <c r="I1286" s="230" t="s">
        <v>149</v>
      </c>
      <c r="J1286" s="230" t="s">
        <v>149</v>
      </c>
      <c r="L1286" s="230" t="s">
        <v>149</v>
      </c>
    </row>
    <row r="1287" spans="1:13" x14ac:dyDescent="0.3">
      <c r="A1287" s="230">
        <v>424156</v>
      </c>
      <c r="B1287" s="230" t="s">
        <v>58</v>
      </c>
      <c r="C1287" s="230" t="s">
        <v>150</v>
      </c>
      <c r="D1287" s="230" t="s">
        <v>149</v>
      </c>
      <c r="E1287" s="230" t="s">
        <v>150</v>
      </c>
      <c r="F1287" s="230" t="s">
        <v>150</v>
      </c>
      <c r="G1287" s="230" t="s">
        <v>150</v>
      </c>
      <c r="H1287" s="230" t="s">
        <v>150</v>
      </c>
      <c r="I1287" s="230" t="s">
        <v>150</v>
      </c>
      <c r="J1287" s="230" t="s">
        <v>149</v>
      </c>
      <c r="K1287" s="230" t="s">
        <v>150</v>
      </c>
      <c r="L1287" s="230" t="s">
        <v>150</v>
      </c>
      <c r="M1287" s="230" t="s">
        <v>150</v>
      </c>
    </row>
    <row r="1288" spans="1:13" x14ac:dyDescent="0.3">
      <c r="A1288" s="230">
        <v>424157</v>
      </c>
      <c r="B1288" s="230" t="s">
        <v>58</v>
      </c>
      <c r="E1288" s="230" t="s">
        <v>150</v>
      </c>
      <c r="F1288" s="230" t="s">
        <v>150</v>
      </c>
      <c r="G1288" s="230" t="s">
        <v>150</v>
      </c>
      <c r="H1288" s="230" t="s">
        <v>148</v>
      </c>
      <c r="K1288" s="230" t="s">
        <v>150</v>
      </c>
      <c r="L1288" s="230" t="s">
        <v>149</v>
      </c>
    </row>
    <row r="1289" spans="1:13" x14ac:dyDescent="0.3">
      <c r="A1289" s="230">
        <v>424178</v>
      </c>
      <c r="B1289" s="230" t="s">
        <v>58</v>
      </c>
      <c r="C1289" s="230" t="s">
        <v>148</v>
      </c>
      <c r="D1289" s="230" t="s">
        <v>149</v>
      </c>
      <c r="E1289" s="230" t="s">
        <v>150</v>
      </c>
      <c r="F1289" s="230" t="s">
        <v>149</v>
      </c>
      <c r="G1289" s="230" t="s">
        <v>150</v>
      </c>
      <c r="I1289" s="230" t="s">
        <v>149</v>
      </c>
      <c r="J1289" s="230" t="s">
        <v>149</v>
      </c>
      <c r="K1289" s="230" t="s">
        <v>149</v>
      </c>
      <c r="L1289" s="230" t="s">
        <v>149</v>
      </c>
      <c r="M1289" s="230" t="s">
        <v>149</v>
      </c>
    </row>
    <row r="1290" spans="1:13" x14ac:dyDescent="0.3">
      <c r="A1290" s="230">
        <v>424188</v>
      </c>
      <c r="B1290" s="230" t="s">
        <v>58</v>
      </c>
      <c r="C1290" s="230" t="s">
        <v>150</v>
      </c>
      <c r="D1290" s="230" t="s">
        <v>148</v>
      </c>
      <c r="E1290" s="230" t="s">
        <v>150</v>
      </c>
      <c r="F1290" s="230" t="s">
        <v>149</v>
      </c>
      <c r="G1290" s="230" t="s">
        <v>149</v>
      </c>
      <c r="H1290" s="230" t="s">
        <v>148</v>
      </c>
      <c r="I1290" s="230" t="s">
        <v>149</v>
      </c>
      <c r="J1290" s="230" t="s">
        <v>150</v>
      </c>
      <c r="K1290" s="230" t="s">
        <v>150</v>
      </c>
      <c r="L1290" s="230" t="s">
        <v>150</v>
      </c>
      <c r="M1290" s="230" t="s">
        <v>150</v>
      </c>
    </row>
    <row r="1291" spans="1:13" x14ac:dyDescent="0.3">
      <c r="A1291" s="230">
        <v>424192</v>
      </c>
      <c r="B1291" s="230" t="s">
        <v>58</v>
      </c>
      <c r="C1291" s="230" t="s">
        <v>150</v>
      </c>
      <c r="D1291" s="230" t="s">
        <v>150</v>
      </c>
      <c r="E1291" s="230" t="s">
        <v>150</v>
      </c>
      <c r="F1291" s="230" t="s">
        <v>148</v>
      </c>
      <c r="G1291" s="230" t="s">
        <v>149</v>
      </c>
      <c r="H1291" s="230" t="s">
        <v>150</v>
      </c>
      <c r="I1291" s="230" t="s">
        <v>149</v>
      </c>
      <c r="J1291" s="230" t="s">
        <v>149</v>
      </c>
      <c r="K1291" s="230" t="s">
        <v>149</v>
      </c>
      <c r="L1291" s="230" t="s">
        <v>149</v>
      </c>
      <c r="M1291" s="230" t="s">
        <v>149</v>
      </c>
    </row>
    <row r="1292" spans="1:13" x14ac:dyDescent="0.3">
      <c r="A1292" s="230">
        <v>424194</v>
      </c>
      <c r="B1292" s="230" t="s">
        <v>58</v>
      </c>
      <c r="F1292" s="230" t="s">
        <v>148</v>
      </c>
      <c r="G1292" s="230" t="s">
        <v>150</v>
      </c>
      <c r="H1292" s="230" t="s">
        <v>149</v>
      </c>
      <c r="I1292" s="230" t="s">
        <v>150</v>
      </c>
      <c r="J1292" s="230" t="s">
        <v>149</v>
      </c>
      <c r="K1292" s="230" t="s">
        <v>148</v>
      </c>
      <c r="L1292" s="230" t="s">
        <v>149</v>
      </c>
      <c r="M1292" s="230" t="s">
        <v>150</v>
      </c>
    </row>
    <row r="1293" spans="1:13" x14ac:dyDescent="0.3">
      <c r="A1293" s="230">
        <v>424201</v>
      </c>
      <c r="B1293" s="230" t="s">
        <v>58</v>
      </c>
      <c r="C1293" s="230" t="s">
        <v>150</v>
      </c>
      <c r="E1293" s="230" t="s">
        <v>149</v>
      </c>
      <c r="H1293" s="230" t="s">
        <v>150</v>
      </c>
      <c r="I1293" s="230" t="s">
        <v>150</v>
      </c>
      <c r="J1293" s="230" t="s">
        <v>149</v>
      </c>
      <c r="K1293" s="230" t="s">
        <v>150</v>
      </c>
      <c r="M1293" s="230" t="s">
        <v>149</v>
      </c>
    </row>
    <row r="1294" spans="1:13" x14ac:dyDescent="0.3">
      <c r="A1294" s="230">
        <v>424202</v>
      </c>
      <c r="B1294" s="230" t="s">
        <v>58</v>
      </c>
      <c r="D1294" s="230" t="s">
        <v>148</v>
      </c>
      <c r="E1294" s="230" t="s">
        <v>149</v>
      </c>
      <c r="F1294" s="230" t="s">
        <v>148</v>
      </c>
      <c r="G1294" s="230" t="s">
        <v>148</v>
      </c>
      <c r="H1294" s="230" t="s">
        <v>150</v>
      </c>
      <c r="I1294" s="230" t="s">
        <v>150</v>
      </c>
      <c r="J1294" s="230" t="s">
        <v>149</v>
      </c>
      <c r="K1294" s="230" t="s">
        <v>149</v>
      </c>
      <c r="L1294" s="230" t="s">
        <v>149</v>
      </c>
      <c r="M1294" s="230" t="s">
        <v>149</v>
      </c>
    </row>
    <row r="1295" spans="1:13" x14ac:dyDescent="0.3">
      <c r="A1295" s="230">
        <v>424203</v>
      </c>
      <c r="B1295" s="230" t="s">
        <v>58</v>
      </c>
      <c r="C1295" s="230" t="s">
        <v>148</v>
      </c>
      <c r="D1295" s="230" t="s">
        <v>148</v>
      </c>
      <c r="G1295" s="230" t="s">
        <v>148</v>
      </c>
      <c r="H1295" s="230" t="s">
        <v>149</v>
      </c>
      <c r="J1295" s="230" t="s">
        <v>148</v>
      </c>
      <c r="K1295" s="230" t="s">
        <v>148</v>
      </c>
      <c r="L1295" s="230" t="s">
        <v>149</v>
      </c>
      <c r="M1295" s="230" t="s">
        <v>148</v>
      </c>
    </row>
    <row r="1296" spans="1:13" x14ac:dyDescent="0.3">
      <c r="A1296" s="230">
        <v>424205</v>
      </c>
      <c r="B1296" s="230" t="s">
        <v>58</v>
      </c>
      <c r="E1296" s="230" t="s">
        <v>148</v>
      </c>
      <c r="F1296" s="230" t="s">
        <v>150</v>
      </c>
      <c r="G1296" s="230" t="s">
        <v>148</v>
      </c>
      <c r="H1296" s="230" t="s">
        <v>148</v>
      </c>
      <c r="I1296" s="230" t="s">
        <v>150</v>
      </c>
      <c r="K1296" s="230" t="s">
        <v>150</v>
      </c>
      <c r="L1296" s="230" t="s">
        <v>149</v>
      </c>
      <c r="M1296" s="230" t="s">
        <v>149</v>
      </c>
    </row>
    <row r="1297" spans="1:13" x14ac:dyDescent="0.3">
      <c r="A1297" s="230">
        <v>424207</v>
      </c>
      <c r="B1297" s="230" t="s">
        <v>58</v>
      </c>
      <c r="C1297" s="230" t="s">
        <v>150</v>
      </c>
      <c r="D1297" s="230" t="s">
        <v>149</v>
      </c>
      <c r="E1297" s="230" t="s">
        <v>150</v>
      </c>
      <c r="F1297" s="230" t="s">
        <v>148</v>
      </c>
      <c r="G1297" s="230" t="s">
        <v>150</v>
      </c>
      <c r="H1297" s="230" t="s">
        <v>148</v>
      </c>
      <c r="I1297" s="230" t="s">
        <v>149</v>
      </c>
      <c r="J1297" s="230" t="s">
        <v>149</v>
      </c>
      <c r="K1297" s="230" t="s">
        <v>149</v>
      </c>
      <c r="L1297" s="230" t="s">
        <v>149</v>
      </c>
      <c r="M1297" s="230" t="s">
        <v>149</v>
      </c>
    </row>
    <row r="1298" spans="1:13" x14ac:dyDescent="0.3">
      <c r="A1298" s="230">
        <v>424210</v>
      </c>
      <c r="B1298" s="230" t="s">
        <v>58</v>
      </c>
      <c r="E1298" s="230" t="s">
        <v>148</v>
      </c>
      <c r="F1298" s="230" t="s">
        <v>148</v>
      </c>
      <c r="H1298" s="230" t="s">
        <v>148</v>
      </c>
      <c r="J1298" s="230" t="s">
        <v>149</v>
      </c>
      <c r="K1298" s="230" t="s">
        <v>149</v>
      </c>
      <c r="L1298" s="230" t="s">
        <v>149</v>
      </c>
      <c r="M1298" s="230" t="s">
        <v>149</v>
      </c>
    </row>
    <row r="1299" spans="1:13" x14ac:dyDescent="0.3">
      <c r="A1299" s="230">
        <v>424223</v>
      </c>
      <c r="B1299" s="230" t="s">
        <v>58</v>
      </c>
      <c r="C1299" s="230" t="s">
        <v>148</v>
      </c>
      <c r="F1299" s="230" t="s">
        <v>148</v>
      </c>
      <c r="G1299" s="230" t="s">
        <v>148</v>
      </c>
      <c r="H1299" s="230" t="s">
        <v>150</v>
      </c>
      <c r="I1299" s="230" t="s">
        <v>150</v>
      </c>
      <c r="K1299" s="230" t="s">
        <v>150</v>
      </c>
      <c r="M1299" s="230" t="s">
        <v>150</v>
      </c>
    </row>
    <row r="1300" spans="1:13" x14ac:dyDescent="0.3">
      <c r="A1300" s="230">
        <v>424224</v>
      </c>
      <c r="B1300" s="230" t="s">
        <v>58</v>
      </c>
      <c r="C1300" s="230" t="s">
        <v>148</v>
      </c>
      <c r="E1300" s="230" t="s">
        <v>148</v>
      </c>
      <c r="H1300" s="230" t="s">
        <v>150</v>
      </c>
      <c r="I1300" s="230" t="s">
        <v>148</v>
      </c>
      <c r="J1300" s="230" t="s">
        <v>150</v>
      </c>
      <c r="K1300" s="230" t="s">
        <v>150</v>
      </c>
      <c r="M1300" s="230" t="s">
        <v>150</v>
      </c>
    </row>
    <row r="1301" spans="1:13" x14ac:dyDescent="0.3">
      <c r="A1301" s="230">
        <v>424225</v>
      </c>
      <c r="B1301" s="230" t="s">
        <v>58</v>
      </c>
      <c r="F1301" s="230" t="s">
        <v>148</v>
      </c>
      <c r="G1301" s="230" t="s">
        <v>148</v>
      </c>
      <c r="H1301" s="230" t="s">
        <v>149</v>
      </c>
      <c r="K1301" s="230" t="s">
        <v>150</v>
      </c>
      <c r="L1301" s="230" t="s">
        <v>149</v>
      </c>
      <c r="M1301" s="230" t="s">
        <v>150</v>
      </c>
    </row>
    <row r="1302" spans="1:13" x14ac:dyDescent="0.3">
      <c r="A1302" s="230">
        <v>424229</v>
      </c>
      <c r="B1302" s="230" t="s">
        <v>58</v>
      </c>
      <c r="C1302" s="230" t="s">
        <v>148</v>
      </c>
      <c r="D1302" s="230" t="s">
        <v>148</v>
      </c>
      <c r="H1302" s="230" t="s">
        <v>149</v>
      </c>
      <c r="I1302" s="230" t="s">
        <v>150</v>
      </c>
      <c r="J1302" s="230" t="s">
        <v>150</v>
      </c>
      <c r="K1302" s="230" t="s">
        <v>150</v>
      </c>
      <c r="L1302" s="230" t="s">
        <v>150</v>
      </c>
      <c r="M1302" s="230" t="s">
        <v>150</v>
      </c>
    </row>
    <row r="1303" spans="1:13" x14ac:dyDescent="0.3">
      <c r="A1303" s="230">
        <v>424251</v>
      </c>
      <c r="B1303" s="230" t="s">
        <v>58</v>
      </c>
      <c r="C1303" s="230" t="s">
        <v>148</v>
      </c>
      <c r="D1303" s="230" t="s">
        <v>148</v>
      </c>
      <c r="E1303" s="230" t="s">
        <v>148</v>
      </c>
      <c r="F1303" s="230" t="s">
        <v>148</v>
      </c>
      <c r="G1303" s="230" t="s">
        <v>150</v>
      </c>
      <c r="H1303" s="230" t="s">
        <v>148</v>
      </c>
      <c r="I1303" s="230" t="s">
        <v>149</v>
      </c>
      <c r="J1303" s="230" t="s">
        <v>149</v>
      </c>
      <c r="K1303" s="230" t="s">
        <v>150</v>
      </c>
      <c r="L1303" s="230" t="s">
        <v>149</v>
      </c>
      <c r="M1303" s="230" t="s">
        <v>149</v>
      </c>
    </row>
    <row r="1304" spans="1:13" x14ac:dyDescent="0.3">
      <c r="A1304" s="230">
        <v>424254</v>
      </c>
      <c r="B1304" s="230" t="s">
        <v>58</v>
      </c>
      <c r="C1304" s="230" t="s">
        <v>149</v>
      </c>
      <c r="D1304" s="230" t="s">
        <v>149</v>
      </c>
      <c r="I1304" s="230" t="s">
        <v>149</v>
      </c>
      <c r="J1304" s="230" t="s">
        <v>149</v>
      </c>
      <c r="K1304" s="230" t="s">
        <v>149</v>
      </c>
      <c r="L1304" s="230" t="s">
        <v>149</v>
      </c>
      <c r="M1304" s="230" t="s">
        <v>149</v>
      </c>
    </row>
    <row r="1305" spans="1:13" x14ac:dyDescent="0.3">
      <c r="A1305" s="230">
        <v>424255</v>
      </c>
      <c r="B1305" s="230" t="s">
        <v>58</v>
      </c>
      <c r="C1305" s="230" t="s">
        <v>150</v>
      </c>
      <c r="D1305" s="230" t="s">
        <v>148</v>
      </c>
      <c r="E1305" s="230" t="s">
        <v>148</v>
      </c>
      <c r="F1305" s="230" t="s">
        <v>148</v>
      </c>
      <c r="G1305" s="230" t="s">
        <v>148</v>
      </c>
      <c r="H1305" s="230" t="s">
        <v>148</v>
      </c>
      <c r="I1305" s="230" t="s">
        <v>149</v>
      </c>
      <c r="J1305" s="230" t="s">
        <v>149</v>
      </c>
      <c r="K1305" s="230" t="s">
        <v>150</v>
      </c>
      <c r="L1305" s="230" t="s">
        <v>149</v>
      </c>
      <c r="M1305" s="230" t="s">
        <v>149</v>
      </c>
    </row>
    <row r="1306" spans="1:13" x14ac:dyDescent="0.3">
      <c r="A1306" s="230">
        <v>424264</v>
      </c>
      <c r="B1306" s="230" t="s">
        <v>58</v>
      </c>
      <c r="C1306" s="230" t="s">
        <v>148</v>
      </c>
      <c r="E1306" s="230" t="s">
        <v>148</v>
      </c>
      <c r="F1306" s="230" t="s">
        <v>148</v>
      </c>
      <c r="G1306" s="230" t="s">
        <v>148</v>
      </c>
      <c r="H1306" s="230" t="s">
        <v>149</v>
      </c>
      <c r="I1306" s="230" t="s">
        <v>150</v>
      </c>
      <c r="J1306" s="230" t="s">
        <v>150</v>
      </c>
      <c r="K1306" s="230" t="s">
        <v>150</v>
      </c>
      <c r="M1306" s="230" t="s">
        <v>150</v>
      </c>
    </row>
    <row r="1307" spans="1:13" x14ac:dyDescent="0.3">
      <c r="A1307" s="230">
        <v>424267</v>
      </c>
      <c r="B1307" s="230" t="s">
        <v>58</v>
      </c>
      <c r="C1307" s="230" t="s">
        <v>150</v>
      </c>
      <c r="E1307" s="230" t="s">
        <v>148</v>
      </c>
      <c r="F1307" s="230" t="s">
        <v>150</v>
      </c>
      <c r="G1307" s="230" t="s">
        <v>150</v>
      </c>
      <c r="H1307" s="230" t="s">
        <v>148</v>
      </c>
      <c r="I1307" s="230" t="s">
        <v>149</v>
      </c>
      <c r="J1307" s="230" t="s">
        <v>150</v>
      </c>
      <c r="K1307" s="230" t="s">
        <v>150</v>
      </c>
      <c r="L1307" s="230" t="s">
        <v>149</v>
      </c>
      <c r="M1307" s="230" t="s">
        <v>148</v>
      </c>
    </row>
    <row r="1308" spans="1:13" x14ac:dyDescent="0.3">
      <c r="A1308" s="230">
        <v>424272</v>
      </c>
      <c r="B1308" s="230" t="s">
        <v>58</v>
      </c>
      <c r="C1308" s="230" t="s">
        <v>150</v>
      </c>
      <c r="E1308" s="230" t="s">
        <v>148</v>
      </c>
      <c r="F1308" s="230" t="s">
        <v>150</v>
      </c>
      <c r="G1308" s="230" t="s">
        <v>149</v>
      </c>
      <c r="H1308" s="230" t="s">
        <v>149</v>
      </c>
      <c r="I1308" s="230" t="s">
        <v>149</v>
      </c>
      <c r="J1308" s="230" t="s">
        <v>149</v>
      </c>
      <c r="K1308" s="230" t="s">
        <v>149</v>
      </c>
      <c r="L1308" s="230" t="s">
        <v>149</v>
      </c>
      <c r="M1308" s="230" t="s">
        <v>149</v>
      </c>
    </row>
    <row r="1309" spans="1:13" x14ac:dyDescent="0.3">
      <c r="A1309" s="230">
        <v>424274</v>
      </c>
      <c r="B1309" s="230" t="s">
        <v>58</v>
      </c>
      <c r="C1309" s="230" t="s">
        <v>148</v>
      </c>
      <c r="D1309" s="230" t="s">
        <v>149</v>
      </c>
      <c r="G1309" s="230" t="s">
        <v>149</v>
      </c>
      <c r="H1309" s="230" t="s">
        <v>150</v>
      </c>
      <c r="I1309" s="230" t="s">
        <v>150</v>
      </c>
      <c r="J1309" s="230" t="s">
        <v>149</v>
      </c>
      <c r="K1309" s="230" t="s">
        <v>150</v>
      </c>
      <c r="L1309" s="230" t="s">
        <v>149</v>
      </c>
      <c r="M1309" s="230" t="s">
        <v>150</v>
      </c>
    </row>
    <row r="1310" spans="1:13" x14ac:dyDescent="0.3">
      <c r="A1310" s="230">
        <v>424278</v>
      </c>
      <c r="B1310" s="230" t="s">
        <v>58</v>
      </c>
      <c r="C1310" s="230" t="s">
        <v>150</v>
      </c>
      <c r="E1310" s="230" t="s">
        <v>150</v>
      </c>
      <c r="F1310" s="230" t="s">
        <v>150</v>
      </c>
      <c r="G1310" s="230" t="s">
        <v>149</v>
      </c>
      <c r="H1310" s="230" t="s">
        <v>150</v>
      </c>
      <c r="I1310" s="230" t="s">
        <v>150</v>
      </c>
      <c r="J1310" s="230" t="s">
        <v>149</v>
      </c>
      <c r="K1310" s="230" t="s">
        <v>150</v>
      </c>
      <c r="L1310" s="230" t="s">
        <v>149</v>
      </c>
      <c r="M1310" s="230" t="s">
        <v>150</v>
      </c>
    </row>
    <row r="1311" spans="1:13" x14ac:dyDescent="0.3">
      <c r="A1311" s="230">
        <v>424282</v>
      </c>
      <c r="B1311" s="230" t="s">
        <v>58</v>
      </c>
      <c r="D1311" s="230" t="s">
        <v>149</v>
      </c>
      <c r="E1311" s="230" t="s">
        <v>148</v>
      </c>
      <c r="F1311" s="230" t="s">
        <v>148</v>
      </c>
      <c r="G1311" s="230" t="s">
        <v>150</v>
      </c>
      <c r="I1311" s="230" t="s">
        <v>150</v>
      </c>
      <c r="J1311" s="230" t="s">
        <v>148</v>
      </c>
      <c r="K1311" s="230" t="s">
        <v>150</v>
      </c>
      <c r="L1311" s="230" t="s">
        <v>150</v>
      </c>
      <c r="M1311" s="230" t="s">
        <v>148</v>
      </c>
    </row>
    <row r="1312" spans="1:13" x14ac:dyDescent="0.3">
      <c r="A1312" s="230">
        <v>424290</v>
      </c>
      <c r="B1312" s="230" t="s">
        <v>58</v>
      </c>
      <c r="C1312" s="230" t="s">
        <v>148</v>
      </c>
      <c r="D1312" s="230" t="s">
        <v>148</v>
      </c>
      <c r="E1312" s="230" t="s">
        <v>148</v>
      </c>
      <c r="F1312" s="230" t="s">
        <v>148</v>
      </c>
      <c r="G1312" s="230" t="s">
        <v>148</v>
      </c>
      <c r="H1312" s="230" t="s">
        <v>148</v>
      </c>
      <c r="I1312" s="230" t="s">
        <v>149</v>
      </c>
      <c r="J1312" s="230" t="s">
        <v>150</v>
      </c>
      <c r="K1312" s="230" t="s">
        <v>150</v>
      </c>
      <c r="L1312" s="230" t="s">
        <v>149</v>
      </c>
      <c r="M1312" s="230" t="s">
        <v>149</v>
      </c>
    </row>
    <row r="1313" spans="1:13" x14ac:dyDescent="0.3">
      <c r="A1313" s="230">
        <v>424306</v>
      </c>
      <c r="B1313" s="230" t="s">
        <v>58</v>
      </c>
      <c r="C1313" s="230" t="s">
        <v>150</v>
      </c>
      <c r="E1313" s="230" t="s">
        <v>149</v>
      </c>
      <c r="F1313" s="230" t="s">
        <v>149</v>
      </c>
      <c r="H1313" s="230" t="s">
        <v>150</v>
      </c>
      <c r="I1313" s="230" t="s">
        <v>149</v>
      </c>
      <c r="J1313" s="230" t="s">
        <v>150</v>
      </c>
      <c r="K1313" s="230" t="s">
        <v>150</v>
      </c>
      <c r="L1313" s="230" t="s">
        <v>150</v>
      </c>
      <c r="M1313" s="230" t="s">
        <v>149</v>
      </c>
    </row>
    <row r="1314" spans="1:13" x14ac:dyDescent="0.3">
      <c r="A1314" s="230">
        <v>424312</v>
      </c>
      <c r="B1314" s="230" t="s">
        <v>58</v>
      </c>
      <c r="C1314" s="230" t="s">
        <v>150</v>
      </c>
      <c r="D1314" s="230" t="s">
        <v>149</v>
      </c>
      <c r="E1314" s="230" t="s">
        <v>150</v>
      </c>
      <c r="G1314" s="230" t="s">
        <v>149</v>
      </c>
      <c r="H1314" s="230" t="s">
        <v>149</v>
      </c>
      <c r="I1314" s="230" t="s">
        <v>149</v>
      </c>
      <c r="J1314" s="230" t="s">
        <v>149</v>
      </c>
      <c r="K1314" s="230" t="s">
        <v>149</v>
      </c>
      <c r="L1314" s="230" t="s">
        <v>150</v>
      </c>
      <c r="M1314" s="230" t="s">
        <v>150</v>
      </c>
    </row>
    <row r="1315" spans="1:13" x14ac:dyDescent="0.3">
      <c r="A1315" s="230">
        <v>424314</v>
      </c>
      <c r="B1315" s="230" t="s">
        <v>58</v>
      </c>
      <c r="E1315" s="230" t="s">
        <v>148</v>
      </c>
      <c r="F1315" s="230" t="s">
        <v>148</v>
      </c>
      <c r="G1315" s="230" t="s">
        <v>148</v>
      </c>
      <c r="K1315" s="230" t="s">
        <v>148</v>
      </c>
      <c r="L1315" s="230" t="s">
        <v>148</v>
      </c>
    </row>
    <row r="1316" spans="1:13" x14ac:dyDescent="0.3">
      <c r="A1316" s="230">
        <v>424326</v>
      </c>
      <c r="B1316" s="230" t="s">
        <v>58</v>
      </c>
      <c r="D1316" s="230" t="s">
        <v>150</v>
      </c>
      <c r="E1316" s="230" t="s">
        <v>148</v>
      </c>
      <c r="F1316" s="230" t="s">
        <v>148</v>
      </c>
      <c r="G1316" s="230" t="s">
        <v>150</v>
      </c>
      <c r="H1316" s="230" t="s">
        <v>149</v>
      </c>
      <c r="I1316" s="230" t="s">
        <v>148</v>
      </c>
      <c r="J1316" s="230" t="s">
        <v>149</v>
      </c>
      <c r="K1316" s="230" t="s">
        <v>148</v>
      </c>
      <c r="L1316" s="230" t="s">
        <v>149</v>
      </c>
      <c r="M1316" s="230" t="s">
        <v>149</v>
      </c>
    </row>
    <row r="1317" spans="1:13" x14ac:dyDescent="0.3">
      <c r="A1317" s="230">
        <v>424328</v>
      </c>
      <c r="B1317" s="230" t="s">
        <v>58</v>
      </c>
      <c r="C1317" s="230" t="s">
        <v>148</v>
      </c>
      <c r="E1317" s="230" t="s">
        <v>148</v>
      </c>
      <c r="F1317" s="230" t="s">
        <v>148</v>
      </c>
      <c r="H1317" s="230" t="s">
        <v>150</v>
      </c>
      <c r="I1317" s="230" t="s">
        <v>150</v>
      </c>
      <c r="J1317" s="230" t="s">
        <v>150</v>
      </c>
      <c r="K1317" s="230" t="s">
        <v>150</v>
      </c>
      <c r="L1317" s="230" t="s">
        <v>149</v>
      </c>
      <c r="M1317" s="230" t="s">
        <v>149</v>
      </c>
    </row>
    <row r="1318" spans="1:13" x14ac:dyDescent="0.3">
      <c r="A1318" s="230">
        <v>424335</v>
      </c>
      <c r="B1318" s="230" t="s">
        <v>58</v>
      </c>
      <c r="C1318" s="230" t="s">
        <v>148</v>
      </c>
      <c r="D1318" s="230" t="s">
        <v>150</v>
      </c>
      <c r="E1318" s="230" t="s">
        <v>148</v>
      </c>
      <c r="G1318" s="230" t="s">
        <v>148</v>
      </c>
      <c r="H1318" s="230" t="s">
        <v>148</v>
      </c>
      <c r="I1318" s="230" t="s">
        <v>150</v>
      </c>
      <c r="J1318" s="230" t="s">
        <v>148</v>
      </c>
      <c r="K1318" s="230" t="s">
        <v>148</v>
      </c>
      <c r="L1318" s="230" t="s">
        <v>150</v>
      </c>
    </row>
    <row r="1319" spans="1:13" x14ac:dyDescent="0.3">
      <c r="A1319" s="230">
        <v>424345</v>
      </c>
      <c r="B1319" s="230" t="s">
        <v>58</v>
      </c>
      <c r="D1319" s="230" t="s">
        <v>150</v>
      </c>
      <c r="E1319" s="230" t="s">
        <v>148</v>
      </c>
      <c r="F1319" s="230" t="s">
        <v>149</v>
      </c>
      <c r="G1319" s="230" t="s">
        <v>149</v>
      </c>
      <c r="H1319" s="230" t="s">
        <v>148</v>
      </c>
      <c r="I1319" s="230" t="s">
        <v>149</v>
      </c>
      <c r="J1319" s="230" t="s">
        <v>149</v>
      </c>
      <c r="K1319" s="230" t="s">
        <v>149</v>
      </c>
      <c r="L1319" s="230" t="s">
        <v>149</v>
      </c>
      <c r="M1319" s="230" t="s">
        <v>149</v>
      </c>
    </row>
    <row r="1320" spans="1:13" x14ac:dyDescent="0.3">
      <c r="A1320" s="230">
        <v>424346</v>
      </c>
      <c r="B1320" s="230" t="s">
        <v>58</v>
      </c>
      <c r="C1320" s="230" t="s">
        <v>149</v>
      </c>
      <c r="D1320" s="230" t="s">
        <v>149</v>
      </c>
      <c r="E1320" s="230" t="s">
        <v>150</v>
      </c>
      <c r="G1320" s="230" t="s">
        <v>149</v>
      </c>
      <c r="H1320" s="230" t="s">
        <v>149</v>
      </c>
      <c r="I1320" s="230" t="s">
        <v>149</v>
      </c>
      <c r="K1320" s="230" t="s">
        <v>149</v>
      </c>
    </row>
    <row r="1321" spans="1:13" x14ac:dyDescent="0.3">
      <c r="A1321" s="230">
        <v>424358</v>
      </c>
      <c r="B1321" s="230" t="s">
        <v>58</v>
      </c>
      <c r="C1321" s="230" t="s">
        <v>150</v>
      </c>
      <c r="D1321" s="230" t="s">
        <v>149</v>
      </c>
      <c r="E1321" s="230" t="s">
        <v>149</v>
      </c>
      <c r="F1321" s="230" t="s">
        <v>149</v>
      </c>
      <c r="G1321" s="230" t="s">
        <v>149</v>
      </c>
      <c r="I1321" s="230" t="s">
        <v>149</v>
      </c>
      <c r="J1321" s="230" t="s">
        <v>149</v>
      </c>
      <c r="K1321" s="230" t="s">
        <v>149</v>
      </c>
      <c r="L1321" s="230" t="s">
        <v>149</v>
      </c>
      <c r="M1321" s="230" t="s">
        <v>149</v>
      </c>
    </row>
    <row r="1322" spans="1:13" x14ac:dyDescent="0.3">
      <c r="A1322" s="230">
        <v>424359</v>
      </c>
      <c r="B1322" s="230" t="s">
        <v>58</v>
      </c>
      <c r="C1322" s="230" t="s">
        <v>149</v>
      </c>
      <c r="D1322" s="230" t="s">
        <v>149</v>
      </c>
      <c r="E1322" s="230" t="s">
        <v>149</v>
      </c>
      <c r="F1322" s="230" t="s">
        <v>149</v>
      </c>
      <c r="G1322" s="230" t="s">
        <v>150</v>
      </c>
      <c r="H1322" s="230" t="s">
        <v>150</v>
      </c>
      <c r="I1322" s="230" t="s">
        <v>150</v>
      </c>
      <c r="J1322" s="230" t="s">
        <v>149</v>
      </c>
      <c r="K1322" s="230" t="s">
        <v>150</v>
      </c>
      <c r="L1322" s="230" t="s">
        <v>149</v>
      </c>
      <c r="M1322" s="230" t="s">
        <v>149</v>
      </c>
    </row>
    <row r="1323" spans="1:13" x14ac:dyDescent="0.3">
      <c r="A1323" s="230">
        <v>424361</v>
      </c>
      <c r="B1323" s="230" t="s">
        <v>58</v>
      </c>
      <c r="C1323" s="230" t="s">
        <v>148</v>
      </c>
      <c r="E1323" s="230" t="s">
        <v>148</v>
      </c>
      <c r="F1323" s="230" t="s">
        <v>150</v>
      </c>
      <c r="H1323" s="230" t="s">
        <v>148</v>
      </c>
      <c r="I1323" s="230" t="s">
        <v>149</v>
      </c>
      <c r="J1323" s="230" t="s">
        <v>149</v>
      </c>
      <c r="K1323" s="230" t="s">
        <v>149</v>
      </c>
      <c r="L1323" s="230" t="s">
        <v>149</v>
      </c>
      <c r="M1323" s="230" t="s">
        <v>149</v>
      </c>
    </row>
    <row r="1324" spans="1:13" x14ac:dyDescent="0.3">
      <c r="A1324" s="230">
        <v>424365</v>
      </c>
      <c r="B1324" s="230" t="s">
        <v>58</v>
      </c>
      <c r="D1324" s="230" t="s">
        <v>150</v>
      </c>
      <c r="E1324" s="230" t="s">
        <v>150</v>
      </c>
      <c r="F1324" s="230" t="s">
        <v>150</v>
      </c>
      <c r="I1324" s="230" t="s">
        <v>149</v>
      </c>
      <c r="J1324" s="230" t="s">
        <v>149</v>
      </c>
      <c r="K1324" s="230" t="s">
        <v>149</v>
      </c>
      <c r="L1324" s="230" t="s">
        <v>149</v>
      </c>
      <c r="M1324" s="230" t="s">
        <v>149</v>
      </c>
    </row>
    <row r="1325" spans="1:13" x14ac:dyDescent="0.3">
      <c r="A1325" s="230">
        <v>424367</v>
      </c>
      <c r="B1325" s="230" t="s">
        <v>58</v>
      </c>
      <c r="C1325" s="230" t="s">
        <v>150</v>
      </c>
      <c r="D1325" s="230" t="s">
        <v>150</v>
      </c>
      <c r="E1325" s="230" t="s">
        <v>150</v>
      </c>
      <c r="F1325" s="230" t="s">
        <v>150</v>
      </c>
      <c r="G1325" s="230" t="s">
        <v>149</v>
      </c>
      <c r="H1325" s="230" t="s">
        <v>149</v>
      </c>
      <c r="I1325" s="230" t="s">
        <v>149</v>
      </c>
      <c r="J1325" s="230" t="s">
        <v>149</v>
      </c>
      <c r="K1325" s="230" t="s">
        <v>149</v>
      </c>
      <c r="L1325" s="230" t="s">
        <v>149</v>
      </c>
      <c r="M1325" s="230" t="s">
        <v>149</v>
      </c>
    </row>
    <row r="1326" spans="1:13" x14ac:dyDescent="0.3">
      <c r="A1326" s="230">
        <v>424368</v>
      </c>
      <c r="B1326" s="230" t="s">
        <v>58</v>
      </c>
      <c r="D1326" s="230" t="s">
        <v>150</v>
      </c>
      <c r="G1326" s="230" t="s">
        <v>149</v>
      </c>
      <c r="H1326" s="230" t="s">
        <v>149</v>
      </c>
      <c r="I1326" s="230" t="s">
        <v>149</v>
      </c>
      <c r="J1326" s="230" t="s">
        <v>149</v>
      </c>
      <c r="K1326" s="230" t="s">
        <v>149</v>
      </c>
      <c r="L1326" s="230" t="s">
        <v>149</v>
      </c>
      <c r="M1326" s="230" t="s">
        <v>149</v>
      </c>
    </row>
    <row r="1327" spans="1:13" x14ac:dyDescent="0.3">
      <c r="A1327" s="230">
        <v>424370</v>
      </c>
      <c r="B1327" s="230" t="s">
        <v>58</v>
      </c>
      <c r="C1327" s="230" t="s">
        <v>150</v>
      </c>
      <c r="D1327" s="230" t="s">
        <v>150</v>
      </c>
      <c r="E1327" s="230" t="s">
        <v>150</v>
      </c>
      <c r="F1327" s="230" t="s">
        <v>150</v>
      </c>
      <c r="G1327" s="230" t="s">
        <v>150</v>
      </c>
      <c r="H1327" s="230" t="s">
        <v>150</v>
      </c>
      <c r="I1327" s="230" t="s">
        <v>149</v>
      </c>
      <c r="J1327" s="230" t="s">
        <v>149</v>
      </c>
      <c r="K1327" s="230" t="s">
        <v>149</v>
      </c>
      <c r="L1327" s="230" t="s">
        <v>149</v>
      </c>
      <c r="M1327" s="230" t="s">
        <v>149</v>
      </c>
    </row>
    <row r="1328" spans="1:13" x14ac:dyDescent="0.3">
      <c r="A1328" s="230">
        <v>424372</v>
      </c>
      <c r="B1328" s="230" t="s">
        <v>58</v>
      </c>
      <c r="C1328" s="230" t="s">
        <v>150</v>
      </c>
      <c r="D1328" s="230" t="s">
        <v>150</v>
      </c>
      <c r="E1328" s="230" t="s">
        <v>149</v>
      </c>
      <c r="F1328" s="230" t="s">
        <v>150</v>
      </c>
      <c r="G1328" s="230" t="s">
        <v>150</v>
      </c>
      <c r="H1328" s="230" t="s">
        <v>149</v>
      </c>
      <c r="I1328" s="230" t="s">
        <v>149</v>
      </c>
      <c r="J1328" s="230" t="s">
        <v>149</v>
      </c>
      <c r="K1328" s="230" t="s">
        <v>149</v>
      </c>
      <c r="L1328" s="230" t="s">
        <v>149</v>
      </c>
      <c r="M1328" s="230" t="s">
        <v>149</v>
      </c>
    </row>
    <row r="1329" spans="1:13" x14ac:dyDescent="0.3">
      <c r="A1329" s="230">
        <v>424373</v>
      </c>
      <c r="B1329" s="230" t="s">
        <v>58</v>
      </c>
      <c r="C1329" s="230" t="s">
        <v>148</v>
      </c>
      <c r="D1329" s="230" t="s">
        <v>150</v>
      </c>
      <c r="E1329" s="230" t="s">
        <v>150</v>
      </c>
      <c r="F1329" s="230" t="s">
        <v>149</v>
      </c>
      <c r="G1329" s="230" t="s">
        <v>148</v>
      </c>
      <c r="H1329" s="230" t="s">
        <v>150</v>
      </c>
      <c r="I1329" s="230" t="s">
        <v>150</v>
      </c>
      <c r="J1329" s="230" t="s">
        <v>150</v>
      </c>
      <c r="K1329" s="230" t="s">
        <v>149</v>
      </c>
      <c r="L1329" s="230" t="s">
        <v>149</v>
      </c>
      <c r="M1329" s="230" t="s">
        <v>150</v>
      </c>
    </row>
    <row r="1330" spans="1:13" x14ac:dyDescent="0.3">
      <c r="A1330" s="230">
        <v>424374</v>
      </c>
      <c r="B1330" s="230" t="s">
        <v>58</v>
      </c>
      <c r="C1330" s="230" t="s">
        <v>150</v>
      </c>
      <c r="D1330" s="230" t="s">
        <v>149</v>
      </c>
      <c r="E1330" s="230" t="s">
        <v>150</v>
      </c>
      <c r="F1330" s="230" t="s">
        <v>150</v>
      </c>
      <c r="G1330" s="230" t="s">
        <v>150</v>
      </c>
      <c r="H1330" s="230" t="s">
        <v>149</v>
      </c>
      <c r="I1330" s="230" t="s">
        <v>149</v>
      </c>
      <c r="J1330" s="230" t="s">
        <v>149</v>
      </c>
      <c r="K1330" s="230" t="s">
        <v>149</v>
      </c>
      <c r="L1330" s="230" t="s">
        <v>149</v>
      </c>
      <c r="M1330" s="230" t="s">
        <v>149</v>
      </c>
    </row>
    <row r="1331" spans="1:13" x14ac:dyDescent="0.3">
      <c r="A1331" s="230">
        <v>424375</v>
      </c>
      <c r="B1331" s="230" t="s">
        <v>58</v>
      </c>
      <c r="C1331" s="230" t="s">
        <v>149</v>
      </c>
      <c r="D1331" s="230" t="s">
        <v>149</v>
      </c>
      <c r="E1331" s="230" t="s">
        <v>149</v>
      </c>
      <c r="F1331" s="230" t="s">
        <v>149</v>
      </c>
      <c r="G1331" s="230" t="s">
        <v>150</v>
      </c>
      <c r="H1331" s="230" t="s">
        <v>150</v>
      </c>
      <c r="I1331" s="230" t="s">
        <v>149</v>
      </c>
      <c r="J1331" s="230" t="s">
        <v>149</v>
      </c>
      <c r="K1331" s="230" t="s">
        <v>149</v>
      </c>
      <c r="L1331" s="230" t="s">
        <v>149</v>
      </c>
      <c r="M1331" s="230" t="s">
        <v>149</v>
      </c>
    </row>
    <row r="1332" spans="1:13" x14ac:dyDescent="0.3">
      <c r="A1332" s="230">
        <v>424378</v>
      </c>
      <c r="B1332" s="230" t="s">
        <v>58</v>
      </c>
      <c r="D1332" s="230" t="s">
        <v>149</v>
      </c>
      <c r="F1332" s="230" t="s">
        <v>149</v>
      </c>
      <c r="G1332" s="230" t="s">
        <v>149</v>
      </c>
      <c r="H1332" s="230" t="s">
        <v>150</v>
      </c>
      <c r="I1332" s="230" t="s">
        <v>149</v>
      </c>
      <c r="J1332" s="230" t="s">
        <v>149</v>
      </c>
      <c r="K1332" s="230" t="s">
        <v>149</v>
      </c>
      <c r="L1332" s="230" t="s">
        <v>149</v>
      </c>
      <c r="M1332" s="230" t="s">
        <v>149</v>
      </c>
    </row>
    <row r="1333" spans="1:13" x14ac:dyDescent="0.3">
      <c r="A1333" s="230">
        <v>424379</v>
      </c>
      <c r="B1333" s="230" t="s">
        <v>58</v>
      </c>
      <c r="C1333" s="230" t="s">
        <v>150</v>
      </c>
      <c r="D1333" s="230" t="s">
        <v>150</v>
      </c>
      <c r="E1333" s="230" t="s">
        <v>148</v>
      </c>
      <c r="F1333" s="230" t="s">
        <v>149</v>
      </c>
      <c r="G1333" s="230" t="s">
        <v>148</v>
      </c>
      <c r="H1333" s="230" t="s">
        <v>150</v>
      </c>
      <c r="I1333" s="230" t="s">
        <v>148</v>
      </c>
      <c r="J1333" s="230" t="s">
        <v>148</v>
      </c>
      <c r="K1333" s="230" t="s">
        <v>148</v>
      </c>
      <c r="L1333" s="230" t="s">
        <v>148</v>
      </c>
      <c r="M1333" s="230" t="s">
        <v>148</v>
      </c>
    </row>
    <row r="1334" spans="1:13" x14ac:dyDescent="0.3">
      <c r="A1334" s="230">
        <v>424380</v>
      </c>
      <c r="B1334" s="230" t="s">
        <v>58</v>
      </c>
      <c r="C1334" s="230" t="s">
        <v>149</v>
      </c>
      <c r="D1334" s="230" t="s">
        <v>149</v>
      </c>
      <c r="E1334" s="230" t="s">
        <v>149</v>
      </c>
      <c r="F1334" s="230" t="s">
        <v>149</v>
      </c>
      <c r="G1334" s="230" t="s">
        <v>150</v>
      </c>
      <c r="H1334" s="230" t="s">
        <v>150</v>
      </c>
      <c r="I1334" s="230" t="s">
        <v>149</v>
      </c>
      <c r="J1334" s="230" t="s">
        <v>149</v>
      </c>
      <c r="K1334" s="230" t="s">
        <v>149</v>
      </c>
      <c r="L1334" s="230" t="s">
        <v>149</v>
      </c>
      <c r="M1334" s="230" t="s">
        <v>149</v>
      </c>
    </row>
    <row r="1335" spans="1:13" x14ac:dyDescent="0.3">
      <c r="A1335" s="230">
        <v>424381</v>
      </c>
      <c r="B1335" s="230" t="s">
        <v>58</v>
      </c>
      <c r="C1335" s="230" t="s">
        <v>150</v>
      </c>
      <c r="D1335" s="230" t="s">
        <v>148</v>
      </c>
      <c r="E1335" s="230" t="s">
        <v>148</v>
      </c>
      <c r="F1335" s="230" t="s">
        <v>150</v>
      </c>
      <c r="G1335" s="230" t="s">
        <v>149</v>
      </c>
      <c r="H1335" s="230" t="s">
        <v>150</v>
      </c>
      <c r="I1335" s="230" t="s">
        <v>149</v>
      </c>
      <c r="J1335" s="230" t="s">
        <v>149</v>
      </c>
      <c r="K1335" s="230" t="s">
        <v>149</v>
      </c>
      <c r="L1335" s="230" t="s">
        <v>149</v>
      </c>
      <c r="M1335" s="230" t="s">
        <v>149</v>
      </c>
    </row>
    <row r="1336" spans="1:13" x14ac:dyDescent="0.3">
      <c r="A1336" s="230">
        <v>424382</v>
      </c>
      <c r="B1336" s="230" t="s">
        <v>58</v>
      </c>
      <c r="C1336" s="230" t="s">
        <v>149</v>
      </c>
      <c r="D1336" s="230" t="s">
        <v>150</v>
      </c>
      <c r="F1336" s="230" t="s">
        <v>150</v>
      </c>
      <c r="G1336" s="230" t="s">
        <v>150</v>
      </c>
      <c r="H1336" s="230" t="s">
        <v>150</v>
      </c>
      <c r="I1336" s="230" t="s">
        <v>149</v>
      </c>
      <c r="J1336" s="230" t="s">
        <v>149</v>
      </c>
      <c r="K1336" s="230" t="s">
        <v>149</v>
      </c>
      <c r="L1336" s="230" t="s">
        <v>149</v>
      </c>
      <c r="M1336" s="230" t="s">
        <v>149</v>
      </c>
    </row>
    <row r="1337" spans="1:13" x14ac:dyDescent="0.3">
      <c r="A1337" s="230">
        <v>424384</v>
      </c>
      <c r="B1337" s="230" t="s">
        <v>58</v>
      </c>
      <c r="C1337" s="230" t="s">
        <v>148</v>
      </c>
      <c r="D1337" s="230" t="s">
        <v>150</v>
      </c>
      <c r="F1337" s="230" t="s">
        <v>148</v>
      </c>
      <c r="G1337" s="230" t="s">
        <v>149</v>
      </c>
      <c r="H1337" s="230" t="s">
        <v>150</v>
      </c>
      <c r="I1337" s="230" t="s">
        <v>149</v>
      </c>
      <c r="J1337" s="230" t="s">
        <v>149</v>
      </c>
      <c r="K1337" s="230" t="s">
        <v>149</v>
      </c>
      <c r="L1337" s="230" t="s">
        <v>149</v>
      </c>
      <c r="M1337" s="230" t="s">
        <v>149</v>
      </c>
    </row>
    <row r="1338" spans="1:13" x14ac:dyDescent="0.3">
      <c r="A1338" s="230">
        <v>424386</v>
      </c>
      <c r="B1338" s="230" t="s">
        <v>58</v>
      </c>
      <c r="G1338" s="230" t="s">
        <v>149</v>
      </c>
      <c r="H1338" s="230" t="s">
        <v>148</v>
      </c>
      <c r="J1338" s="230" t="s">
        <v>149</v>
      </c>
      <c r="K1338" s="230" t="s">
        <v>148</v>
      </c>
      <c r="L1338" s="230" t="s">
        <v>148</v>
      </c>
      <c r="M1338" s="230" t="s">
        <v>150</v>
      </c>
    </row>
    <row r="1339" spans="1:13" x14ac:dyDescent="0.3">
      <c r="A1339" s="230">
        <v>424388</v>
      </c>
      <c r="B1339" s="230" t="s">
        <v>58</v>
      </c>
      <c r="C1339" s="230" t="s">
        <v>150</v>
      </c>
      <c r="D1339" s="230" t="s">
        <v>150</v>
      </c>
      <c r="E1339" s="230" t="s">
        <v>150</v>
      </c>
      <c r="F1339" s="230" t="s">
        <v>150</v>
      </c>
      <c r="G1339" s="230" t="s">
        <v>150</v>
      </c>
      <c r="H1339" s="230" t="s">
        <v>148</v>
      </c>
      <c r="I1339" s="230" t="s">
        <v>150</v>
      </c>
      <c r="J1339" s="230" t="s">
        <v>150</v>
      </c>
      <c r="K1339" s="230" t="s">
        <v>150</v>
      </c>
      <c r="L1339" s="230" t="s">
        <v>150</v>
      </c>
      <c r="M1339" s="230" t="s">
        <v>150</v>
      </c>
    </row>
    <row r="1340" spans="1:13" x14ac:dyDescent="0.3">
      <c r="A1340" s="230">
        <v>424389</v>
      </c>
      <c r="B1340" s="230" t="s">
        <v>58</v>
      </c>
      <c r="D1340" s="230" t="s">
        <v>150</v>
      </c>
      <c r="E1340" s="230" t="s">
        <v>150</v>
      </c>
      <c r="F1340" s="230" t="s">
        <v>150</v>
      </c>
      <c r="G1340" s="230" t="s">
        <v>150</v>
      </c>
      <c r="H1340" s="230" t="s">
        <v>150</v>
      </c>
      <c r="I1340" s="230" t="s">
        <v>149</v>
      </c>
      <c r="J1340" s="230" t="s">
        <v>149</v>
      </c>
      <c r="K1340" s="230" t="s">
        <v>149</v>
      </c>
      <c r="L1340" s="230" t="s">
        <v>149</v>
      </c>
      <c r="M1340" s="230" t="s">
        <v>149</v>
      </c>
    </row>
    <row r="1341" spans="1:13" x14ac:dyDescent="0.3">
      <c r="A1341" s="230">
        <v>424391</v>
      </c>
      <c r="B1341" s="230" t="s">
        <v>58</v>
      </c>
      <c r="C1341" s="230" t="s">
        <v>149</v>
      </c>
      <c r="D1341" s="230" t="s">
        <v>149</v>
      </c>
      <c r="E1341" s="230" t="s">
        <v>150</v>
      </c>
      <c r="F1341" s="230" t="s">
        <v>150</v>
      </c>
      <c r="G1341" s="230" t="s">
        <v>150</v>
      </c>
      <c r="H1341" s="230" t="s">
        <v>150</v>
      </c>
      <c r="I1341" s="230" t="s">
        <v>149</v>
      </c>
      <c r="J1341" s="230" t="s">
        <v>149</v>
      </c>
      <c r="K1341" s="230" t="s">
        <v>149</v>
      </c>
      <c r="L1341" s="230" t="s">
        <v>149</v>
      </c>
      <c r="M1341" s="230" t="s">
        <v>149</v>
      </c>
    </row>
    <row r="1342" spans="1:13" x14ac:dyDescent="0.3">
      <c r="A1342" s="230">
        <v>424392</v>
      </c>
      <c r="B1342" s="230" t="s">
        <v>58</v>
      </c>
      <c r="C1342" s="230" t="s">
        <v>149</v>
      </c>
      <c r="D1342" s="230" t="s">
        <v>150</v>
      </c>
      <c r="E1342" s="230" t="s">
        <v>150</v>
      </c>
      <c r="F1342" s="230" t="s">
        <v>150</v>
      </c>
      <c r="G1342" s="230" t="s">
        <v>150</v>
      </c>
      <c r="H1342" s="230" t="s">
        <v>149</v>
      </c>
      <c r="I1342" s="230" t="s">
        <v>149</v>
      </c>
      <c r="J1342" s="230" t="s">
        <v>149</v>
      </c>
      <c r="K1342" s="230" t="s">
        <v>149</v>
      </c>
      <c r="L1342" s="230" t="s">
        <v>149</v>
      </c>
      <c r="M1342" s="230" t="s">
        <v>149</v>
      </c>
    </row>
    <row r="1343" spans="1:13" x14ac:dyDescent="0.3">
      <c r="A1343" s="230">
        <v>424394</v>
      </c>
      <c r="B1343" s="230" t="s">
        <v>58</v>
      </c>
      <c r="C1343" s="230" t="s">
        <v>149</v>
      </c>
      <c r="D1343" s="230" t="s">
        <v>149</v>
      </c>
      <c r="E1343" s="230" t="s">
        <v>150</v>
      </c>
      <c r="F1343" s="230" t="s">
        <v>150</v>
      </c>
      <c r="G1343" s="230" t="s">
        <v>150</v>
      </c>
      <c r="H1343" s="230" t="s">
        <v>150</v>
      </c>
      <c r="I1343" s="230" t="s">
        <v>149</v>
      </c>
      <c r="J1343" s="230" t="s">
        <v>149</v>
      </c>
      <c r="K1343" s="230" t="s">
        <v>149</v>
      </c>
      <c r="L1343" s="230" t="s">
        <v>149</v>
      </c>
      <c r="M1343" s="230" t="s">
        <v>149</v>
      </c>
    </row>
    <row r="1344" spans="1:13" x14ac:dyDescent="0.3">
      <c r="A1344" s="230">
        <v>424396</v>
      </c>
      <c r="B1344" s="230" t="s">
        <v>58</v>
      </c>
      <c r="C1344" s="230" t="s">
        <v>148</v>
      </c>
      <c r="D1344" s="230" t="s">
        <v>148</v>
      </c>
      <c r="E1344" s="230" t="s">
        <v>148</v>
      </c>
      <c r="F1344" s="230" t="s">
        <v>150</v>
      </c>
      <c r="G1344" s="230" t="s">
        <v>149</v>
      </c>
      <c r="H1344" s="230" t="s">
        <v>150</v>
      </c>
      <c r="I1344" s="230" t="s">
        <v>149</v>
      </c>
      <c r="J1344" s="230" t="s">
        <v>149</v>
      </c>
      <c r="K1344" s="230" t="s">
        <v>149</v>
      </c>
      <c r="L1344" s="230" t="s">
        <v>149</v>
      </c>
      <c r="M1344" s="230" t="s">
        <v>149</v>
      </c>
    </row>
    <row r="1345" spans="1:13" x14ac:dyDescent="0.3">
      <c r="A1345" s="230">
        <v>424398</v>
      </c>
      <c r="B1345" s="230" t="s">
        <v>58</v>
      </c>
      <c r="C1345" s="230" t="s">
        <v>150</v>
      </c>
      <c r="D1345" s="230" t="s">
        <v>149</v>
      </c>
      <c r="E1345" s="230" t="s">
        <v>150</v>
      </c>
      <c r="F1345" s="230" t="s">
        <v>149</v>
      </c>
      <c r="G1345" s="230" t="s">
        <v>150</v>
      </c>
      <c r="I1345" s="230" t="s">
        <v>149</v>
      </c>
      <c r="J1345" s="230" t="s">
        <v>149</v>
      </c>
      <c r="K1345" s="230" t="s">
        <v>149</v>
      </c>
      <c r="M1345" s="230" t="s">
        <v>149</v>
      </c>
    </row>
    <row r="1346" spans="1:13" x14ac:dyDescent="0.3">
      <c r="A1346" s="230">
        <v>424400</v>
      </c>
      <c r="B1346" s="230" t="s">
        <v>58</v>
      </c>
      <c r="E1346" s="230" t="s">
        <v>150</v>
      </c>
      <c r="F1346" s="230" t="s">
        <v>150</v>
      </c>
      <c r="I1346" s="230" t="s">
        <v>149</v>
      </c>
      <c r="J1346" s="230" t="s">
        <v>149</v>
      </c>
      <c r="K1346" s="230" t="s">
        <v>149</v>
      </c>
      <c r="L1346" s="230" t="s">
        <v>149</v>
      </c>
      <c r="M1346" s="230" t="s">
        <v>149</v>
      </c>
    </row>
    <row r="1347" spans="1:13" x14ac:dyDescent="0.3">
      <c r="A1347" s="230">
        <v>424401</v>
      </c>
      <c r="B1347" s="230" t="s">
        <v>58</v>
      </c>
      <c r="E1347" s="230" t="s">
        <v>148</v>
      </c>
      <c r="F1347" s="230" t="s">
        <v>150</v>
      </c>
      <c r="J1347" s="230" t="s">
        <v>149</v>
      </c>
      <c r="K1347" s="230" t="s">
        <v>149</v>
      </c>
      <c r="L1347" s="230" t="s">
        <v>149</v>
      </c>
      <c r="M1347" s="230" t="s">
        <v>148</v>
      </c>
    </row>
    <row r="1348" spans="1:13" x14ac:dyDescent="0.3">
      <c r="A1348" s="230">
        <v>424402</v>
      </c>
      <c r="B1348" s="230" t="s">
        <v>58</v>
      </c>
      <c r="C1348" s="230" t="s">
        <v>150</v>
      </c>
      <c r="D1348" s="230" t="s">
        <v>150</v>
      </c>
      <c r="E1348" s="230" t="s">
        <v>150</v>
      </c>
      <c r="F1348" s="230" t="s">
        <v>149</v>
      </c>
      <c r="G1348" s="230" t="s">
        <v>150</v>
      </c>
      <c r="H1348" s="230" t="s">
        <v>149</v>
      </c>
      <c r="K1348" s="230" t="s">
        <v>150</v>
      </c>
      <c r="L1348" s="230" t="s">
        <v>149</v>
      </c>
      <c r="M1348" s="230" t="s">
        <v>150</v>
      </c>
    </row>
    <row r="1349" spans="1:13" x14ac:dyDescent="0.3">
      <c r="A1349" s="230">
        <v>424403</v>
      </c>
      <c r="B1349" s="230" t="s">
        <v>58</v>
      </c>
      <c r="C1349" s="230" t="s">
        <v>150</v>
      </c>
      <c r="D1349" s="230" t="s">
        <v>150</v>
      </c>
      <c r="E1349" s="230" t="s">
        <v>150</v>
      </c>
      <c r="H1349" s="230" t="s">
        <v>150</v>
      </c>
      <c r="I1349" s="230" t="s">
        <v>149</v>
      </c>
      <c r="J1349" s="230" t="s">
        <v>149</v>
      </c>
      <c r="K1349" s="230" t="s">
        <v>149</v>
      </c>
      <c r="L1349" s="230" t="s">
        <v>149</v>
      </c>
      <c r="M1349" s="230" t="s">
        <v>149</v>
      </c>
    </row>
    <row r="1350" spans="1:13" x14ac:dyDescent="0.3">
      <c r="A1350" s="230">
        <v>424405</v>
      </c>
      <c r="B1350" s="230" t="s">
        <v>58</v>
      </c>
      <c r="C1350" s="230" t="s">
        <v>150</v>
      </c>
      <c r="D1350" s="230" t="s">
        <v>150</v>
      </c>
      <c r="E1350" s="230" t="s">
        <v>150</v>
      </c>
      <c r="F1350" s="230" t="s">
        <v>150</v>
      </c>
      <c r="G1350" s="230" t="s">
        <v>150</v>
      </c>
      <c r="H1350" s="230" t="s">
        <v>150</v>
      </c>
      <c r="I1350" s="230" t="s">
        <v>149</v>
      </c>
      <c r="J1350" s="230" t="s">
        <v>149</v>
      </c>
      <c r="K1350" s="230" t="s">
        <v>149</v>
      </c>
      <c r="L1350" s="230" t="s">
        <v>149</v>
      </c>
      <c r="M1350" s="230" t="s">
        <v>149</v>
      </c>
    </row>
    <row r="1351" spans="1:13" x14ac:dyDescent="0.3">
      <c r="A1351" s="230">
        <v>424406</v>
      </c>
      <c r="B1351" s="230" t="s">
        <v>58</v>
      </c>
      <c r="C1351" s="230" t="s">
        <v>150</v>
      </c>
      <c r="D1351" s="230" t="s">
        <v>150</v>
      </c>
      <c r="E1351" s="230" t="s">
        <v>150</v>
      </c>
      <c r="F1351" s="230" t="s">
        <v>150</v>
      </c>
      <c r="G1351" s="230" t="s">
        <v>150</v>
      </c>
      <c r="I1351" s="230" t="s">
        <v>149</v>
      </c>
      <c r="J1351" s="230" t="s">
        <v>149</v>
      </c>
      <c r="K1351" s="230" t="s">
        <v>149</v>
      </c>
      <c r="L1351" s="230" t="s">
        <v>149</v>
      </c>
      <c r="M1351" s="230" t="s">
        <v>149</v>
      </c>
    </row>
    <row r="1352" spans="1:13" x14ac:dyDescent="0.3">
      <c r="A1352" s="230">
        <v>424409</v>
      </c>
      <c r="B1352" s="230" t="s">
        <v>58</v>
      </c>
      <c r="C1352" s="230" t="s">
        <v>150</v>
      </c>
      <c r="E1352" s="230" t="s">
        <v>150</v>
      </c>
      <c r="F1352" s="230" t="s">
        <v>150</v>
      </c>
      <c r="G1352" s="230" t="s">
        <v>150</v>
      </c>
      <c r="H1352" s="230" t="s">
        <v>150</v>
      </c>
      <c r="I1352" s="230" t="s">
        <v>149</v>
      </c>
      <c r="J1352" s="230" t="s">
        <v>149</v>
      </c>
      <c r="K1352" s="230" t="s">
        <v>149</v>
      </c>
      <c r="L1352" s="230" t="s">
        <v>149</v>
      </c>
      <c r="M1352" s="230" t="s">
        <v>149</v>
      </c>
    </row>
    <row r="1353" spans="1:13" x14ac:dyDescent="0.3">
      <c r="A1353" s="230">
        <v>424413</v>
      </c>
      <c r="B1353" s="230" t="s">
        <v>58</v>
      </c>
      <c r="C1353" s="230" t="s">
        <v>150</v>
      </c>
      <c r="D1353" s="230" t="s">
        <v>150</v>
      </c>
      <c r="E1353" s="230" t="s">
        <v>150</v>
      </c>
      <c r="F1353" s="230" t="s">
        <v>150</v>
      </c>
      <c r="G1353" s="230" t="s">
        <v>149</v>
      </c>
      <c r="H1353" s="230" t="s">
        <v>150</v>
      </c>
      <c r="I1353" s="230" t="s">
        <v>149</v>
      </c>
      <c r="J1353" s="230" t="s">
        <v>149</v>
      </c>
      <c r="K1353" s="230" t="s">
        <v>149</v>
      </c>
      <c r="L1353" s="230" t="s">
        <v>149</v>
      </c>
      <c r="M1353" s="230" t="s">
        <v>149</v>
      </c>
    </row>
    <row r="1354" spans="1:13" x14ac:dyDescent="0.3">
      <c r="A1354" s="230">
        <v>424414</v>
      </c>
      <c r="B1354" s="230" t="s">
        <v>58</v>
      </c>
      <c r="C1354" s="230" t="s">
        <v>149</v>
      </c>
      <c r="D1354" s="230" t="s">
        <v>149</v>
      </c>
      <c r="E1354" s="230" t="s">
        <v>150</v>
      </c>
      <c r="F1354" s="230" t="s">
        <v>150</v>
      </c>
      <c r="G1354" s="230" t="s">
        <v>149</v>
      </c>
      <c r="H1354" s="230" t="s">
        <v>150</v>
      </c>
      <c r="I1354" s="230" t="s">
        <v>149</v>
      </c>
      <c r="J1354" s="230" t="s">
        <v>149</v>
      </c>
      <c r="K1354" s="230" t="s">
        <v>149</v>
      </c>
      <c r="L1354" s="230" t="s">
        <v>149</v>
      </c>
      <c r="M1354" s="230" t="s">
        <v>149</v>
      </c>
    </row>
    <row r="1355" spans="1:13" x14ac:dyDescent="0.3">
      <c r="A1355" s="230">
        <v>424416</v>
      </c>
      <c r="B1355" s="230" t="s">
        <v>58</v>
      </c>
      <c r="D1355" s="230" t="s">
        <v>149</v>
      </c>
      <c r="E1355" s="230" t="s">
        <v>150</v>
      </c>
      <c r="F1355" s="230" t="s">
        <v>150</v>
      </c>
      <c r="G1355" s="230" t="s">
        <v>149</v>
      </c>
      <c r="H1355" s="230" t="s">
        <v>149</v>
      </c>
      <c r="I1355" s="230" t="s">
        <v>149</v>
      </c>
      <c r="J1355" s="230" t="s">
        <v>149</v>
      </c>
      <c r="K1355" s="230" t="s">
        <v>149</v>
      </c>
      <c r="L1355" s="230" t="s">
        <v>149</v>
      </c>
      <c r="M1355" s="230" t="s">
        <v>149</v>
      </c>
    </row>
    <row r="1356" spans="1:13" x14ac:dyDescent="0.3">
      <c r="A1356" s="230">
        <v>424419</v>
      </c>
      <c r="B1356" s="230" t="s">
        <v>58</v>
      </c>
      <c r="C1356" s="230" t="s">
        <v>149</v>
      </c>
      <c r="D1356" s="230" t="s">
        <v>150</v>
      </c>
      <c r="E1356" s="230" t="s">
        <v>150</v>
      </c>
      <c r="F1356" s="230" t="s">
        <v>150</v>
      </c>
      <c r="G1356" s="230" t="s">
        <v>150</v>
      </c>
      <c r="H1356" s="230" t="s">
        <v>149</v>
      </c>
      <c r="I1356" s="230" t="s">
        <v>149</v>
      </c>
      <c r="J1356" s="230" t="s">
        <v>149</v>
      </c>
      <c r="K1356" s="230" t="s">
        <v>149</v>
      </c>
      <c r="L1356" s="230" t="s">
        <v>149</v>
      </c>
      <c r="M1356" s="230" t="s">
        <v>149</v>
      </c>
    </row>
    <row r="1357" spans="1:13" x14ac:dyDescent="0.3">
      <c r="A1357" s="230">
        <v>424420</v>
      </c>
      <c r="B1357" s="230" t="s">
        <v>58</v>
      </c>
      <c r="C1357" s="230" t="s">
        <v>150</v>
      </c>
      <c r="D1357" s="230" t="s">
        <v>150</v>
      </c>
      <c r="E1357" s="230" t="s">
        <v>150</v>
      </c>
      <c r="F1357" s="230" t="s">
        <v>149</v>
      </c>
      <c r="G1357" s="230" t="s">
        <v>149</v>
      </c>
      <c r="H1357" s="230" t="s">
        <v>150</v>
      </c>
      <c r="I1357" s="230" t="s">
        <v>149</v>
      </c>
      <c r="J1357" s="230" t="s">
        <v>149</v>
      </c>
      <c r="K1357" s="230" t="s">
        <v>149</v>
      </c>
      <c r="L1357" s="230" t="s">
        <v>149</v>
      </c>
      <c r="M1357" s="230" t="s">
        <v>149</v>
      </c>
    </row>
    <row r="1358" spans="1:13" x14ac:dyDescent="0.3">
      <c r="A1358" s="230">
        <v>424421</v>
      </c>
      <c r="B1358" s="230" t="s">
        <v>58</v>
      </c>
      <c r="E1358" s="230" t="s">
        <v>150</v>
      </c>
      <c r="G1358" s="230" t="s">
        <v>150</v>
      </c>
      <c r="H1358" s="230" t="s">
        <v>148</v>
      </c>
      <c r="J1358" s="230" t="s">
        <v>150</v>
      </c>
      <c r="L1358" s="230" t="s">
        <v>149</v>
      </c>
    </row>
    <row r="1359" spans="1:13" x14ac:dyDescent="0.3">
      <c r="A1359" s="230">
        <v>424425</v>
      </c>
      <c r="B1359" s="230" t="s">
        <v>58</v>
      </c>
      <c r="E1359" s="230" t="s">
        <v>150</v>
      </c>
      <c r="F1359" s="230" t="s">
        <v>150</v>
      </c>
      <c r="I1359" s="230" t="s">
        <v>150</v>
      </c>
      <c r="J1359" s="230" t="s">
        <v>149</v>
      </c>
      <c r="K1359" s="230" t="s">
        <v>150</v>
      </c>
      <c r="L1359" s="230" t="s">
        <v>149</v>
      </c>
      <c r="M1359" s="230" t="s">
        <v>149</v>
      </c>
    </row>
    <row r="1360" spans="1:13" x14ac:dyDescent="0.3">
      <c r="A1360" s="230">
        <v>424427</v>
      </c>
      <c r="B1360" s="230" t="s">
        <v>58</v>
      </c>
      <c r="C1360" s="230" t="s">
        <v>150</v>
      </c>
      <c r="D1360" s="230" t="s">
        <v>150</v>
      </c>
      <c r="E1360" s="230" t="s">
        <v>150</v>
      </c>
      <c r="F1360" s="230" t="s">
        <v>150</v>
      </c>
      <c r="G1360" s="230" t="s">
        <v>150</v>
      </c>
      <c r="H1360" s="230" t="s">
        <v>150</v>
      </c>
      <c r="I1360" s="230" t="s">
        <v>149</v>
      </c>
      <c r="J1360" s="230" t="s">
        <v>149</v>
      </c>
      <c r="K1360" s="230" t="s">
        <v>149</v>
      </c>
      <c r="L1360" s="230" t="s">
        <v>149</v>
      </c>
      <c r="M1360" s="230" t="s">
        <v>149</v>
      </c>
    </row>
    <row r="1361" spans="1:13" x14ac:dyDescent="0.3">
      <c r="A1361" s="230">
        <v>424428</v>
      </c>
      <c r="B1361" s="230" t="s">
        <v>58</v>
      </c>
      <c r="E1361" s="230" t="s">
        <v>148</v>
      </c>
      <c r="G1361" s="230" t="s">
        <v>149</v>
      </c>
      <c r="I1361" s="230" t="s">
        <v>149</v>
      </c>
      <c r="J1361" s="230" t="s">
        <v>149</v>
      </c>
      <c r="K1361" s="230" t="s">
        <v>150</v>
      </c>
      <c r="L1361" s="230" t="s">
        <v>149</v>
      </c>
      <c r="M1361" s="230" t="s">
        <v>149</v>
      </c>
    </row>
    <row r="1362" spans="1:13" x14ac:dyDescent="0.3">
      <c r="A1362" s="230">
        <v>424430</v>
      </c>
      <c r="B1362" s="230" t="s">
        <v>58</v>
      </c>
      <c r="C1362" s="230" t="s">
        <v>150</v>
      </c>
      <c r="E1362" s="230" t="s">
        <v>150</v>
      </c>
      <c r="F1362" s="230" t="s">
        <v>149</v>
      </c>
      <c r="I1362" s="230" t="s">
        <v>149</v>
      </c>
      <c r="J1362" s="230" t="s">
        <v>149</v>
      </c>
      <c r="K1362" s="230" t="s">
        <v>149</v>
      </c>
      <c r="L1362" s="230" t="s">
        <v>149</v>
      </c>
      <c r="M1362" s="230" t="s">
        <v>149</v>
      </c>
    </row>
    <row r="1363" spans="1:13" x14ac:dyDescent="0.3">
      <c r="A1363" s="230">
        <v>424431</v>
      </c>
      <c r="B1363" s="230" t="s">
        <v>58</v>
      </c>
      <c r="C1363" s="230" t="s">
        <v>150</v>
      </c>
      <c r="E1363" s="230" t="s">
        <v>150</v>
      </c>
      <c r="F1363" s="230" t="s">
        <v>150</v>
      </c>
      <c r="I1363" s="230" t="s">
        <v>149</v>
      </c>
      <c r="J1363" s="230" t="s">
        <v>149</v>
      </c>
      <c r="K1363" s="230" t="s">
        <v>149</v>
      </c>
      <c r="L1363" s="230" t="s">
        <v>149</v>
      </c>
      <c r="M1363" s="230" t="s">
        <v>149</v>
      </c>
    </row>
    <row r="1364" spans="1:13" x14ac:dyDescent="0.3">
      <c r="A1364" s="230">
        <v>424434</v>
      </c>
      <c r="B1364" s="230" t="s">
        <v>58</v>
      </c>
      <c r="C1364" s="230" t="s">
        <v>150</v>
      </c>
      <c r="D1364" s="230" t="s">
        <v>150</v>
      </c>
      <c r="E1364" s="230" t="s">
        <v>150</v>
      </c>
      <c r="F1364" s="230" t="s">
        <v>150</v>
      </c>
      <c r="G1364" s="230" t="s">
        <v>150</v>
      </c>
      <c r="H1364" s="230" t="s">
        <v>150</v>
      </c>
      <c r="I1364" s="230" t="s">
        <v>149</v>
      </c>
      <c r="J1364" s="230" t="s">
        <v>149</v>
      </c>
      <c r="K1364" s="230" t="s">
        <v>149</v>
      </c>
      <c r="L1364" s="230" t="s">
        <v>149</v>
      </c>
      <c r="M1364" s="230" t="s">
        <v>149</v>
      </c>
    </row>
    <row r="1365" spans="1:13" x14ac:dyDescent="0.3">
      <c r="A1365" s="230">
        <v>424435</v>
      </c>
      <c r="B1365" s="230" t="s">
        <v>58</v>
      </c>
      <c r="C1365" s="230" t="s">
        <v>148</v>
      </c>
      <c r="D1365" s="230" t="s">
        <v>149</v>
      </c>
      <c r="E1365" s="230" t="s">
        <v>150</v>
      </c>
      <c r="F1365" s="230" t="s">
        <v>150</v>
      </c>
      <c r="G1365" s="230" t="s">
        <v>148</v>
      </c>
      <c r="H1365" s="230" t="s">
        <v>149</v>
      </c>
      <c r="I1365" s="230" t="s">
        <v>149</v>
      </c>
      <c r="J1365" s="230" t="s">
        <v>149</v>
      </c>
      <c r="K1365" s="230" t="s">
        <v>149</v>
      </c>
      <c r="L1365" s="230" t="s">
        <v>149</v>
      </c>
      <c r="M1365" s="230" t="s">
        <v>149</v>
      </c>
    </row>
    <row r="1366" spans="1:13" x14ac:dyDescent="0.3">
      <c r="A1366" s="230">
        <v>424436</v>
      </c>
      <c r="B1366" s="230" t="s">
        <v>58</v>
      </c>
      <c r="C1366" s="230" t="s">
        <v>150</v>
      </c>
      <c r="D1366" s="230" t="s">
        <v>150</v>
      </c>
      <c r="E1366" s="230" t="s">
        <v>148</v>
      </c>
      <c r="F1366" s="230" t="s">
        <v>150</v>
      </c>
      <c r="G1366" s="230" t="s">
        <v>149</v>
      </c>
      <c r="H1366" s="230" t="s">
        <v>150</v>
      </c>
      <c r="I1366" s="230" t="s">
        <v>149</v>
      </c>
      <c r="J1366" s="230" t="s">
        <v>149</v>
      </c>
      <c r="K1366" s="230" t="s">
        <v>149</v>
      </c>
      <c r="L1366" s="230" t="s">
        <v>149</v>
      </c>
      <c r="M1366" s="230" t="s">
        <v>149</v>
      </c>
    </row>
    <row r="1367" spans="1:13" x14ac:dyDescent="0.3">
      <c r="A1367" s="230">
        <v>424441</v>
      </c>
      <c r="B1367" s="230" t="s">
        <v>58</v>
      </c>
      <c r="D1367" s="230" t="s">
        <v>148</v>
      </c>
      <c r="E1367" s="230" t="s">
        <v>148</v>
      </c>
      <c r="F1367" s="230" t="s">
        <v>148</v>
      </c>
      <c r="G1367" s="230" t="s">
        <v>150</v>
      </c>
      <c r="H1367" s="230" t="s">
        <v>148</v>
      </c>
      <c r="I1367" s="230" t="s">
        <v>150</v>
      </c>
      <c r="J1367" s="230" t="s">
        <v>149</v>
      </c>
      <c r="K1367" s="230" t="s">
        <v>150</v>
      </c>
      <c r="L1367" s="230" t="s">
        <v>149</v>
      </c>
      <c r="M1367" s="230" t="s">
        <v>149</v>
      </c>
    </row>
    <row r="1368" spans="1:13" x14ac:dyDescent="0.3">
      <c r="A1368" s="230">
        <v>424443</v>
      </c>
      <c r="B1368" s="230" t="s">
        <v>58</v>
      </c>
      <c r="H1368" s="230" t="s">
        <v>150</v>
      </c>
      <c r="I1368" s="230" t="s">
        <v>150</v>
      </c>
      <c r="J1368" s="230" t="s">
        <v>149</v>
      </c>
      <c r="L1368" s="230" t="s">
        <v>150</v>
      </c>
      <c r="M1368" s="230" t="s">
        <v>149</v>
      </c>
    </row>
    <row r="1369" spans="1:13" x14ac:dyDescent="0.3">
      <c r="A1369" s="230">
        <v>424444</v>
      </c>
      <c r="B1369" s="230" t="s">
        <v>58</v>
      </c>
      <c r="C1369" s="230" t="s">
        <v>150</v>
      </c>
      <c r="D1369" s="230" t="s">
        <v>150</v>
      </c>
      <c r="E1369" s="230" t="s">
        <v>149</v>
      </c>
      <c r="F1369" s="230" t="s">
        <v>150</v>
      </c>
      <c r="G1369" s="230" t="s">
        <v>149</v>
      </c>
      <c r="H1369" s="230" t="s">
        <v>149</v>
      </c>
      <c r="I1369" s="230" t="s">
        <v>149</v>
      </c>
      <c r="J1369" s="230" t="s">
        <v>149</v>
      </c>
      <c r="K1369" s="230" t="s">
        <v>149</v>
      </c>
      <c r="L1369" s="230" t="s">
        <v>149</v>
      </c>
      <c r="M1369" s="230" t="s">
        <v>149</v>
      </c>
    </row>
    <row r="1370" spans="1:13" x14ac:dyDescent="0.3">
      <c r="A1370" s="230">
        <v>424449</v>
      </c>
      <c r="B1370" s="230" t="s">
        <v>58</v>
      </c>
      <c r="C1370" s="230" t="s">
        <v>150</v>
      </c>
      <c r="D1370" s="230" t="s">
        <v>150</v>
      </c>
      <c r="E1370" s="230" t="s">
        <v>150</v>
      </c>
      <c r="F1370" s="230" t="s">
        <v>149</v>
      </c>
      <c r="G1370" s="230" t="s">
        <v>149</v>
      </c>
      <c r="H1370" s="230" t="s">
        <v>149</v>
      </c>
      <c r="I1370" s="230" t="s">
        <v>149</v>
      </c>
      <c r="J1370" s="230" t="s">
        <v>149</v>
      </c>
      <c r="K1370" s="230" t="s">
        <v>149</v>
      </c>
      <c r="L1370" s="230" t="s">
        <v>149</v>
      </c>
      <c r="M1370" s="230" t="s">
        <v>149</v>
      </c>
    </row>
    <row r="1371" spans="1:13" x14ac:dyDescent="0.3">
      <c r="A1371" s="230">
        <v>424453</v>
      </c>
      <c r="B1371" s="230" t="s">
        <v>58</v>
      </c>
      <c r="F1371" s="230" t="s">
        <v>149</v>
      </c>
      <c r="J1371" s="230" t="s">
        <v>150</v>
      </c>
      <c r="K1371" s="230" t="s">
        <v>150</v>
      </c>
      <c r="L1371" s="230" t="s">
        <v>149</v>
      </c>
      <c r="M1371" s="230" t="s">
        <v>150</v>
      </c>
    </row>
    <row r="1372" spans="1:13" x14ac:dyDescent="0.3">
      <c r="A1372" s="230">
        <v>424462</v>
      </c>
      <c r="B1372" s="230" t="s">
        <v>58</v>
      </c>
      <c r="C1372" s="230" t="s">
        <v>150</v>
      </c>
      <c r="D1372" s="230" t="s">
        <v>149</v>
      </c>
      <c r="E1372" s="230" t="s">
        <v>150</v>
      </c>
      <c r="F1372" s="230" t="s">
        <v>150</v>
      </c>
      <c r="G1372" s="230" t="s">
        <v>149</v>
      </c>
      <c r="H1372" s="230" t="s">
        <v>149</v>
      </c>
      <c r="I1372" s="230" t="s">
        <v>149</v>
      </c>
      <c r="J1372" s="230" t="s">
        <v>149</v>
      </c>
      <c r="K1372" s="230" t="s">
        <v>149</v>
      </c>
      <c r="L1372" s="230" t="s">
        <v>149</v>
      </c>
      <c r="M1372" s="230" t="s">
        <v>149</v>
      </c>
    </row>
    <row r="1373" spans="1:13" x14ac:dyDescent="0.3">
      <c r="A1373" s="230">
        <v>424463</v>
      </c>
      <c r="B1373" s="230" t="s">
        <v>58</v>
      </c>
      <c r="C1373" s="230" t="s">
        <v>150</v>
      </c>
      <c r="D1373" s="230" t="s">
        <v>150</v>
      </c>
      <c r="G1373" s="230" t="s">
        <v>150</v>
      </c>
      <c r="H1373" s="230" t="s">
        <v>149</v>
      </c>
      <c r="I1373" s="230" t="s">
        <v>150</v>
      </c>
      <c r="J1373" s="230" t="s">
        <v>149</v>
      </c>
      <c r="K1373" s="230" t="s">
        <v>150</v>
      </c>
      <c r="L1373" s="230" t="s">
        <v>149</v>
      </c>
      <c r="M1373" s="230" t="s">
        <v>150</v>
      </c>
    </row>
    <row r="1374" spans="1:13" x14ac:dyDescent="0.3">
      <c r="A1374" s="230">
        <v>424466</v>
      </c>
      <c r="B1374" s="230" t="s">
        <v>58</v>
      </c>
      <c r="D1374" s="230" t="s">
        <v>149</v>
      </c>
      <c r="E1374" s="230" t="s">
        <v>148</v>
      </c>
      <c r="F1374" s="230" t="s">
        <v>149</v>
      </c>
      <c r="G1374" s="230" t="s">
        <v>148</v>
      </c>
      <c r="H1374" s="230" t="s">
        <v>148</v>
      </c>
      <c r="I1374" s="230" t="s">
        <v>149</v>
      </c>
      <c r="J1374" s="230" t="s">
        <v>150</v>
      </c>
      <c r="K1374" s="230" t="s">
        <v>150</v>
      </c>
      <c r="L1374" s="230" t="s">
        <v>150</v>
      </c>
      <c r="M1374" s="230" t="s">
        <v>149</v>
      </c>
    </row>
    <row r="1375" spans="1:13" x14ac:dyDescent="0.3">
      <c r="A1375" s="230">
        <v>424469</v>
      </c>
      <c r="B1375" s="230" t="s">
        <v>58</v>
      </c>
      <c r="C1375" s="230" t="s">
        <v>148</v>
      </c>
      <c r="D1375" s="230" t="s">
        <v>150</v>
      </c>
      <c r="E1375" s="230" t="s">
        <v>150</v>
      </c>
      <c r="F1375" s="230" t="s">
        <v>150</v>
      </c>
      <c r="G1375" s="230" t="s">
        <v>148</v>
      </c>
      <c r="H1375" s="230" t="s">
        <v>148</v>
      </c>
      <c r="I1375" s="230" t="s">
        <v>149</v>
      </c>
      <c r="J1375" s="230" t="s">
        <v>149</v>
      </c>
      <c r="K1375" s="230" t="s">
        <v>149</v>
      </c>
      <c r="L1375" s="230" t="s">
        <v>149</v>
      </c>
      <c r="M1375" s="230" t="s">
        <v>149</v>
      </c>
    </row>
    <row r="1376" spans="1:13" x14ac:dyDescent="0.3">
      <c r="A1376" s="230">
        <v>424470</v>
      </c>
      <c r="B1376" s="230" t="s">
        <v>58</v>
      </c>
      <c r="C1376" s="230" t="s">
        <v>150</v>
      </c>
      <c r="D1376" s="230" t="s">
        <v>150</v>
      </c>
      <c r="E1376" s="230" t="s">
        <v>150</v>
      </c>
      <c r="F1376" s="230" t="s">
        <v>150</v>
      </c>
      <c r="G1376" s="230" t="s">
        <v>150</v>
      </c>
      <c r="H1376" s="230" t="s">
        <v>149</v>
      </c>
      <c r="I1376" s="230" t="s">
        <v>149</v>
      </c>
      <c r="J1376" s="230" t="s">
        <v>149</v>
      </c>
      <c r="K1376" s="230" t="s">
        <v>149</v>
      </c>
      <c r="L1376" s="230" t="s">
        <v>149</v>
      </c>
      <c r="M1376" s="230" t="s">
        <v>149</v>
      </c>
    </row>
    <row r="1377" spans="1:13" x14ac:dyDescent="0.3">
      <c r="A1377" s="230">
        <v>424475</v>
      </c>
      <c r="B1377" s="230" t="s">
        <v>58</v>
      </c>
      <c r="F1377" s="230" t="s">
        <v>149</v>
      </c>
      <c r="J1377" s="230" t="s">
        <v>150</v>
      </c>
      <c r="K1377" s="230" t="s">
        <v>149</v>
      </c>
      <c r="L1377" s="230" t="s">
        <v>149</v>
      </c>
      <c r="M1377" s="230" t="s">
        <v>150</v>
      </c>
    </row>
    <row r="1378" spans="1:13" x14ac:dyDescent="0.3">
      <c r="A1378" s="230">
        <v>424480</v>
      </c>
      <c r="B1378" s="230" t="s">
        <v>58</v>
      </c>
      <c r="C1378" s="230" t="s">
        <v>150</v>
      </c>
      <c r="D1378" s="230" t="s">
        <v>150</v>
      </c>
      <c r="E1378" s="230" t="s">
        <v>150</v>
      </c>
      <c r="F1378" s="230" t="s">
        <v>150</v>
      </c>
      <c r="G1378" s="230" t="s">
        <v>150</v>
      </c>
      <c r="H1378" s="230" t="s">
        <v>150</v>
      </c>
      <c r="I1378" s="230" t="s">
        <v>149</v>
      </c>
      <c r="J1378" s="230" t="s">
        <v>149</v>
      </c>
      <c r="K1378" s="230" t="s">
        <v>149</v>
      </c>
      <c r="L1378" s="230" t="s">
        <v>149</v>
      </c>
      <c r="M1378" s="230" t="s">
        <v>149</v>
      </c>
    </row>
    <row r="1379" spans="1:13" x14ac:dyDescent="0.3">
      <c r="A1379" s="230">
        <v>424483</v>
      </c>
      <c r="B1379" s="230" t="s">
        <v>58</v>
      </c>
      <c r="E1379" s="230" t="s">
        <v>148</v>
      </c>
      <c r="I1379" s="230" t="s">
        <v>150</v>
      </c>
      <c r="J1379" s="230" t="s">
        <v>149</v>
      </c>
      <c r="K1379" s="230" t="s">
        <v>149</v>
      </c>
      <c r="L1379" s="230" t="s">
        <v>149</v>
      </c>
      <c r="M1379" s="230" t="s">
        <v>149</v>
      </c>
    </row>
    <row r="1380" spans="1:13" x14ac:dyDescent="0.3">
      <c r="A1380" s="230">
        <v>424488</v>
      </c>
      <c r="B1380" s="230" t="s">
        <v>58</v>
      </c>
      <c r="C1380" s="230" t="s">
        <v>149</v>
      </c>
      <c r="D1380" s="230" t="s">
        <v>150</v>
      </c>
      <c r="E1380" s="230" t="s">
        <v>149</v>
      </c>
      <c r="F1380" s="230" t="s">
        <v>150</v>
      </c>
      <c r="G1380" s="230" t="s">
        <v>150</v>
      </c>
      <c r="H1380" s="230" t="s">
        <v>149</v>
      </c>
      <c r="I1380" s="230" t="s">
        <v>149</v>
      </c>
      <c r="J1380" s="230" t="s">
        <v>149</v>
      </c>
      <c r="K1380" s="230" t="s">
        <v>149</v>
      </c>
      <c r="L1380" s="230" t="s">
        <v>149</v>
      </c>
      <c r="M1380" s="230" t="s">
        <v>149</v>
      </c>
    </row>
    <row r="1381" spans="1:13" x14ac:dyDescent="0.3">
      <c r="A1381" s="230">
        <v>424489</v>
      </c>
      <c r="B1381" s="230" t="s">
        <v>58</v>
      </c>
      <c r="C1381" s="230" t="s">
        <v>150</v>
      </c>
      <c r="E1381" s="230" t="s">
        <v>149</v>
      </c>
      <c r="F1381" s="230" t="s">
        <v>150</v>
      </c>
      <c r="I1381" s="230" t="s">
        <v>149</v>
      </c>
      <c r="J1381" s="230" t="s">
        <v>149</v>
      </c>
      <c r="K1381" s="230" t="s">
        <v>149</v>
      </c>
      <c r="L1381" s="230" t="s">
        <v>149</v>
      </c>
      <c r="M1381" s="230" t="s">
        <v>149</v>
      </c>
    </row>
    <row r="1382" spans="1:13" x14ac:dyDescent="0.3">
      <c r="A1382" s="230">
        <v>424491</v>
      </c>
      <c r="B1382" s="230" t="s">
        <v>58</v>
      </c>
      <c r="C1382" s="230" t="s">
        <v>149</v>
      </c>
      <c r="D1382" s="230" t="s">
        <v>149</v>
      </c>
      <c r="E1382" s="230" t="s">
        <v>148</v>
      </c>
      <c r="G1382" s="230" t="s">
        <v>149</v>
      </c>
      <c r="I1382" s="230" t="s">
        <v>149</v>
      </c>
      <c r="J1382" s="230" t="s">
        <v>150</v>
      </c>
      <c r="K1382" s="230" t="s">
        <v>149</v>
      </c>
      <c r="L1382" s="230" t="s">
        <v>149</v>
      </c>
      <c r="M1382" s="230" t="s">
        <v>150</v>
      </c>
    </row>
    <row r="1383" spans="1:13" x14ac:dyDescent="0.3">
      <c r="A1383" s="230">
        <v>424498</v>
      </c>
      <c r="B1383" s="230" t="s">
        <v>58</v>
      </c>
      <c r="C1383" s="230" t="s">
        <v>150</v>
      </c>
      <c r="D1383" s="230" t="s">
        <v>150</v>
      </c>
      <c r="E1383" s="230" t="s">
        <v>150</v>
      </c>
      <c r="F1383" s="230" t="s">
        <v>150</v>
      </c>
      <c r="G1383" s="230" t="s">
        <v>149</v>
      </c>
      <c r="H1383" s="230" t="s">
        <v>149</v>
      </c>
      <c r="I1383" s="230" t="s">
        <v>149</v>
      </c>
      <c r="J1383" s="230" t="s">
        <v>149</v>
      </c>
      <c r="K1383" s="230" t="s">
        <v>149</v>
      </c>
      <c r="L1383" s="230" t="s">
        <v>149</v>
      </c>
      <c r="M1383" s="230" t="s">
        <v>149</v>
      </c>
    </row>
    <row r="1384" spans="1:13" x14ac:dyDescent="0.3">
      <c r="A1384" s="230">
        <v>424499</v>
      </c>
      <c r="B1384" s="230" t="s">
        <v>58</v>
      </c>
      <c r="C1384" s="230" t="s">
        <v>150</v>
      </c>
      <c r="D1384" s="230" t="s">
        <v>150</v>
      </c>
      <c r="E1384" s="230" t="s">
        <v>150</v>
      </c>
      <c r="F1384" s="230" t="s">
        <v>150</v>
      </c>
      <c r="G1384" s="230" t="s">
        <v>150</v>
      </c>
      <c r="H1384" s="230" t="s">
        <v>150</v>
      </c>
      <c r="I1384" s="230" t="s">
        <v>149</v>
      </c>
      <c r="J1384" s="230" t="s">
        <v>149</v>
      </c>
      <c r="K1384" s="230" t="s">
        <v>149</v>
      </c>
      <c r="L1384" s="230" t="s">
        <v>149</v>
      </c>
      <c r="M1384" s="230" t="s">
        <v>149</v>
      </c>
    </row>
    <row r="1385" spans="1:13" x14ac:dyDescent="0.3">
      <c r="A1385" s="230">
        <v>424500</v>
      </c>
      <c r="B1385" s="230" t="s">
        <v>58</v>
      </c>
      <c r="C1385" s="230" t="s">
        <v>149</v>
      </c>
      <c r="D1385" s="230" t="s">
        <v>149</v>
      </c>
      <c r="E1385" s="230" t="s">
        <v>150</v>
      </c>
      <c r="F1385" s="230" t="s">
        <v>150</v>
      </c>
      <c r="G1385" s="230" t="s">
        <v>149</v>
      </c>
      <c r="J1385" s="230" t="s">
        <v>149</v>
      </c>
      <c r="M1385" s="230" t="s">
        <v>149</v>
      </c>
    </row>
    <row r="1386" spans="1:13" x14ac:dyDescent="0.3">
      <c r="A1386" s="230">
        <v>424504</v>
      </c>
      <c r="B1386" s="230" t="s">
        <v>58</v>
      </c>
      <c r="C1386" s="230" t="s">
        <v>150</v>
      </c>
      <c r="D1386" s="230" t="s">
        <v>150</v>
      </c>
      <c r="E1386" s="230" t="s">
        <v>149</v>
      </c>
      <c r="F1386" s="230" t="s">
        <v>149</v>
      </c>
      <c r="G1386" s="230" t="s">
        <v>149</v>
      </c>
      <c r="H1386" s="230" t="s">
        <v>149</v>
      </c>
      <c r="I1386" s="230" t="s">
        <v>149</v>
      </c>
      <c r="J1386" s="230" t="s">
        <v>149</v>
      </c>
      <c r="K1386" s="230" t="s">
        <v>149</v>
      </c>
      <c r="L1386" s="230" t="s">
        <v>149</v>
      </c>
      <c r="M1386" s="230" t="s">
        <v>149</v>
      </c>
    </row>
    <row r="1387" spans="1:13" x14ac:dyDescent="0.3">
      <c r="A1387" s="230">
        <v>424507</v>
      </c>
      <c r="B1387" s="230" t="s">
        <v>58</v>
      </c>
      <c r="C1387" s="230" t="s">
        <v>150</v>
      </c>
      <c r="E1387" s="230" t="s">
        <v>150</v>
      </c>
      <c r="F1387" s="230" t="s">
        <v>150</v>
      </c>
      <c r="G1387" s="230" t="s">
        <v>149</v>
      </c>
      <c r="H1387" s="230" t="s">
        <v>149</v>
      </c>
      <c r="I1387" s="230" t="s">
        <v>149</v>
      </c>
      <c r="J1387" s="230" t="s">
        <v>149</v>
      </c>
      <c r="K1387" s="230" t="s">
        <v>149</v>
      </c>
      <c r="L1387" s="230" t="s">
        <v>149</v>
      </c>
      <c r="M1387" s="230" t="s">
        <v>149</v>
      </c>
    </row>
    <row r="1388" spans="1:13" x14ac:dyDescent="0.3">
      <c r="A1388" s="230">
        <v>424509</v>
      </c>
      <c r="B1388" s="230" t="s">
        <v>58</v>
      </c>
      <c r="C1388" s="230" t="s">
        <v>148</v>
      </c>
      <c r="D1388" s="230" t="s">
        <v>148</v>
      </c>
      <c r="E1388" s="230" t="s">
        <v>150</v>
      </c>
      <c r="F1388" s="230" t="s">
        <v>148</v>
      </c>
      <c r="G1388" s="230" t="s">
        <v>148</v>
      </c>
      <c r="H1388" s="230" t="s">
        <v>150</v>
      </c>
      <c r="I1388" s="230" t="s">
        <v>150</v>
      </c>
      <c r="J1388" s="230" t="s">
        <v>150</v>
      </c>
      <c r="K1388" s="230" t="s">
        <v>149</v>
      </c>
      <c r="L1388" s="230" t="s">
        <v>150</v>
      </c>
      <c r="M1388" s="230" t="s">
        <v>150</v>
      </c>
    </row>
    <row r="1389" spans="1:13" x14ac:dyDescent="0.3">
      <c r="A1389" s="230">
        <v>424514</v>
      </c>
      <c r="B1389" s="230" t="s">
        <v>58</v>
      </c>
      <c r="C1389" s="230" t="s">
        <v>150</v>
      </c>
      <c r="D1389" s="230" t="s">
        <v>150</v>
      </c>
      <c r="E1389" s="230" t="s">
        <v>149</v>
      </c>
      <c r="F1389" s="230" t="s">
        <v>150</v>
      </c>
      <c r="G1389" s="230" t="s">
        <v>149</v>
      </c>
      <c r="H1389" s="230" t="s">
        <v>150</v>
      </c>
      <c r="I1389" s="230" t="s">
        <v>149</v>
      </c>
      <c r="J1389" s="230" t="s">
        <v>149</v>
      </c>
      <c r="K1389" s="230" t="s">
        <v>149</v>
      </c>
      <c r="L1389" s="230" t="s">
        <v>149</v>
      </c>
      <c r="M1389" s="230" t="s">
        <v>149</v>
      </c>
    </row>
    <row r="1390" spans="1:13" x14ac:dyDescent="0.3">
      <c r="A1390" s="230">
        <v>424518</v>
      </c>
      <c r="B1390" s="230" t="s">
        <v>58</v>
      </c>
      <c r="C1390" s="230" t="s">
        <v>149</v>
      </c>
      <c r="E1390" s="230" t="s">
        <v>150</v>
      </c>
      <c r="F1390" s="230" t="s">
        <v>150</v>
      </c>
      <c r="I1390" s="230" t="s">
        <v>149</v>
      </c>
      <c r="J1390" s="230" t="s">
        <v>149</v>
      </c>
      <c r="K1390" s="230" t="s">
        <v>149</v>
      </c>
      <c r="L1390" s="230" t="s">
        <v>149</v>
      </c>
      <c r="M1390" s="230" t="s">
        <v>149</v>
      </c>
    </row>
    <row r="1391" spans="1:13" x14ac:dyDescent="0.3">
      <c r="A1391" s="230">
        <v>424522</v>
      </c>
      <c r="B1391" s="230" t="s">
        <v>58</v>
      </c>
      <c r="C1391" s="230" t="s">
        <v>150</v>
      </c>
      <c r="D1391" s="230" t="s">
        <v>149</v>
      </c>
      <c r="E1391" s="230" t="s">
        <v>150</v>
      </c>
      <c r="F1391" s="230" t="s">
        <v>150</v>
      </c>
      <c r="G1391" s="230" t="s">
        <v>149</v>
      </c>
      <c r="H1391" s="230" t="s">
        <v>149</v>
      </c>
      <c r="I1391" s="230" t="s">
        <v>149</v>
      </c>
      <c r="J1391" s="230" t="s">
        <v>149</v>
      </c>
      <c r="K1391" s="230" t="s">
        <v>149</v>
      </c>
      <c r="L1391" s="230" t="s">
        <v>149</v>
      </c>
      <c r="M1391" s="230" t="s">
        <v>149</v>
      </c>
    </row>
    <row r="1392" spans="1:13" x14ac:dyDescent="0.3">
      <c r="A1392" s="230">
        <v>424523</v>
      </c>
      <c r="B1392" s="230" t="s">
        <v>58</v>
      </c>
      <c r="D1392" s="230" t="s">
        <v>149</v>
      </c>
      <c r="E1392" s="230" t="s">
        <v>150</v>
      </c>
      <c r="F1392" s="230" t="s">
        <v>150</v>
      </c>
      <c r="G1392" s="230" t="s">
        <v>149</v>
      </c>
      <c r="I1392" s="230" t="s">
        <v>150</v>
      </c>
      <c r="J1392" s="230" t="s">
        <v>149</v>
      </c>
      <c r="K1392" s="230" t="s">
        <v>150</v>
      </c>
      <c r="L1392" s="230" t="s">
        <v>149</v>
      </c>
      <c r="M1392" s="230" t="s">
        <v>149</v>
      </c>
    </row>
    <row r="1393" spans="1:13" x14ac:dyDescent="0.3">
      <c r="A1393" s="230">
        <v>424528</v>
      </c>
      <c r="B1393" s="230" t="s">
        <v>58</v>
      </c>
      <c r="E1393" s="230" t="s">
        <v>148</v>
      </c>
      <c r="I1393" s="230" t="s">
        <v>149</v>
      </c>
      <c r="J1393" s="230" t="s">
        <v>149</v>
      </c>
      <c r="K1393" s="230" t="s">
        <v>149</v>
      </c>
      <c r="L1393" s="230" t="s">
        <v>149</v>
      </c>
      <c r="M1393" s="230" t="s">
        <v>149</v>
      </c>
    </row>
    <row r="1394" spans="1:13" x14ac:dyDescent="0.3">
      <c r="A1394" s="230">
        <v>424531</v>
      </c>
      <c r="B1394" s="230" t="s">
        <v>58</v>
      </c>
      <c r="C1394" s="230" t="s">
        <v>150</v>
      </c>
      <c r="D1394" s="230" t="s">
        <v>149</v>
      </c>
      <c r="E1394" s="230" t="s">
        <v>150</v>
      </c>
      <c r="F1394" s="230" t="s">
        <v>150</v>
      </c>
      <c r="I1394" s="230" t="s">
        <v>149</v>
      </c>
      <c r="J1394" s="230" t="s">
        <v>149</v>
      </c>
      <c r="K1394" s="230" t="s">
        <v>149</v>
      </c>
      <c r="L1394" s="230" t="s">
        <v>149</v>
      </c>
      <c r="M1394" s="230" t="s">
        <v>149</v>
      </c>
    </row>
    <row r="1395" spans="1:13" x14ac:dyDescent="0.3">
      <c r="A1395" s="230">
        <v>424533</v>
      </c>
      <c r="B1395" s="230" t="s">
        <v>58</v>
      </c>
      <c r="C1395" s="230" t="s">
        <v>150</v>
      </c>
      <c r="D1395" s="230" t="s">
        <v>149</v>
      </c>
      <c r="E1395" s="230" t="s">
        <v>149</v>
      </c>
      <c r="F1395" s="230" t="s">
        <v>150</v>
      </c>
      <c r="G1395" s="230" t="s">
        <v>150</v>
      </c>
      <c r="I1395" s="230" t="s">
        <v>149</v>
      </c>
      <c r="J1395" s="230" t="s">
        <v>149</v>
      </c>
      <c r="K1395" s="230" t="s">
        <v>149</v>
      </c>
      <c r="L1395" s="230" t="s">
        <v>149</v>
      </c>
      <c r="M1395" s="230" t="s">
        <v>149</v>
      </c>
    </row>
    <row r="1396" spans="1:13" x14ac:dyDescent="0.3">
      <c r="A1396" s="230">
        <v>424539</v>
      </c>
      <c r="B1396" s="230" t="s">
        <v>58</v>
      </c>
      <c r="D1396" s="230" t="s">
        <v>150</v>
      </c>
      <c r="E1396" s="230" t="s">
        <v>148</v>
      </c>
      <c r="F1396" s="230" t="s">
        <v>148</v>
      </c>
      <c r="H1396" s="230" t="s">
        <v>149</v>
      </c>
      <c r="K1396" s="230" t="s">
        <v>150</v>
      </c>
      <c r="L1396" s="230" t="s">
        <v>149</v>
      </c>
    </row>
    <row r="1397" spans="1:13" x14ac:dyDescent="0.3">
      <c r="A1397" s="230">
        <v>424541</v>
      </c>
      <c r="B1397" s="230" t="s">
        <v>58</v>
      </c>
      <c r="C1397" s="230" t="s">
        <v>150</v>
      </c>
      <c r="D1397" s="230" t="s">
        <v>149</v>
      </c>
      <c r="E1397" s="230" t="s">
        <v>150</v>
      </c>
      <c r="F1397" s="230" t="s">
        <v>149</v>
      </c>
      <c r="G1397" s="230" t="s">
        <v>150</v>
      </c>
      <c r="H1397" s="230" t="s">
        <v>149</v>
      </c>
      <c r="I1397" s="230" t="s">
        <v>149</v>
      </c>
      <c r="J1397" s="230" t="s">
        <v>149</v>
      </c>
      <c r="K1397" s="230" t="s">
        <v>149</v>
      </c>
      <c r="L1397" s="230" t="s">
        <v>149</v>
      </c>
      <c r="M1397" s="230" t="s">
        <v>149</v>
      </c>
    </row>
    <row r="1398" spans="1:13" x14ac:dyDescent="0.3">
      <c r="A1398" s="230">
        <v>424543</v>
      </c>
      <c r="B1398" s="230" t="s">
        <v>58</v>
      </c>
      <c r="F1398" s="230" t="s">
        <v>150</v>
      </c>
      <c r="J1398" s="230" t="s">
        <v>150</v>
      </c>
      <c r="K1398" s="230" t="s">
        <v>150</v>
      </c>
      <c r="L1398" s="230" t="s">
        <v>150</v>
      </c>
      <c r="M1398" s="230" t="s">
        <v>150</v>
      </c>
    </row>
    <row r="1399" spans="1:13" x14ac:dyDescent="0.3">
      <c r="A1399" s="230">
        <v>424544</v>
      </c>
      <c r="B1399" s="230" t="s">
        <v>58</v>
      </c>
      <c r="C1399" s="230" t="s">
        <v>150</v>
      </c>
      <c r="D1399" s="230" t="s">
        <v>150</v>
      </c>
      <c r="E1399" s="230" t="s">
        <v>150</v>
      </c>
      <c r="F1399" s="230" t="s">
        <v>150</v>
      </c>
      <c r="G1399" s="230" t="s">
        <v>150</v>
      </c>
      <c r="I1399" s="230" t="s">
        <v>149</v>
      </c>
      <c r="J1399" s="230" t="s">
        <v>149</v>
      </c>
      <c r="K1399" s="230" t="s">
        <v>149</v>
      </c>
      <c r="L1399" s="230" t="s">
        <v>149</v>
      </c>
      <c r="M1399" s="230" t="s">
        <v>149</v>
      </c>
    </row>
    <row r="1400" spans="1:13" x14ac:dyDescent="0.3">
      <c r="A1400" s="230">
        <v>424545</v>
      </c>
      <c r="B1400" s="230" t="s">
        <v>58</v>
      </c>
      <c r="C1400" s="230" t="s">
        <v>149</v>
      </c>
      <c r="D1400" s="230" t="s">
        <v>149</v>
      </c>
      <c r="E1400" s="230" t="s">
        <v>150</v>
      </c>
      <c r="F1400" s="230" t="s">
        <v>150</v>
      </c>
      <c r="G1400" s="230" t="s">
        <v>150</v>
      </c>
      <c r="H1400" s="230" t="s">
        <v>149</v>
      </c>
      <c r="I1400" s="230" t="s">
        <v>149</v>
      </c>
      <c r="J1400" s="230" t="s">
        <v>149</v>
      </c>
      <c r="K1400" s="230" t="s">
        <v>149</v>
      </c>
      <c r="L1400" s="230" t="s">
        <v>149</v>
      </c>
      <c r="M1400" s="230" t="s">
        <v>149</v>
      </c>
    </row>
    <row r="1401" spans="1:13" x14ac:dyDescent="0.3">
      <c r="A1401" s="230">
        <v>424546</v>
      </c>
      <c r="B1401" s="230" t="s">
        <v>58</v>
      </c>
      <c r="D1401" s="230" t="s">
        <v>149</v>
      </c>
      <c r="J1401" s="230" t="s">
        <v>149</v>
      </c>
      <c r="K1401" s="230" t="s">
        <v>150</v>
      </c>
      <c r="L1401" s="230" t="s">
        <v>149</v>
      </c>
      <c r="M1401" s="230" t="s">
        <v>150</v>
      </c>
    </row>
    <row r="1402" spans="1:13" x14ac:dyDescent="0.3">
      <c r="A1402" s="230">
        <v>424550</v>
      </c>
      <c r="B1402" s="230" t="s">
        <v>58</v>
      </c>
      <c r="D1402" s="230" t="s">
        <v>149</v>
      </c>
      <c r="H1402" s="230" t="s">
        <v>149</v>
      </c>
      <c r="I1402" s="230" t="s">
        <v>149</v>
      </c>
      <c r="J1402" s="230" t="s">
        <v>149</v>
      </c>
      <c r="K1402" s="230" t="s">
        <v>149</v>
      </c>
      <c r="L1402" s="230" t="s">
        <v>149</v>
      </c>
      <c r="M1402" s="230" t="s">
        <v>149</v>
      </c>
    </row>
    <row r="1403" spans="1:13" x14ac:dyDescent="0.3">
      <c r="A1403" s="230">
        <v>424553</v>
      </c>
      <c r="B1403" s="230" t="s">
        <v>58</v>
      </c>
      <c r="D1403" s="230" t="s">
        <v>150</v>
      </c>
      <c r="E1403" s="230" t="s">
        <v>150</v>
      </c>
      <c r="F1403" s="230" t="s">
        <v>149</v>
      </c>
      <c r="H1403" s="230" t="s">
        <v>150</v>
      </c>
      <c r="J1403" s="230" t="s">
        <v>150</v>
      </c>
      <c r="K1403" s="230" t="s">
        <v>150</v>
      </c>
      <c r="L1403" s="230" t="s">
        <v>150</v>
      </c>
    </row>
    <row r="1404" spans="1:13" x14ac:dyDescent="0.3">
      <c r="A1404" s="230">
        <v>424555</v>
      </c>
      <c r="B1404" s="230" t="s">
        <v>58</v>
      </c>
      <c r="C1404" s="230" t="s">
        <v>150</v>
      </c>
      <c r="D1404" s="230" t="s">
        <v>150</v>
      </c>
      <c r="E1404" s="230" t="s">
        <v>150</v>
      </c>
      <c r="F1404" s="230" t="s">
        <v>150</v>
      </c>
      <c r="G1404" s="230" t="s">
        <v>149</v>
      </c>
      <c r="I1404" s="230" t="s">
        <v>149</v>
      </c>
      <c r="J1404" s="230" t="s">
        <v>149</v>
      </c>
      <c r="K1404" s="230" t="s">
        <v>149</v>
      </c>
      <c r="M1404" s="230" t="s">
        <v>149</v>
      </c>
    </row>
    <row r="1405" spans="1:13" x14ac:dyDescent="0.3">
      <c r="A1405" s="230">
        <v>424559</v>
      </c>
      <c r="B1405" s="230" t="s">
        <v>58</v>
      </c>
      <c r="C1405" s="230" t="s">
        <v>150</v>
      </c>
      <c r="D1405" s="230" t="s">
        <v>150</v>
      </c>
      <c r="E1405" s="230" t="s">
        <v>150</v>
      </c>
      <c r="F1405" s="230" t="s">
        <v>149</v>
      </c>
      <c r="G1405" s="230" t="s">
        <v>149</v>
      </c>
      <c r="H1405" s="230" t="s">
        <v>149</v>
      </c>
      <c r="I1405" s="230" t="s">
        <v>149</v>
      </c>
      <c r="J1405" s="230" t="s">
        <v>149</v>
      </c>
      <c r="K1405" s="230" t="s">
        <v>149</v>
      </c>
      <c r="L1405" s="230" t="s">
        <v>149</v>
      </c>
      <c r="M1405" s="230" t="s">
        <v>149</v>
      </c>
    </row>
    <row r="1406" spans="1:13" x14ac:dyDescent="0.3">
      <c r="A1406" s="230">
        <v>424560</v>
      </c>
      <c r="B1406" s="230" t="s">
        <v>58</v>
      </c>
      <c r="C1406" s="230" t="s">
        <v>149</v>
      </c>
      <c r="E1406" s="230" t="s">
        <v>150</v>
      </c>
      <c r="F1406" s="230" t="s">
        <v>150</v>
      </c>
      <c r="I1406" s="230" t="s">
        <v>149</v>
      </c>
      <c r="J1406" s="230" t="s">
        <v>149</v>
      </c>
      <c r="K1406" s="230" t="s">
        <v>149</v>
      </c>
      <c r="L1406" s="230" t="s">
        <v>149</v>
      </c>
      <c r="M1406" s="230" t="s">
        <v>149</v>
      </c>
    </row>
    <row r="1407" spans="1:13" x14ac:dyDescent="0.3">
      <c r="A1407" s="230">
        <v>424562</v>
      </c>
      <c r="B1407" s="230" t="s">
        <v>58</v>
      </c>
      <c r="C1407" s="230" t="s">
        <v>150</v>
      </c>
      <c r="D1407" s="230" t="s">
        <v>149</v>
      </c>
      <c r="E1407" s="230" t="s">
        <v>149</v>
      </c>
      <c r="F1407" s="230" t="s">
        <v>150</v>
      </c>
      <c r="G1407" s="230" t="s">
        <v>149</v>
      </c>
      <c r="H1407" s="230" t="s">
        <v>150</v>
      </c>
      <c r="I1407" s="230" t="s">
        <v>149</v>
      </c>
      <c r="J1407" s="230" t="s">
        <v>149</v>
      </c>
      <c r="K1407" s="230" t="s">
        <v>149</v>
      </c>
      <c r="L1407" s="230" t="s">
        <v>149</v>
      </c>
      <c r="M1407" s="230" t="s">
        <v>149</v>
      </c>
    </row>
    <row r="1408" spans="1:13" x14ac:dyDescent="0.3">
      <c r="A1408" s="230">
        <v>424571</v>
      </c>
      <c r="B1408" s="230" t="s">
        <v>58</v>
      </c>
      <c r="C1408" s="230" t="s">
        <v>150</v>
      </c>
      <c r="D1408" s="230" t="s">
        <v>149</v>
      </c>
      <c r="E1408" s="230" t="s">
        <v>149</v>
      </c>
      <c r="F1408" s="230" t="s">
        <v>149</v>
      </c>
      <c r="G1408" s="230" t="s">
        <v>150</v>
      </c>
      <c r="H1408" s="230" t="s">
        <v>149</v>
      </c>
      <c r="I1408" s="230" t="s">
        <v>149</v>
      </c>
      <c r="J1408" s="230" t="s">
        <v>149</v>
      </c>
      <c r="K1408" s="230" t="s">
        <v>149</v>
      </c>
      <c r="L1408" s="230" t="s">
        <v>149</v>
      </c>
      <c r="M1408" s="230" t="s">
        <v>149</v>
      </c>
    </row>
    <row r="1409" spans="1:13" x14ac:dyDescent="0.3">
      <c r="A1409" s="230">
        <v>424574</v>
      </c>
      <c r="B1409" s="230" t="s">
        <v>58</v>
      </c>
      <c r="C1409" s="230" t="s">
        <v>150</v>
      </c>
      <c r="D1409" s="230" t="s">
        <v>150</v>
      </c>
      <c r="E1409" s="230" t="s">
        <v>150</v>
      </c>
      <c r="F1409" s="230" t="s">
        <v>150</v>
      </c>
      <c r="G1409" s="230" t="s">
        <v>150</v>
      </c>
      <c r="H1409" s="230" t="s">
        <v>150</v>
      </c>
      <c r="I1409" s="230" t="s">
        <v>149</v>
      </c>
      <c r="J1409" s="230" t="s">
        <v>149</v>
      </c>
      <c r="K1409" s="230" t="s">
        <v>149</v>
      </c>
      <c r="L1409" s="230" t="s">
        <v>149</v>
      </c>
      <c r="M1409" s="230" t="s">
        <v>149</v>
      </c>
    </row>
    <row r="1410" spans="1:13" x14ac:dyDescent="0.3">
      <c r="A1410" s="230">
        <v>424575</v>
      </c>
      <c r="B1410" s="230" t="s">
        <v>58</v>
      </c>
      <c r="C1410" s="230" t="s">
        <v>148</v>
      </c>
      <c r="E1410" s="230" t="s">
        <v>148</v>
      </c>
      <c r="G1410" s="230" t="s">
        <v>148</v>
      </c>
      <c r="I1410" s="230" t="s">
        <v>149</v>
      </c>
      <c r="J1410" s="230" t="s">
        <v>149</v>
      </c>
      <c r="K1410" s="230" t="s">
        <v>150</v>
      </c>
      <c r="L1410" s="230" t="s">
        <v>149</v>
      </c>
      <c r="M1410" s="230" t="s">
        <v>149</v>
      </c>
    </row>
    <row r="1411" spans="1:13" x14ac:dyDescent="0.3">
      <c r="A1411" s="230">
        <v>424584</v>
      </c>
      <c r="B1411" s="230" t="s">
        <v>58</v>
      </c>
      <c r="C1411" s="230" t="s">
        <v>150</v>
      </c>
      <c r="E1411" s="230" t="s">
        <v>148</v>
      </c>
      <c r="G1411" s="230" t="s">
        <v>150</v>
      </c>
      <c r="I1411" s="230" t="s">
        <v>149</v>
      </c>
      <c r="J1411" s="230" t="s">
        <v>150</v>
      </c>
      <c r="K1411" s="230" t="s">
        <v>148</v>
      </c>
      <c r="L1411" s="230" t="s">
        <v>149</v>
      </c>
    </row>
    <row r="1412" spans="1:13" x14ac:dyDescent="0.3">
      <c r="A1412" s="230">
        <v>424586</v>
      </c>
      <c r="B1412" s="230" t="s">
        <v>58</v>
      </c>
      <c r="C1412" s="230" t="s">
        <v>150</v>
      </c>
      <c r="D1412" s="230" t="s">
        <v>150</v>
      </c>
      <c r="E1412" s="230" t="s">
        <v>150</v>
      </c>
      <c r="F1412" s="230" t="s">
        <v>150</v>
      </c>
      <c r="G1412" s="230" t="s">
        <v>150</v>
      </c>
      <c r="H1412" s="230" t="s">
        <v>150</v>
      </c>
      <c r="I1412" s="230" t="s">
        <v>149</v>
      </c>
      <c r="J1412" s="230" t="s">
        <v>149</v>
      </c>
      <c r="K1412" s="230" t="s">
        <v>149</v>
      </c>
      <c r="L1412" s="230" t="s">
        <v>149</v>
      </c>
      <c r="M1412" s="230" t="s">
        <v>149</v>
      </c>
    </row>
    <row r="1413" spans="1:13" x14ac:dyDescent="0.3">
      <c r="A1413" s="230">
        <v>424595</v>
      </c>
      <c r="B1413" s="230" t="s">
        <v>58</v>
      </c>
      <c r="C1413" s="230" t="s">
        <v>150</v>
      </c>
      <c r="D1413" s="230" t="s">
        <v>150</v>
      </c>
      <c r="E1413" s="230" t="s">
        <v>150</v>
      </c>
      <c r="F1413" s="230" t="s">
        <v>150</v>
      </c>
      <c r="G1413" s="230" t="s">
        <v>149</v>
      </c>
      <c r="H1413" s="230" t="s">
        <v>149</v>
      </c>
      <c r="I1413" s="230" t="s">
        <v>149</v>
      </c>
      <c r="J1413" s="230" t="s">
        <v>149</v>
      </c>
      <c r="K1413" s="230" t="s">
        <v>149</v>
      </c>
      <c r="L1413" s="230" t="s">
        <v>149</v>
      </c>
      <c r="M1413" s="230" t="s">
        <v>149</v>
      </c>
    </row>
    <row r="1414" spans="1:13" x14ac:dyDescent="0.3">
      <c r="A1414" s="230">
        <v>424604</v>
      </c>
      <c r="B1414" s="230" t="s">
        <v>58</v>
      </c>
      <c r="C1414" s="230" t="s">
        <v>150</v>
      </c>
      <c r="D1414" s="230" t="s">
        <v>149</v>
      </c>
      <c r="E1414" s="230" t="s">
        <v>149</v>
      </c>
      <c r="F1414" s="230" t="s">
        <v>149</v>
      </c>
      <c r="G1414" s="230" t="s">
        <v>149</v>
      </c>
      <c r="H1414" s="230" t="s">
        <v>150</v>
      </c>
      <c r="I1414" s="230" t="s">
        <v>149</v>
      </c>
      <c r="J1414" s="230" t="s">
        <v>149</v>
      </c>
      <c r="K1414" s="230" t="s">
        <v>149</v>
      </c>
      <c r="L1414" s="230" t="s">
        <v>149</v>
      </c>
      <c r="M1414" s="230" t="s">
        <v>149</v>
      </c>
    </row>
    <row r="1415" spans="1:13" x14ac:dyDescent="0.3">
      <c r="A1415" s="230">
        <v>424609</v>
      </c>
      <c r="B1415" s="230" t="s">
        <v>58</v>
      </c>
      <c r="C1415" s="230" t="s">
        <v>150</v>
      </c>
      <c r="E1415" s="230" t="s">
        <v>150</v>
      </c>
      <c r="F1415" s="230" t="s">
        <v>150</v>
      </c>
      <c r="I1415" s="230" t="s">
        <v>149</v>
      </c>
      <c r="J1415" s="230" t="s">
        <v>150</v>
      </c>
      <c r="K1415" s="230" t="s">
        <v>149</v>
      </c>
      <c r="L1415" s="230" t="s">
        <v>149</v>
      </c>
      <c r="M1415" s="230" t="s">
        <v>149</v>
      </c>
    </row>
    <row r="1416" spans="1:13" x14ac:dyDescent="0.3">
      <c r="A1416" s="230">
        <v>424610</v>
      </c>
      <c r="B1416" s="230" t="s">
        <v>58</v>
      </c>
      <c r="C1416" s="230" t="s">
        <v>149</v>
      </c>
      <c r="D1416" s="230" t="s">
        <v>150</v>
      </c>
      <c r="E1416" s="230" t="s">
        <v>148</v>
      </c>
      <c r="F1416" s="230" t="s">
        <v>150</v>
      </c>
      <c r="G1416" s="230" t="s">
        <v>148</v>
      </c>
      <c r="H1416" s="230" t="s">
        <v>148</v>
      </c>
      <c r="I1416" s="230" t="s">
        <v>149</v>
      </c>
      <c r="J1416" s="230" t="s">
        <v>149</v>
      </c>
      <c r="K1416" s="230" t="s">
        <v>149</v>
      </c>
      <c r="L1416" s="230" t="s">
        <v>149</v>
      </c>
      <c r="M1416" s="230" t="s">
        <v>149</v>
      </c>
    </row>
    <row r="1417" spans="1:13" x14ac:dyDescent="0.3">
      <c r="A1417" s="230">
        <v>424612</v>
      </c>
      <c r="B1417" s="230" t="s">
        <v>58</v>
      </c>
      <c r="C1417" s="230" t="s">
        <v>150</v>
      </c>
      <c r="D1417" s="230" t="s">
        <v>150</v>
      </c>
      <c r="I1417" s="230" t="s">
        <v>149</v>
      </c>
      <c r="J1417" s="230" t="s">
        <v>150</v>
      </c>
      <c r="K1417" s="230" t="s">
        <v>150</v>
      </c>
      <c r="L1417" s="230" t="s">
        <v>150</v>
      </c>
      <c r="M1417" s="230" t="s">
        <v>150</v>
      </c>
    </row>
    <row r="1418" spans="1:13" x14ac:dyDescent="0.3">
      <c r="A1418" s="230">
        <v>424614</v>
      </c>
      <c r="B1418" s="230" t="s">
        <v>58</v>
      </c>
      <c r="C1418" s="230" t="s">
        <v>150</v>
      </c>
      <c r="D1418" s="230" t="s">
        <v>149</v>
      </c>
      <c r="E1418" s="230" t="s">
        <v>150</v>
      </c>
      <c r="F1418" s="230" t="s">
        <v>150</v>
      </c>
      <c r="G1418" s="230" t="s">
        <v>149</v>
      </c>
      <c r="H1418" s="230" t="s">
        <v>149</v>
      </c>
      <c r="I1418" s="230" t="s">
        <v>149</v>
      </c>
      <c r="J1418" s="230" t="s">
        <v>149</v>
      </c>
      <c r="K1418" s="230" t="s">
        <v>149</v>
      </c>
      <c r="L1418" s="230" t="s">
        <v>149</v>
      </c>
      <c r="M1418" s="230" t="s">
        <v>149</v>
      </c>
    </row>
    <row r="1419" spans="1:13" x14ac:dyDescent="0.3">
      <c r="A1419" s="230">
        <v>424616</v>
      </c>
      <c r="B1419" s="230" t="s">
        <v>58</v>
      </c>
      <c r="F1419" s="230" t="s">
        <v>150</v>
      </c>
      <c r="J1419" s="230" t="s">
        <v>149</v>
      </c>
      <c r="K1419" s="230" t="s">
        <v>150</v>
      </c>
      <c r="L1419" s="230" t="s">
        <v>149</v>
      </c>
      <c r="M1419" s="230" t="s">
        <v>149</v>
      </c>
    </row>
    <row r="1420" spans="1:13" x14ac:dyDescent="0.3">
      <c r="A1420" s="230">
        <v>424617</v>
      </c>
      <c r="B1420" s="230" t="s">
        <v>58</v>
      </c>
      <c r="C1420" s="230" t="s">
        <v>149</v>
      </c>
      <c r="D1420" s="230" t="s">
        <v>149</v>
      </c>
      <c r="E1420" s="230" t="s">
        <v>150</v>
      </c>
      <c r="F1420" s="230" t="s">
        <v>150</v>
      </c>
      <c r="G1420" s="230" t="s">
        <v>150</v>
      </c>
      <c r="H1420" s="230" t="s">
        <v>149</v>
      </c>
      <c r="I1420" s="230" t="s">
        <v>149</v>
      </c>
      <c r="J1420" s="230" t="s">
        <v>149</v>
      </c>
      <c r="K1420" s="230" t="s">
        <v>149</v>
      </c>
      <c r="L1420" s="230" t="s">
        <v>149</v>
      </c>
      <c r="M1420" s="230" t="s">
        <v>149</v>
      </c>
    </row>
    <row r="1421" spans="1:13" x14ac:dyDescent="0.3">
      <c r="A1421" s="230">
        <v>424622</v>
      </c>
      <c r="B1421" s="230" t="s">
        <v>58</v>
      </c>
      <c r="E1421" s="230" t="s">
        <v>149</v>
      </c>
      <c r="F1421" s="230" t="s">
        <v>148</v>
      </c>
      <c r="I1421" s="230" t="s">
        <v>149</v>
      </c>
      <c r="J1421" s="230" t="s">
        <v>149</v>
      </c>
      <c r="K1421" s="230" t="s">
        <v>149</v>
      </c>
      <c r="L1421" s="230" t="s">
        <v>149</v>
      </c>
      <c r="M1421" s="230" t="s">
        <v>149</v>
      </c>
    </row>
    <row r="1422" spans="1:13" x14ac:dyDescent="0.3">
      <c r="A1422" s="230">
        <v>424627</v>
      </c>
      <c r="B1422" s="230" t="s">
        <v>58</v>
      </c>
      <c r="C1422" s="230" t="s">
        <v>150</v>
      </c>
      <c r="D1422" s="230" t="s">
        <v>149</v>
      </c>
      <c r="E1422" s="230" t="s">
        <v>150</v>
      </c>
      <c r="F1422" s="230" t="s">
        <v>150</v>
      </c>
      <c r="G1422" s="230" t="s">
        <v>149</v>
      </c>
      <c r="H1422" s="230" t="s">
        <v>150</v>
      </c>
      <c r="I1422" s="230" t="s">
        <v>149</v>
      </c>
      <c r="J1422" s="230" t="s">
        <v>149</v>
      </c>
      <c r="K1422" s="230" t="s">
        <v>149</v>
      </c>
      <c r="L1422" s="230" t="s">
        <v>149</v>
      </c>
      <c r="M1422" s="230" t="s">
        <v>149</v>
      </c>
    </row>
    <row r="1423" spans="1:13" x14ac:dyDescent="0.3">
      <c r="A1423" s="230">
        <v>424632</v>
      </c>
      <c r="B1423" s="230" t="s">
        <v>58</v>
      </c>
      <c r="C1423" s="230" t="s">
        <v>148</v>
      </c>
      <c r="D1423" s="230" t="s">
        <v>148</v>
      </c>
      <c r="E1423" s="230" t="s">
        <v>150</v>
      </c>
      <c r="F1423" s="230" t="s">
        <v>150</v>
      </c>
      <c r="G1423" s="230" t="s">
        <v>150</v>
      </c>
      <c r="H1423" s="230" t="s">
        <v>150</v>
      </c>
      <c r="I1423" s="230" t="s">
        <v>149</v>
      </c>
      <c r="J1423" s="230" t="s">
        <v>149</v>
      </c>
      <c r="K1423" s="230" t="s">
        <v>149</v>
      </c>
      <c r="L1423" s="230" t="s">
        <v>149</v>
      </c>
      <c r="M1423" s="230" t="s">
        <v>149</v>
      </c>
    </row>
    <row r="1424" spans="1:13" x14ac:dyDescent="0.3">
      <c r="A1424" s="230">
        <v>424636</v>
      </c>
      <c r="B1424" s="230" t="s">
        <v>58</v>
      </c>
      <c r="C1424" s="230" t="s">
        <v>150</v>
      </c>
      <c r="D1424" s="230" t="s">
        <v>150</v>
      </c>
      <c r="E1424" s="230" t="s">
        <v>150</v>
      </c>
      <c r="F1424" s="230" t="s">
        <v>150</v>
      </c>
      <c r="G1424" s="230" t="s">
        <v>150</v>
      </c>
      <c r="I1424" s="230" t="s">
        <v>149</v>
      </c>
      <c r="J1424" s="230" t="s">
        <v>149</v>
      </c>
      <c r="K1424" s="230" t="s">
        <v>149</v>
      </c>
      <c r="L1424" s="230" t="s">
        <v>149</v>
      </c>
      <c r="M1424" s="230" t="s">
        <v>149</v>
      </c>
    </row>
    <row r="1425" spans="1:13" x14ac:dyDescent="0.3">
      <c r="A1425" s="230">
        <v>424637</v>
      </c>
      <c r="B1425" s="230" t="s">
        <v>58</v>
      </c>
      <c r="C1425" s="230" t="s">
        <v>148</v>
      </c>
      <c r="D1425" s="230" t="s">
        <v>149</v>
      </c>
      <c r="E1425" s="230" t="s">
        <v>148</v>
      </c>
      <c r="F1425" s="230" t="s">
        <v>148</v>
      </c>
      <c r="G1425" s="230" t="s">
        <v>148</v>
      </c>
      <c r="H1425" s="230" t="s">
        <v>150</v>
      </c>
      <c r="I1425" s="230" t="s">
        <v>150</v>
      </c>
      <c r="J1425" s="230" t="s">
        <v>149</v>
      </c>
      <c r="K1425" s="230" t="s">
        <v>150</v>
      </c>
      <c r="L1425" s="230" t="s">
        <v>149</v>
      </c>
      <c r="M1425" s="230" t="s">
        <v>149</v>
      </c>
    </row>
    <row r="1426" spans="1:13" x14ac:dyDescent="0.3">
      <c r="A1426" s="230">
        <v>424638</v>
      </c>
      <c r="B1426" s="230" t="s">
        <v>58</v>
      </c>
      <c r="C1426" s="230" t="s">
        <v>148</v>
      </c>
      <c r="E1426" s="230" t="s">
        <v>150</v>
      </c>
      <c r="F1426" s="230" t="s">
        <v>150</v>
      </c>
      <c r="I1426" s="230" t="s">
        <v>149</v>
      </c>
      <c r="J1426" s="230" t="s">
        <v>149</v>
      </c>
      <c r="K1426" s="230" t="s">
        <v>150</v>
      </c>
      <c r="L1426" s="230" t="s">
        <v>149</v>
      </c>
      <c r="M1426" s="230" t="s">
        <v>149</v>
      </c>
    </row>
    <row r="1427" spans="1:13" x14ac:dyDescent="0.3">
      <c r="A1427" s="230">
        <v>424639</v>
      </c>
      <c r="B1427" s="230" t="s">
        <v>58</v>
      </c>
      <c r="C1427" s="230" t="s">
        <v>148</v>
      </c>
      <c r="D1427" s="230" t="s">
        <v>150</v>
      </c>
      <c r="E1427" s="230" t="s">
        <v>150</v>
      </c>
      <c r="F1427" s="230" t="s">
        <v>150</v>
      </c>
      <c r="G1427" s="230" t="s">
        <v>149</v>
      </c>
      <c r="H1427" s="230" t="s">
        <v>148</v>
      </c>
      <c r="I1427" s="230" t="s">
        <v>149</v>
      </c>
      <c r="J1427" s="230" t="s">
        <v>150</v>
      </c>
      <c r="K1427" s="230" t="s">
        <v>149</v>
      </c>
      <c r="L1427" s="230" t="s">
        <v>149</v>
      </c>
      <c r="M1427" s="230" t="s">
        <v>149</v>
      </c>
    </row>
    <row r="1428" spans="1:13" x14ac:dyDescent="0.3">
      <c r="A1428" s="230">
        <v>424640</v>
      </c>
      <c r="B1428" s="230" t="s">
        <v>58</v>
      </c>
      <c r="C1428" s="230" t="s">
        <v>150</v>
      </c>
      <c r="D1428" s="230" t="s">
        <v>150</v>
      </c>
      <c r="E1428" s="230" t="s">
        <v>150</v>
      </c>
      <c r="F1428" s="230" t="s">
        <v>149</v>
      </c>
      <c r="G1428" s="230" t="s">
        <v>149</v>
      </c>
      <c r="H1428" s="230" t="s">
        <v>150</v>
      </c>
      <c r="I1428" s="230" t="s">
        <v>149</v>
      </c>
      <c r="J1428" s="230" t="s">
        <v>149</v>
      </c>
      <c r="K1428" s="230" t="s">
        <v>149</v>
      </c>
      <c r="L1428" s="230" t="s">
        <v>149</v>
      </c>
      <c r="M1428" s="230" t="s">
        <v>149</v>
      </c>
    </row>
    <row r="1429" spans="1:13" x14ac:dyDescent="0.3">
      <c r="A1429" s="230">
        <v>424642</v>
      </c>
      <c r="B1429" s="230" t="s">
        <v>58</v>
      </c>
      <c r="D1429" s="230" t="s">
        <v>150</v>
      </c>
      <c r="H1429" s="230" t="s">
        <v>150</v>
      </c>
      <c r="I1429" s="230" t="s">
        <v>149</v>
      </c>
      <c r="J1429" s="230" t="s">
        <v>149</v>
      </c>
      <c r="K1429" s="230" t="s">
        <v>150</v>
      </c>
      <c r="L1429" s="230" t="s">
        <v>149</v>
      </c>
      <c r="M1429" s="230" t="s">
        <v>149</v>
      </c>
    </row>
    <row r="1430" spans="1:13" x14ac:dyDescent="0.3">
      <c r="A1430" s="230">
        <v>424645</v>
      </c>
      <c r="B1430" s="230" t="s">
        <v>58</v>
      </c>
      <c r="C1430" s="230" t="s">
        <v>150</v>
      </c>
      <c r="D1430" s="230" t="s">
        <v>150</v>
      </c>
      <c r="E1430" s="230" t="s">
        <v>149</v>
      </c>
      <c r="F1430" s="230" t="s">
        <v>149</v>
      </c>
      <c r="G1430" s="230" t="s">
        <v>149</v>
      </c>
      <c r="H1430" s="230" t="s">
        <v>149</v>
      </c>
      <c r="I1430" s="230" t="s">
        <v>149</v>
      </c>
      <c r="J1430" s="230" t="s">
        <v>149</v>
      </c>
      <c r="K1430" s="230" t="s">
        <v>149</v>
      </c>
      <c r="L1430" s="230" t="s">
        <v>149</v>
      </c>
      <c r="M1430" s="230" t="s">
        <v>149</v>
      </c>
    </row>
    <row r="1431" spans="1:13" x14ac:dyDescent="0.3">
      <c r="A1431" s="230">
        <v>424650</v>
      </c>
      <c r="B1431" s="230" t="s">
        <v>58</v>
      </c>
      <c r="C1431" s="230" t="s">
        <v>149</v>
      </c>
      <c r="D1431" s="230" t="s">
        <v>150</v>
      </c>
      <c r="E1431" s="230" t="s">
        <v>150</v>
      </c>
      <c r="F1431" s="230" t="s">
        <v>150</v>
      </c>
      <c r="G1431" s="230" t="s">
        <v>150</v>
      </c>
      <c r="H1431" s="230" t="s">
        <v>149</v>
      </c>
      <c r="I1431" s="230" t="s">
        <v>149</v>
      </c>
      <c r="J1431" s="230" t="s">
        <v>149</v>
      </c>
      <c r="K1431" s="230" t="s">
        <v>149</v>
      </c>
      <c r="L1431" s="230" t="s">
        <v>149</v>
      </c>
      <c r="M1431" s="230" t="s">
        <v>149</v>
      </c>
    </row>
    <row r="1432" spans="1:13" x14ac:dyDescent="0.3">
      <c r="A1432" s="230">
        <v>424652</v>
      </c>
      <c r="B1432" s="230" t="s">
        <v>58</v>
      </c>
      <c r="C1432" s="230" t="s">
        <v>150</v>
      </c>
      <c r="D1432" s="230" t="s">
        <v>150</v>
      </c>
      <c r="E1432" s="230" t="s">
        <v>150</v>
      </c>
      <c r="F1432" s="230" t="s">
        <v>150</v>
      </c>
      <c r="G1432" s="230" t="s">
        <v>149</v>
      </c>
      <c r="H1432" s="230" t="s">
        <v>150</v>
      </c>
      <c r="I1432" s="230" t="s">
        <v>149</v>
      </c>
      <c r="J1432" s="230" t="s">
        <v>149</v>
      </c>
      <c r="K1432" s="230" t="s">
        <v>149</v>
      </c>
      <c r="L1432" s="230" t="s">
        <v>149</v>
      </c>
      <c r="M1432" s="230" t="s">
        <v>149</v>
      </c>
    </row>
    <row r="1433" spans="1:13" x14ac:dyDescent="0.3">
      <c r="A1433" s="230">
        <v>424654</v>
      </c>
      <c r="B1433" s="230" t="s">
        <v>58</v>
      </c>
      <c r="C1433" s="230" t="s">
        <v>150</v>
      </c>
      <c r="D1433" s="230" t="s">
        <v>150</v>
      </c>
      <c r="E1433" s="230" t="s">
        <v>150</v>
      </c>
      <c r="F1433" s="230" t="s">
        <v>150</v>
      </c>
      <c r="G1433" s="230" t="s">
        <v>149</v>
      </c>
      <c r="H1433" s="230" t="s">
        <v>150</v>
      </c>
      <c r="I1433" s="230" t="s">
        <v>149</v>
      </c>
      <c r="J1433" s="230" t="s">
        <v>149</v>
      </c>
      <c r="K1433" s="230" t="s">
        <v>149</v>
      </c>
      <c r="L1433" s="230" t="s">
        <v>149</v>
      </c>
      <c r="M1433" s="230" t="s">
        <v>149</v>
      </c>
    </row>
    <row r="1434" spans="1:13" x14ac:dyDescent="0.3">
      <c r="A1434" s="230">
        <v>424655</v>
      </c>
      <c r="B1434" s="230" t="s">
        <v>58</v>
      </c>
      <c r="D1434" s="230" t="s">
        <v>150</v>
      </c>
      <c r="E1434" s="230" t="s">
        <v>150</v>
      </c>
      <c r="F1434" s="230" t="s">
        <v>149</v>
      </c>
      <c r="G1434" s="230" t="s">
        <v>150</v>
      </c>
      <c r="H1434" s="230" t="s">
        <v>150</v>
      </c>
      <c r="I1434" s="230" t="s">
        <v>149</v>
      </c>
      <c r="J1434" s="230" t="s">
        <v>149</v>
      </c>
      <c r="K1434" s="230" t="s">
        <v>149</v>
      </c>
      <c r="L1434" s="230" t="s">
        <v>149</v>
      </c>
      <c r="M1434" s="230" t="s">
        <v>149</v>
      </c>
    </row>
    <row r="1435" spans="1:13" x14ac:dyDescent="0.3">
      <c r="A1435" s="230">
        <v>424657</v>
      </c>
      <c r="B1435" s="230" t="s">
        <v>58</v>
      </c>
      <c r="C1435" s="230" t="s">
        <v>149</v>
      </c>
      <c r="D1435" s="230" t="s">
        <v>150</v>
      </c>
      <c r="E1435" s="230" t="s">
        <v>150</v>
      </c>
      <c r="F1435" s="230" t="s">
        <v>150</v>
      </c>
      <c r="G1435" s="230" t="s">
        <v>150</v>
      </c>
      <c r="H1435" s="230" t="s">
        <v>150</v>
      </c>
      <c r="I1435" s="230" t="s">
        <v>149</v>
      </c>
      <c r="J1435" s="230" t="s">
        <v>149</v>
      </c>
      <c r="K1435" s="230" t="s">
        <v>149</v>
      </c>
      <c r="L1435" s="230" t="s">
        <v>149</v>
      </c>
      <c r="M1435" s="230" t="s">
        <v>149</v>
      </c>
    </row>
    <row r="1436" spans="1:13" x14ac:dyDescent="0.3">
      <c r="A1436" s="230">
        <v>424659</v>
      </c>
      <c r="B1436" s="230" t="s">
        <v>58</v>
      </c>
      <c r="C1436" s="230" t="s">
        <v>148</v>
      </c>
      <c r="D1436" s="230" t="s">
        <v>148</v>
      </c>
      <c r="E1436" s="230" t="s">
        <v>148</v>
      </c>
      <c r="F1436" s="230" t="s">
        <v>150</v>
      </c>
      <c r="G1436" s="230" t="s">
        <v>150</v>
      </c>
      <c r="H1436" s="230" t="s">
        <v>150</v>
      </c>
      <c r="I1436" s="230" t="s">
        <v>150</v>
      </c>
      <c r="J1436" s="230" t="s">
        <v>150</v>
      </c>
      <c r="K1436" s="230" t="s">
        <v>150</v>
      </c>
      <c r="L1436" s="230" t="s">
        <v>149</v>
      </c>
      <c r="M1436" s="230" t="s">
        <v>150</v>
      </c>
    </row>
    <row r="1437" spans="1:13" x14ac:dyDescent="0.3">
      <c r="A1437" s="230">
        <v>424660</v>
      </c>
      <c r="B1437" s="230" t="s">
        <v>58</v>
      </c>
      <c r="C1437" s="230" t="s">
        <v>150</v>
      </c>
      <c r="D1437" s="230" t="s">
        <v>149</v>
      </c>
      <c r="E1437" s="230" t="s">
        <v>150</v>
      </c>
      <c r="F1437" s="230" t="s">
        <v>150</v>
      </c>
      <c r="G1437" s="230" t="s">
        <v>150</v>
      </c>
      <c r="I1437" s="230" t="s">
        <v>149</v>
      </c>
      <c r="J1437" s="230" t="s">
        <v>149</v>
      </c>
      <c r="K1437" s="230" t="s">
        <v>149</v>
      </c>
      <c r="L1437" s="230" t="s">
        <v>149</v>
      </c>
      <c r="M1437" s="230" t="s">
        <v>149</v>
      </c>
    </row>
    <row r="1438" spans="1:13" x14ac:dyDescent="0.3">
      <c r="A1438" s="230">
        <v>424662</v>
      </c>
      <c r="B1438" s="230" t="s">
        <v>58</v>
      </c>
      <c r="C1438" s="230" t="s">
        <v>149</v>
      </c>
      <c r="D1438" s="230" t="s">
        <v>150</v>
      </c>
      <c r="E1438" s="230" t="s">
        <v>150</v>
      </c>
      <c r="F1438" s="230" t="s">
        <v>150</v>
      </c>
      <c r="H1438" s="230" t="s">
        <v>150</v>
      </c>
      <c r="I1438" s="230" t="s">
        <v>149</v>
      </c>
      <c r="J1438" s="230" t="s">
        <v>149</v>
      </c>
      <c r="K1438" s="230" t="s">
        <v>149</v>
      </c>
      <c r="L1438" s="230" t="s">
        <v>149</v>
      </c>
      <c r="M1438" s="230" t="s">
        <v>149</v>
      </c>
    </row>
    <row r="1439" spans="1:13" x14ac:dyDescent="0.3">
      <c r="A1439" s="230">
        <v>424664</v>
      </c>
      <c r="B1439" s="230" t="s">
        <v>58</v>
      </c>
      <c r="D1439" s="230" t="s">
        <v>150</v>
      </c>
      <c r="E1439" s="230" t="s">
        <v>150</v>
      </c>
      <c r="F1439" s="230" t="s">
        <v>150</v>
      </c>
      <c r="I1439" s="230" t="s">
        <v>150</v>
      </c>
      <c r="K1439" s="230" t="s">
        <v>149</v>
      </c>
    </row>
    <row r="1440" spans="1:13" x14ac:dyDescent="0.3">
      <c r="A1440" s="230">
        <v>424670</v>
      </c>
      <c r="B1440" s="230" t="s">
        <v>58</v>
      </c>
      <c r="C1440" s="230" t="s">
        <v>150</v>
      </c>
      <c r="D1440" s="230" t="s">
        <v>149</v>
      </c>
      <c r="E1440" s="230" t="s">
        <v>150</v>
      </c>
      <c r="F1440" s="230" t="s">
        <v>149</v>
      </c>
      <c r="G1440" s="230" t="s">
        <v>149</v>
      </c>
      <c r="I1440" s="230" t="s">
        <v>149</v>
      </c>
      <c r="J1440" s="230" t="s">
        <v>149</v>
      </c>
      <c r="K1440" s="230" t="s">
        <v>149</v>
      </c>
      <c r="L1440" s="230" t="s">
        <v>149</v>
      </c>
      <c r="M1440" s="230" t="s">
        <v>149</v>
      </c>
    </row>
    <row r="1441" spans="1:13" x14ac:dyDescent="0.3">
      <c r="A1441" s="230">
        <v>424673</v>
      </c>
      <c r="B1441" s="230" t="s">
        <v>58</v>
      </c>
      <c r="C1441" s="230" t="s">
        <v>150</v>
      </c>
      <c r="D1441" s="230" t="s">
        <v>150</v>
      </c>
      <c r="E1441" s="230" t="s">
        <v>150</v>
      </c>
      <c r="F1441" s="230" t="s">
        <v>150</v>
      </c>
      <c r="G1441" s="230" t="s">
        <v>150</v>
      </c>
      <c r="H1441" s="230" t="s">
        <v>150</v>
      </c>
      <c r="I1441" s="230" t="s">
        <v>149</v>
      </c>
      <c r="J1441" s="230" t="s">
        <v>149</v>
      </c>
      <c r="K1441" s="230" t="s">
        <v>149</v>
      </c>
      <c r="L1441" s="230" t="s">
        <v>149</v>
      </c>
      <c r="M1441" s="230" t="s">
        <v>149</v>
      </c>
    </row>
    <row r="1442" spans="1:13" x14ac:dyDescent="0.3">
      <c r="A1442" s="230">
        <v>424674</v>
      </c>
      <c r="B1442" s="230" t="s">
        <v>58</v>
      </c>
      <c r="C1442" s="230" t="s">
        <v>150</v>
      </c>
      <c r="D1442" s="230" t="s">
        <v>150</v>
      </c>
      <c r="E1442" s="230" t="s">
        <v>150</v>
      </c>
      <c r="F1442" s="230" t="s">
        <v>150</v>
      </c>
      <c r="G1442" s="230" t="s">
        <v>150</v>
      </c>
      <c r="H1442" s="230" t="s">
        <v>149</v>
      </c>
      <c r="I1442" s="230" t="s">
        <v>149</v>
      </c>
      <c r="J1442" s="230" t="s">
        <v>149</v>
      </c>
      <c r="K1442" s="230" t="s">
        <v>149</v>
      </c>
      <c r="L1442" s="230" t="s">
        <v>149</v>
      </c>
      <c r="M1442" s="230" t="s">
        <v>149</v>
      </c>
    </row>
    <row r="1443" spans="1:13" x14ac:dyDescent="0.3">
      <c r="A1443" s="230">
        <v>424679</v>
      </c>
      <c r="B1443" s="230" t="s">
        <v>58</v>
      </c>
      <c r="F1443" s="230" t="s">
        <v>149</v>
      </c>
      <c r="H1443" s="230" t="s">
        <v>149</v>
      </c>
      <c r="I1443" s="230" t="s">
        <v>149</v>
      </c>
      <c r="J1443" s="230" t="s">
        <v>149</v>
      </c>
      <c r="K1443" s="230" t="s">
        <v>149</v>
      </c>
      <c r="L1443" s="230" t="s">
        <v>149</v>
      </c>
      <c r="M1443" s="230" t="s">
        <v>149</v>
      </c>
    </row>
    <row r="1444" spans="1:13" x14ac:dyDescent="0.3">
      <c r="A1444" s="230">
        <v>424681</v>
      </c>
      <c r="B1444" s="230" t="s">
        <v>58</v>
      </c>
      <c r="C1444" s="230" t="s">
        <v>149</v>
      </c>
      <c r="D1444" s="230" t="s">
        <v>149</v>
      </c>
      <c r="E1444" s="230" t="s">
        <v>150</v>
      </c>
      <c r="G1444" s="230" t="s">
        <v>149</v>
      </c>
      <c r="H1444" s="230" t="s">
        <v>149</v>
      </c>
      <c r="I1444" s="230" t="s">
        <v>149</v>
      </c>
      <c r="J1444" s="230" t="s">
        <v>149</v>
      </c>
      <c r="K1444" s="230" t="s">
        <v>149</v>
      </c>
      <c r="L1444" s="230" t="s">
        <v>149</v>
      </c>
      <c r="M1444" s="230" t="s">
        <v>149</v>
      </c>
    </row>
    <row r="1445" spans="1:13" x14ac:dyDescent="0.3">
      <c r="A1445" s="230">
        <v>424690</v>
      </c>
      <c r="B1445" s="230" t="s">
        <v>58</v>
      </c>
      <c r="C1445" s="230" t="s">
        <v>150</v>
      </c>
      <c r="D1445" s="230" t="s">
        <v>149</v>
      </c>
      <c r="E1445" s="230" t="s">
        <v>150</v>
      </c>
      <c r="F1445" s="230" t="s">
        <v>150</v>
      </c>
      <c r="G1445" s="230" t="s">
        <v>150</v>
      </c>
      <c r="H1445" s="230" t="s">
        <v>150</v>
      </c>
      <c r="I1445" s="230" t="s">
        <v>149</v>
      </c>
      <c r="J1445" s="230" t="s">
        <v>149</v>
      </c>
      <c r="K1445" s="230" t="s">
        <v>149</v>
      </c>
      <c r="L1445" s="230" t="s">
        <v>149</v>
      </c>
      <c r="M1445" s="230" t="s">
        <v>149</v>
      </c>
    </row>
    <row r="1446" spans="1:13" x14ac:dyDescent="0.3">
      <c r="A1446" s="230">
        <v>424691</v>
      </c>
      <c r="B1446" s="230" t="s">
        <v>58</v>
      </c>
      <c r="C1446" s="230" t="s">
        <v>150</v>
      </c>
      <c r="D1446" s="230" t="s">
        <v>150</v>
      </c>
      <c r="E1446" s="230" t="s">
        <v>149</v>
      </c>
      <c r="F1446" s="230" t="s">
        <v>149</v>
      </c>
      <c r="G1446" s="230" t="s">
        <v>150</v>
      </c>
      <c r="H1446" s="230" t="s">
        <v>150</v>
      </c>
      <c r="I1446" s="230" t="s">
        <v>149</v>
      </c>
      <c r="J1446" s="230" t="s">
        <v>149</v>
      </c>
      <c r="K1446" s="230" t="s">
        <v>150</v>
      </c>
      <c r="L1446" s="230" t="s">
        <v>149</v>
      </c>
      <c r="M1446" s="230" t="s">
        <v>150</v>
      </c>
    </row>
    <row r="1447" spans="1:13" x14ac:dyDescent="0.3">
      <c r="A1447" s="230">
        <v>424696</v>
      </c>
      <c r="B1447" s="230" t="s">
        <v>58</v>
      </c>
      <c r="C1447" s="230" t="s">
        <v>150</v>
      </c>
      <c r="E1447" s="230" t="s">
        <v>150</v>
      </c>
      <c r="F1447" s="230" t="s">
        <v>150</v>
      </c>
      <c r="G1447" s="230" t="s">
        <v>149</v>
      </c>
      <c r="H1447" s="230" t="s">
        <v>150</v>
      </c>
      <c r="I1447" s="230" t="s">
        <v>149</v>
      </c>
      <c r="J1447" s="230" t="s">
        <v>149</v>
      </c>
      <c r="K1447" s="230" t="s">
        <v>149</v>
      </c>
      <c r="L1447" s="230" t="s">
        <v>149</v>
      </c>
      <c r="M1447" s="230" t="s">
        <v>149</v>
      </c>
    </row>
    <row r="1448" spans="1:13" x14ac:dyDescent="0.3">
      <c r="A1448" s="230">
        <v>424697</v>
      </c>
      <c r="B1448" s="230" t="s">
        <v>58</v>
      </c>
      <c r="C1448" s="230" t="s">
        <v>150</v>
      </c>
      <c r="D1448" s="230" t="s">
        <v>149</v>
      </c>
      <c r="E1448" s="230" t="s">
        <v>148</v>
      </c>
      <c r="F1448" s="230" t="s">
        <v>150</v>
      </c>
      <c r="G1448" s="230" t="s">
        <v>150</v>
      </c>
      <c r="H1448" s="230" t="s">
        <v>148</v>
      </c>
      <c r="I1448" s="230" t="s">
        <v>149</v>
      </c>
      <c r="J1448" s="230" t="s">
        <v>150</v>
      </c>
      <c r="K1448" s="230" t="s">
        <v>150</v>
      </c>
      <c r="L1448" s="230" t="s">
        <v>150</v>
      </c>
      <c r="M1448" s="230" t="s">
        <v>150</v>
      </c>
    </row>
    <row r="1449" spans="1:13" x14ac:dyDescent="0.3">
      <c r="A1449" s="230">
        <v>424699</v>
      </c>
      <c r="B1449" s="230" t="s">
        <v>58</v>
      </c>
      <c r="C1449" s="230" t="s">
        <v>150</v>
      </c>
      <c r="D1449" s="230" t="s">
        <v>150</v>
      </c>
      <c r="E1449" s="230" t="s">
        <v>150</v>
      </c>
      <c r="F1449" s="230" t="s">
        <v>149</v>
      </c>
      <c r="G1449" s="230" t="s">
        <v>150</v>
      </c>
      <c r="H1449" s="230" t="s">
        <v>150</v>
      </c>
      <c r="I1449" s="230" t="s">
        <v>149</v>
      </c>
      <c r="J1449" s="230" t="s">
        <v>149</v>
      </c>
      <c r="K1449" s="230" t="s">
        <v>150</v>
      </c>
      <c r="L1449" s="230" t="s">
        <v>149</v>
      </c>
      <c r="M1449" s="230" t="s">
        <v>150</v>
      </c>
    </row>
    <row r="1450" spans="1:13" x14ac:dyDescent="0.3">
      <c r="A1450" s="230">
        <v>424709</v>
      </c>
      <c r="B1450" s="230" t="s">
        <v>58</v>
      </c>
      <c r="C1450" s="230" t="s">
        <v>150</v>
      </c>
      <c r="E1450" s="230" t="s">
        <v>150</v>
      </c>
      <c r="F1450" s="230" t="s">
        <v>150</v>
      </c>
      <c r="I1450" s="230" t="s">
        <v>149</v>
      </c>
      <c r="J1450" s="230" t="s">
        <v>149</v>
      </c>
      <c r="K1450" s="230" t="s">
        <v>149</v>
      </c>
      <c r="L1450" s="230" t="s">
        <v>149</v>
      </c>
      <c r="M1450" s="230" t="s">
        <v>149</v>
      </c>
    </row>
    <row r="1451" spans="1:13" x14ac:dyDescent="0.3">
      <c r="A1451" s="230">
        <v>424712</v>
      </c>
      <c r="B1451" s="230" t="s">
        <v>58</v>
      </c>
      <c r="C1451" s="230" t="s">
        <v>149</v>
      </c>
      <c r="D1451" s="230" t="s">
        <v>150</v>
      </c>
      <c r="E1451" s="230" t="s">
        <v>149</v>
      </c>
      <c r="F1451" s="230" t="s">
        <v>150</v>
      </c>
      <c r="G1451" s="230" t="s">
        <v>149</v>
      </c>
      <c r="H1451" s="230" t="s">
        <v>149</v>
      </c>
      <c r="I1451" s="230" t="s">
        <v>149</v>
      </c>
      <c r="J1451" s="230" t="s">
        <v>149</v>
      </c>
      <c r="K1451" s="230" t="s">
        <v>149</v>
      </c>
      <c r="L1451" s="230" t="s">
        <v>149</v>
      </c>
      <c r="M1451" s="230" t="s">
        <v>149</v>
      </c>
    </row>
    <row r="1452" spans="1:13" x14ac:dyDescent="0.3">
      <c r="A1452" s="230">
        <v>424719</v>
      </c>
      <c r="B1452" s="230" t="s">
        <v>58</v>
      </c>
      <c r="C1452" s="230" t="s">
        <v>150</v>
      </c>
      <c r="D1452" s="230" t="s">
        <v>150</v>
      </c>
      <c r="F1452" s="230" t="s">
        <v>150</v>
      </c>
      <c r="G1452" s="230" t="s">
        <v>150</v>
      </c>
      <c r="H1452" s="230" t="s">
        <v>150</v>
      </c>
      <c r="I1452" s="230" t="s">
        <v>149</v>
      </c>
      <c r="J1452" s="230" t="s">
        <v>149</v>
      </c>
      <c r="K1452" s="230" t="s">
        <v>149</v>
      </c>
      <c r="L1452" s="230" t="s">
        <v>149</v>
      </c>
      <c r="M1452" s="230" t="s">
        <v>149</v>
      </c>
    </row>
    <row r="1453" spans="1:13" x14ac:dyDescent="0.3">
      <c r="A1453" s="230">
        <v>424722</v>
      </c>
      <c r="B1453" s="230" t="s">
        <v>58</v>
      </c>
      <c r="C1453" s="230" t="s">
        <v>150</v>
      </c>
      <c r="D1453" s="230" t="s">
        <v>150</v>
      </c>
      <c r="E1453" s="230" t="s">
        <v>150</v>
      </c>
      <c r="F1453" s="230" t="s">
        <v>150</v>
      </c>
      <c r="G1453" s="230" t="s">
        <v>149</v>
      </c>
      <c r="H1453" s="230" t="s">
        <v>149</v>
      </c>
      <c r="I1453" s="230" t="s">
        <v>149</v>
      </c>
      <c r="J1453" s="230" t="s">
        <v>149</v>
      </c>
      <c r="K1453" s="230" t="s">
        <v>149</v>
      </c>
      <c r="L1453" s="230" t="s">
        <v>149</v>
      </c>
      <c r="M1453" s="230" t="s">
        <v>149</v>
      </c>
    </row>
    <row r="1454" spans="1:13" x14ac:dyDescent="0.3">
      <c r="A1454" s="230">
        <v>424723</v>
      </c>
      <c r="B1454" s="230" t="s">
        <v>58</v>
      </c>
      <c r="C1454" s="230" t="s">
        <v>148</v>
      </c>
      <c r="E1454" s="230" t="s">
        <v>149</v>
      </c>
      <c r="G1454" s="230" t="s">
        <v>149</v>
      </c>
      <c r="H1454" s="230" t="s">
        <v>150</v>
      </c>
      <c r="I1454" s="230" t="s">
        <v>149</v>
      </c>
      <c r="J1454" s="230" t="s">
        <v>150</v>
      </c>
      <c r="K1454" s="230" t="s">
        <v>149</v>
      </c>
      <c r="L1454" s="230" t="s">
        <v>149</v>
      </c>
      <c r="M1454" s="230" t="s">
        <v>149</v>
      </c>
    </row>
    <row r="1455" spans="1:13" x14ac:dyDescent="0.3">
      <c r="A1455" s="230">
        <v>424726</v>
      </c>
      <c r="B1455" s="230" t="s">
        <v>58</v>
      </c>
      <c r="D1455" s="230" t="s">
        <v>150</v>
      </c>
      <c r="F1455" s="230" t="s">
        <v>149</v>
      </c>
      <c r="G1455" s="230" t="s">
        <v>150</v>
      </c>
      <c r="H1455" s="230" t="s">
        <v>150</v>
      </c>
      <c r="J1455" s="230" t="s">
        <v>149</v>
      </c>
      <c r="L1455" s="230" t="s">
        <v>149</v>
      </c>
      <c r="M1455" s="230" t="s">
        <v>149</v>
      </c>
    </row>
    <row r="1456" spans="1:13" x14ac:dyDescent="0.3">
      <c r="A1456" s="230">
        <v>424733</v>
      </c>
      <c r="B1456" s="230" t="s">
        <v>58</v>
      </c>
      <c r="C1456" s="230" t="s">
        <v>150</v>
      </c>
      <c r="D1456" s="230" t="s">
        <v>150</v>
      </c>
      <c r="E1456" s="230" t="s">
        <v>149</v>
      </c>
      <c r="F1456" s="230" t="s">
        <v>150</v>
      </c>
      <c r="G1456" s="230" t="s">
        <v>149</v>
      </c>
      <c r="H1456" s="230" t="s">
        <v>150</v>
      </c>
      <c r="I1456" s="230" t="s">
        <v>149</v>
      </c>
      <c r="J1456" s="230" t="s">
        <v>149</v>
      </c>
      <c r="K1456" s="230" t="s">
        <v>149</v>
      </c>
      <c r="L1456" s="230" t="s">
        <v>149</v>
      </c>
      <c r="M1456" s="230" t="s">
        <v>149</v>
      </c>
    </row>
    <row r="1457" spans="1:13" x14ac:dyDescent="0.3">
      <c r="A1457" s="230">
        <v>424735</v>
      </c>
      <c r="B1457" s="230" t="s">
        <v>58</v>
      </c>
      <c r="C1457" s="230" t="s">
        <v>150</v>
      </c>
      <c r="D1457" s="230" t="s">
        <v>150</v>
      </c>
      <c r="E1457" s="230" t="s">
        <v>150</v>
      </c>
      <c r="F1457" s="230" t="s">
        <v>150</v>
      </c>
      <c r="G1457" s="230" t="s">
        <v>150</v>
      </c>
      <c r="I1457" s="230" t="s">
        <v>149</v>
      </c>
      <c r="J1457" s="230" t="s">
        <v>149</v>
      </c>
      <c r="K1457" s="230" t="s">
        <v>149</v>
      </c>
      <c r="L1457" s="230" t="s">
        <v>149</v>
      </c>
      <c r="M1457" s="230" t="s">
        <v>149</v>
      </c>
    </row>
    <row r="1458" spans="1:13" x14ac:dyDescent="0.3">
      <c r="A1458" s="230">
        <v>424736</v>
      </c>
      <c r="B1458" s="230" t="s">
        <v>58</v>
      </c>
      <c r="D1458" s="230" t="s">
        <v>149</v>
      </c>
      <c r="G1458" s="230" t="s">
        <v>149</v>
      </c>
      <c r="H1458" s="230" t="s">
        <v>149</v>
      </c>
      <c r="I1458" s="230" t="s">
        <v>149</v>
      </c>
      <c r="J1458" s="230" t="s">
        <v>149</v>
      </c>
      <c r="K1458" s="230" t="s">
        <v>149</v>
      </c>
      <c r="L1458" s="230" t="s">
        <v>149</v>
      </c>
      <c r="M1458" s="230" t="s">
        <v>149</v>
      </c>
    </row>
    <row r="1459" spans="1:13" x14ac:dyDescent="0.3">
      <c r="A1459" s="230">
        <v>424739</v>
      </c>
      <c r="B1459" s="230" t="s">
        <v>58</v>
      </c>
      <c r="C1459" s="230" t="s">
        <v>150</v>
      </c>
      <c r="D1459" s="230" t="s">
        <v>149</v>
      </c>
      <c r="E1459" s="230" t="s">
        <v>150</v>
      </c>
      <c r="F1459" s="230" t="s">
        <v>149</v>
      </c>
      <c r="G1459" s="230" t="s">
        <v>150</v>
      </c>
      <c r="H1459" s="230" t="s">
        <v>150</v>
      </c>
      <c r="I1459" s="230" t="s">
        <v>149</v>
      </c>
      <c r="J1459" s="230" t="s">
        <v>149</v>
      </c>
      <c r="K1459" s="230" t="s">
        <v>149</v>
      </c>
      <c r="L1459" s="230" t="s">
        <v>149</v>
      </c>
      <c r="M1459" s="230" t="s">
        <v>149</v>
      </c>
    </row>
    <row r="1460" spans="1:13" x14ac:dyDescent="0.3">
      <c r="A1460" s="230">
        <v>424745</v>
      </c>
      <c r="B1460" s="230" t="s">
        <v>58</v>
      </c>
      <c r="C1460" s="230" t="s">
        <v>150</v>
      </c>
      <c r="D1460" s="230" t="s">
        <v>150</v>
      </c>
      <c r="E1460" s="230" t="s">
        <v>150</v>
      </c>
      <c r="F1460" s="230" t="s">
        <v>149</v>
      </c>
      <c r="G1460" s="230" t="s">
        <v>149</v>
      </c>
      <c r="H1460" s="230" t="s">
        <v>150</v>
      </c>
      <c r="I1460" s="230" t="s">
        <v>149</v>
      </c>
      <c r="J1460" s="230" t="s">
        <v>149</v>
      </c>
      <c r="K1460" s="230" t="s">
        <v>149</v>
      </c>
      <c r="L1460" s="230" t="s">
        <v>149</v>
      </c>
      <c r="M1460" s="230" t="s">
        <v>149</v>
      </c>
    </row>
    <row r="1461" spans="1:13" x14ac:dyDescent="0.3">
      <c r="A1461" s="230">
        <v>424746</v>
      </c>
      <c r="B1461" s="230" t="s">
        <v>58</v>
      </c>
      <c r="C1461" s="230" t="s">
        <v>150</v>
      </c>
      <c r="D1461" s="230" t="s">
        <v>150</v>
      </c>
      <c r="E1461" s="230" t="s">
        <v>150</v>
      </c>
      <c r="F1461" s="230" t="s">
        <v>149</v>
      </c>
      <c r="G1461" s="230" t="s">
        <v>150</v>
      </c>
      <c r="H1461" s="230" t="s">
        <v>149</v>
      </c>
      <c r="I1461" s="230" t="s">
        <v>149</v>
      </c>
      <c r="J1461" s="230" t="s">
        <v>149</v>
      </c>
      <c r="K1461" s="230" t="s">
        <v>149</v>
      </c>
      <c r="L1461" s="230" t="s">
        <v>149</v>
      </c>
      <c r="M1461" s="230" t="s">
        <v>149</v>
      </c>
    </row>
    <row r="1462" spans="1:13" x14ac:dyDescent="0.3">
      <c r="A1462" s="230">
        <v>424747</v>
      </c>
      <c r="B1462" s="230" t="s">
        <v>58</v>
      </c>
      <c r="D1462" s="230" t="s">
        <v>150</v>
      </c>
      <c r="E1462" s="230" t="s">
        <v>150</v>
      </c>
      <c r="F1462" s="230" t="s">
        <v>150</v>
      </c>
      <c r="G1462" s="230" t="s">
        <v>150</v>
      </c>
      <c r="H1462" s="230" t="s">
        <v>150</v>
      </c>
      <c r="I1462" s="230" t="s">
        <v>149</v>
      </c>
      <c r="J1462" s="230" t="s">
        <v>149</v>
      </c>
      <c r="K1462" s="230" t="s">
        <v>149</v>
      </c>
      <c r="L1462" s="230" t="s">
        <v>149</v>
      </c>
      <c r="M1462" s="230" t="s">
        <v>149</v>
      </c>
    </row>
    <row r="1463" spans="1:13" x14ac:dyDescent="0.3">
      <c r="A1463" s="230">
        <v>424749</v>
      </c>
      <c r="B1463" s="230" t="s">
        <v>58</v>
      </c>
      <c r="C1463" s="230" t="s">
        <v>150</v>
      </c>
      <c r="E1463" s="230" t="s">
        <v>150</v>
      </c>
      <c r="F1463" s="230" t="s">
        <v>150</v>
      </c>
      <c r="I1463" s="230" t="s">
        <v>149</v>
      </c>
      <c r="J1463" s="230" t="s">
        <v>149</v>
      </c>
      <c r="K1463" s="230" t="s">
        <v>149</v>
      </c>
      <c r="L1463" s="230" t="s">
        <v>149</v>
      </c>
      <c r="M1463" s="230" t="s">
        <v>149</v>
      </c>
    </row>
    <row r="1464" spans="1:13" x14ac:dyDescent="0.3">
      <c r="A1464" s="230">
        <v>424754</v>
      </c>
      <c r="B1464" s="230" t="s">
        <v>58</v>
      </c>
      <c r="C1464" s="230" t="s">
        <v>150</v>
      </c>
      <c r="E1464" s="230" t="s">
        <v>150</v>
      </c>
      <c r="F1464" s="230" t="s">
        <v>150</v>
      </c>
      <c r="I1464" s="230" t="s">
        <v>149</v>
      </c>
      <c r="J1464" s="230" t="s">
        <v>149</v>
      </c>
      <c r="K1464" s="230" t="s">
        <v>149</v>
      </c>
      <c r="L1464" s="230" t="s">
        <v>149</v>
      </c>
      <c r="M1464" s="230" t="s">
        <v>149</v>
      </c>
    </row>
    <row r="1465" spans="1:13" x14ac:dyDescent="0.3">
      <c r="A1465" s="230">
        <v>424756</v>
      </c>
      <c r="B1465" s="230" t="s">
        <v>58</v>
      </c>
      <c r="C1465" s="230" t="s">
        <v>149</v>
      </c>
      <c r="D1465" s="230" t="s">
        <v>149</v>
      </c>
      <c r="F1465" s="230" t="s">
        <v>148</v>
      </c>
      <c r="G1465" s="230" t="s">
        <v>148</v>
      </c>
      <c r="H1465" s="230" t="s">
        <v>148</v>
      </c>
      <c r="I1465" s="230" t="s">
        <v>149</v>
      </c>
      <c r="J1465" s="230" t="s">
        <v>149</v>
      </c>
      <c r="K1465" s="230" t="s">
        <v>149</v>
      </c>
      <c r="L1465" s="230" t="s">
        <v>149</v>
      </c>
      <c r="M1465" s="230" t="s">
        <v>149</v>
      </c>
    </row>
    <row r="1466" spans="1:13" x14ac:dyDescent="0.3">
      <c r="A1466" s="230">
        <v>424758</v>
      </c>
      <c r="B1466" s="230" t="s">
        <v>58</v>
      </c>
      <c r="D1466" s="230" t="s">
        <v>150</v>
      </c>
      <c r="E1466" s="230" t="s">
        <v>148</v>
      </c>
      <c r="G1466" s="230" t="s">
        <v>149</v>
      </c>
      <c r="H1466" s="230" t="s">
        <v>149</v>
      </c>
      <c r="J1466" s="230" t="s">
        <v>150</v>
      </c>
      <c r="K1466" s="230" t="s">
        <v>149</v>
      </c>
      <c r="L1466" s="230" t="s">
        <v>149</v>
      </c>
      <c r="M1466" s="230" t="s">
        <v>150</v>
      </c>
    </row>
    <row r="1467" spans="1:13" x14ac:dyDescent="0.3">
      <c r="A1467" s="230">
        <v>424760</v>
      </c>
      <c r="B1467" s="230" t="s">
        <v>58</v>
      </c>
      <c r="D1467" s="230" t="s">
        <v>150</v>
      </c>
      <c r="F1467" s="230" t="s">
        <v>149</v>
      </c>
      <c r="G1467" s="230" t="s">
        <v>149</v>
      </c>
      <c r="H1467" s="230" t="s">
        <v>149</v>
      </c>
      <c r="I1467" s="230" t="s">
        <v>149</v>
      </c>
      <c r="J1467" s="230" t="s">
        <v>149</v>
      </c>
      <c r="K1467" s="230" t="s">
        <v>149</v>
      </c>
      <c r="L1467" s="230" t="s">
        <v>149</v>
      </c>
      <c r="M1467" s="230" t="s">
        <v>149</v>
      </c>
    </row>
    <row r="1468" spans="1:13" x14ac:dyDescent="0.3">
      <c r="A1468" s="230">
        <v>424761</v>
      </c>
      <c r="B1468" s="230" t="s">
        <v>58</v>
      </c>
      <c r="C1468" s="230" t="s">
        <v>149</v>
      </c>
      <c r="D1468" s="230" t="s">
        <v>149</v>
      </c>
      <c r="E1468" s="230" t="s">
        <v>149</v>
      </c>
      <c r="F1468" s="230" t="s">
        <v>150</v>
      </c>
      <c r="G1468" s="230" t="s">
        <v>149</v>
      </c>
      <c r="H1468" s="230" t="s">
        <v>150</v>
      </c>
      <c r="I1468" s="230" t="s">
        <v>149</v>
      </c>
      <c r="J1468" s="230" t="s">
        <v>149</v>
      </c>
      <c r="K1468" s="230" t="s">
        <v>149</v>
      </c>
      <c r="L1468" s="230" t="s">
        <v>149</v>
      </c>
      <c r="M1468" s="230" t="s">
        <v>149</v>
      </c>
    </row>
    <row r="1469" spans="1:13" x14ac:dyDescent="0.3">
      <c r="A1469" s="230">
        <v>424763</v>
      </c>
      <c r="B1469" s="230" t="s">
        <v>58</v>
      </c>
      <c r="C1469" s="230" t="s">
        <v>149</v>
      </c>
      <c r="D1469" s="230" t="s">
        <v>150</v>
      </c>
      <c r="F1469" s="230" t="s">
        <v>149</v>
      </c>
      <c r="G1469" s="230" t="s">
        <v>150</v>
      </c>
      <c r="H1469" s="230" t="s">
        <v>149</v>
      </c>
      <c r="I1469" s="230" t="s">
        <v>149</v>
      </c>
      <c r="J1469" s="230" t="s">
        <v>149</v>
      </c>
      <c r="K1469" s="230" t="s">
        <v>149</v>
      </c>
      <c r="L1469" s="230" t="s">
        <v>149</v>
      </c>
      <c r="M1469" s="230" t="s">
        <v>149</v>
      </c>
    </row>
    <row r="1470" spans="1:13" x14ac:dyDescent="0.3">
      <c r="A1470" s="230">
        <v>424765</v>
      </c>
      <c r="B1470" s="230" t="s">
        <v>58</v>
      </c>
      <c r="C1470" s="230" t="s">
        <v>149</v>
      </c>
      <c r="D1470" s="230" t="s">
        <v>150</v>
      </c>
      <c r="E1470" s="230" t="s">
        <v>150</v>
      </c>
      <c r="F1470" s="230" t="s">
        <v>150</v>
      </c>
      <c r="G1470" s="230" t="s">
        <v>150</v>
      </c>
      <c r="H1470" s="230" t="s">
        <v>150</v>
      </c>
      <c r="I1470" s="230" t="s">
        <v>149</v>
      </c>
      <c r="J1470" s="230" t="s">
        <v>149</v>
      </c>
      <c r="K1470" s="230" t="s">
        <v>149</v>
      </c>
      <c r="L1470" s="230" t="s">
        <v>149</v>
      </c>
      <c r="M1470" s="230" t="s">
        <v>149</v>
      </c>
    </row>
    <row r="1471" spans="1:13" x14ac:dyDescent="0.3">
      <c r="A1471" s="230">
        <v>424769</v>
      </c>
      <c r="B1471" s="230" t="s">
        <v>58</v>
      </c>
      <c r="D1471" s="230" t="s">
        <v>150</v>
      </c>
      <c r="E1471" s="230" t="s">
        <v>148</v>
      </c>
      <c r="F1471" s="230" t="s">
        <v>149</v>
      </c>
      <c r="G1471" s="230" t="s">
        <v>149</v>
      </c>
      <c r="I1471" s="230" t="s">
        <v>149</v>
      </c>
      <c r="J1471" s="230" t="s">
        <v>149</v>
      </c>
      <c r="K1471" s="230" t="s">
        <v>149</v>
      </c>
      <c r="L1471" s="230" t="s">
        <v>149</v>
      </c>
      <c r="M1471" s="230" t="s">
        <v>149</v>
      </c>
    </row>
    <row r="1472" spans="1:13" x14ac:dyDescent="0.3">
      <c r="A1472" s="230">
        <v>424770</v>
      </c>
      <c r="B1472" s="230" t="s">
        <v>58</v>
      </c>
      <c r="E1472" s="230" t="s">
        <v>150</v>
      </c>
      <c r="F1472" s="230" t="s">
        <v>150</v>
      </c>
      <c r="I1472" s="230" t="s">
        <v>149</v>
      </c>
      <c r="J1472" s="230" t="s">
        <v>149</v>
      </c>
      <c r="K1472" s="230" t="s">
        <v>149</v>
      </c>
      <c r="L1472" s="230" t="s">
        <v>150</v>
      </c>
      <c r="M1472" s="230" t="s">
        <v>149</v>
      </c>
    </row>
    <row r="1473" spans="1:13" x14ac:dyDescent="0.3">
      <c r="A1473" s="230">
        <v>424772</v>
      </c>
      <c r="B1473" s="230" t="s">
        <v>58</v>
      </c>
      <c r="E1473" s="230" t="s">
        <v>150</v>
      </c>
      <c r="F1473" s="230" t="s">
        <v>149</v>
      </c>
      <c r="I1473" s="230" t="s">
        <v>149</v>
      </c>
      <c r="J1473" s="230" t="s">
        <v>149</v>
      </c>
      <c r="K1473" s="230" t="s">
        <v>149</v>
      </c>
      <c r="L1473" s="230" t="s">
        <v>149</v>
      </c>
      <c r="M1473" s="230" t="s">
        <v>149</v>
      </c>
    </row>
    <row r="1474" spans="1:13" x14ac:dyDescent="0.3">
      <c r="A1474" s="230">
        <v>424775</v>
      </c>
      <c r="B1474" s="230" t="s">
        <v>58</v>
      </c>
      <c r="C1474" s="230" t="s">
        <v>150</v>
      </c>
      <c r="D1474" s="230" t="s">
        <v>149</v>
      </c>
      <c r="E1474" s="230" t="s">
        <v>150</v>
      </c>
      <c r="F1474" s="230" t="s">
        <v>150</v>
      </c>
      <c r="G1474" s="230" t="s">
        <v>149</v>
      </c>
      <c r="H1474" s="230" t="s">
        <v>150</v>
      </c>
      <c r="I1474" s="230" t="s">
        <v>149</v>
      </c>
      <c r="J1474" s="230" t="s">
        <v>149</v>
      </c>
      <c r="K1474" s="230" t="s">
        <v>149</v>
      </c>
      <c r="L1474" s="230" t="s">
        <v>149</v>
      </c>
      <c r="M1474" s="230" t="s">
        <v>149</v>
      </c>
    </row>
    <row r="1475" spans="1:13" x14ac:dyDescent="0.3">
      <c r="A1475" s="230">
        <v>424781</v>
      </c>
      <c r="B1475" s="230" t="s">
        <v>58</v>
      </c>
      <c r="C1475" s="230" t="s">
        <v>150</v>
      </c>
      <c r="D1475" s="230" t="s">
        <v>150</v>
      </c>
      <c r="E1475" s="230" t="s">
        <v>150</v>
      </c>
      <c r="G1475" s="230" t="s">
        <v>150</v>
      </c>
      <c r="H1475" s="230" t="s">
        <v>150</v>
      </c>
      <c r="I1475" s="230" t="s">
        <v>149</v>
      </c>
      <c r="J1475" s="230" t="s">
        <v>149</v>
      </c>
      <c r="K1475" s="230" t="s">
        <v>149</v>
      </c>
      <c r="L1475" s="230" t="s">
        <v>149</v>
      </c>
      <c r="M1475" s="230" t="s">
        <v>149</v>
      </c>
    </row>
    <row r="1476" spans="1:13" x14ac:dyDescent="0.3">
      <c r="A1476" s="230">
        <v>424782</v>
      </c>
      <c r="B1476" s="230" t="s">
        <v>58</v>
      </c>
      <c r="C1476" s="230" t="s">
        <v>150</v>
      </c>
      <c r="D1476" s="230" t="s">
        <v>150</v>
      </c>
      <c r="E1476" s="230" t="s">
        <v>150</v>
      </c>
      <c r="F1476" s="230" t="s">
        <v>150</v>
      </c>
      <c r="G1476" s="230" t="s">
        <v>150</v>
      </c>
      <c r="I1476" s="230" t="s">
        <v>149</v>
      </c>
      <c r="J1476" s="230" t="s">
        <v>149</v>
      </c>
      <c r="K1476" s="230" t="s">
        <v>149</v>
      </c>
      <c r="L1476" s="230" t="s">
        <v>149</v>
      </c>
      <c r="M1476" s="230" t="s">
        <v>150</v>
      </c>
    </row>
    <row r="1477" spans="1:13" x14ac:dyDescent="0.3">
      <c r="A1477" s="230">
        <v>424786</v>
      </c>
      <c r="B1477" s="230" t="s">
        <v>58</v>
      </c>
      <c r="C1477" s="230" t="s">
        <v>149</v>
      </c>
      <c r="D1477" s="230" t="s">
        <v>149</v>
      </c>
      <c r="E1477" s="230" t="s">
        <v>150</v>
      </c>
      <c r="F1477" s="230" t="s">
        <v>149</v>
      </c>
      <c r="G1477" s="230" t="s">
        <v>149</v>
      </c>
      <c r="H1477" s="230" t="s">
        <v>150</v>
      </c>
      <c r="I1477" s="230" t="s">
        <v>149</v>
      </c>
      <c r="J1477" s="230" t="s">
        <v>149</v>
      </c>
      <c r="K1477" s="230" t="s">
        <v>149</v>
      </c>
      <c r="L1477" s="230" t="s">
        <v>149</v>
      </c>
      <c r="M1477" s="230" t="s">
        <v>149</v>
      </c>
    </row>
    <row r="1478" spans="1:13" x14ac:dyDescent="0.3">
      <c r="A1478" s="230">
        <v>424789</v>
      </c>
      <c r="B1478" s="230" t="s">
        <v>58</v>
      </c>
      <c r="C1478" s="230" t="s">
        <v>150</v>
      </c>
      <c r="D1478" s="230" t="s">
        <v>149</v>
      </c>
      <c r="E1478" s="230" t="s">
        <v>150</v>
      </c>
      <c r="F1478" s="230" t="s">
        <v>149</v>
      </c>
      <c r="G1478" s="230" t="s">
        <v>149</v>
      </c>
      <c r="I1478" s="230" t="s">
        <v>149</v>
      </c>
      <c r="J1478" s="230" t="s">
        <v>149</v>
      </c>
      <c r="K1478" s="230" t="s">
        <v>149</v>
      </c>
      <c r="L1478" s="230" t="s">
        <v>149</v>
      </c>
      <c r="M1478" s="230" t="s">
        <v>149</v>
      </c>
    </row>
    <row r="1479" spans="1:13" x14ac:dyDescent="0.3">
      <c r="A1479" s="230">
        <v>424790</v>
      </c>
      <c r="B1479" s="230" t="s">
        <v>58</v>
      </c>
      <c r="C1479" s="230" t="s">
        <v>149</v>
      </c>
      <c r="D1479" s="230" t="s">
        <v>150</v>
      </c>
      <c r="E1479" s="230" t="s">
        <v>150</v>
      </c>
      <c r="F1479" s="230" t="s">
        <v>149</v>
      </c>
      <c r="G1479" s="230" t="s">
        <v>149</v>
      </c>
      <c r="H1479" s="230" t="s">
        <v>150</v>
      </c>
      <c r="I1479" s="230" t="s">
        <v>149</v>
      </c>
      <c r="J1479" s="230" t="s">
        <v>149</v>
      </c>
      <c r="K1479" s="230" t="s">
        <v>150</v>
      </c>
      <c r="L1479" s="230" t="s">
        <v>150</v>
      </c>
      <c r="M1479" s="230" t="s">
        <v>149</v>
      </c>
    </row>
    <row r="1480" spans="1:13" x14ac:dyDescent="0.3">
      <c r="A1480" s="230">
        <v>424792</v>
      </c>
      <c r="B1480" s="230" t="s">
        <v>58</v>
      </c>
      <c r="C1480" s="230" t="s">
        <v>148</v>
      </c>
      <c r="G1480" s="230" t="s">
        <v>150</v>
      </c>
      <c r="H1480" s="230" t="s">
        <v>150</v>
      </c>
      <c r="I1480" s="230" t="s">
        <v>150</v>
      </c>
      <c r="J1480" s="230" t="s">
        <v>150</v>
      </c>
      <c r="K1480" s="230" t="s">
        <v>150</v>
      </c>
      <c r="L1480" s="230" t="s">
        <v>150</v>
      </c>
      <c r="M1480" s="230" t="s">
        <v>150</v>
      </c>
    </row>
    <row r="1481" spans="1:13" x14ac:dyDescent="0.3">
      <c r="A1481" s="230">
        <v>424793</v>
      </c>
      <c r="B1481" s="230" t="s">
        <v>58</v>
      </c>
      <c r="C1481" s="230" t="s">
        <v>150</v>
      </c>
      <c r="D1481" s="230" t="s">
        <v>149</v>
      </c>
      <c r="E1481" s="230" t="s">
        <v>149</v>
      </c>
      <c r="F1481" s="230" t="s">
        <v>149</v>
      </c>
      <c r="G1481" s="230" t="s">
        <v>149</v>
      </c>
      <c r="H1481" s="230" t="s">
        <v>150</v>
      </c>
      <c r="I1481" s="230" t="s">
        <v>149</v>
      </c>
      <c r="J1481" s="230" t="s">
        <v>149</v>
      </c>
      <c r="K1481" s="230" t="s">
        <v>149</v>
      </c>
      <c r="L1481" s="230" t="s">
        <v>149</v>
      </c>
      <c r="M1481" s="230" t="s">
        <v>149</v>
      </c>
    </row>
    <row r="1482" spans="1:13" x14ac:dyDescent="0.3">
      <c r="A1482" s="230">
        <v>424796</v>
      </c>
      <c r="B1482" s="230" t="s">
        <v>58</v>
      </c>
      <c r="C1482" s="230" t="s">
        <v>150</v>
      </c>
      <c r="E1482" s="230" t="s">
        <v>150</v>
      </c>
      <c r="F1482" s="230" t="s">
        <v>150</v>
      </c>
      <c r="I1482" s="230" t="s">
        <v>149</v>
      </c>
      <c r="J1482" s="230" t="s">
        <v>150</v>
      </c>
      <c r="K1482" s="230" t="s">
        <v>149</v>
      </c>
      <c r="L1482" s="230" t="s">
        <v>149</v>
      </c>
      <c r="M1482" s="230" t="s">
        <v>149</v>
      </c>
    </row>
    <row r="1483" spans="1:13" x14ac:dyDescent="0.3">
      <c r="A1483" s="230">
        <v>424799</v>
      </c>
      <c r="B1483" s="230" t="s">
        <v>58</v>
      </c>
      <c r="C1483" s="230" t="s">
        <v>148</v>
      </c>
      <c r="D1483" s="230" t="s">
        <v>148</v>
      </c>
      <c r="E1483" s="230" t="s">
        <v>148</v>
      </c>
      <c r="F1483" s="230" t="s">
        <v>148</v>
      </c>
      <c r="G1483" s="230" t="s">
        <v>149</v>
      </c>
      <c r="H1483" s="230" t="s">
        <v>148</v>
      </c>
      <c r="I1483" s="230" t="s">
        <v>150</v>
      </c>
      <c r="J1483" s="230" t="s">
        <v>149</v>
      </c>
      <c r="K1483" s="230" t="s">
        <v>150</v>
      </c>
      <c r="L1483" s="230" t="s">
        <v>149</v>
      </c>
      <c r="M1483" s="230" t="s">
        <v>150</v>
      </c>
    </row>
    <row r="1484" spans="1:13" x14ac:dyDescent="0.3">
      <c r="A1484" s="230">
        <v>424802</v>
      </c>
      <c r="B1484" s="230" t="s">
        <v>58</v>
      </c>
      <c r="F1484" s="230" t="s">
        <v>150</v>
      </c>
      <c r="J1484" s="230" t="s">
        <v>150</v>
      </c>
      <c r="K1484" s="230" t="s">
        <v>150</v>
      </c>
      <c r="L1484" s="230" t="s">
        <v>149</v>
      </c>
      <c r="M1484" s="230" t="s">
        <v>150</v>
      </c>
    </row>
    <row r="1485" spans="1:13" x14ac:dyDescent="0.3">
      <c r="A1485" s="230">
        <v>424806</v>
      </c>
      <c r="B1485" s="230" t="s">
        <v>58</v>
      </c>
      <c r="C1485" s="230" t="s">
        <v>150</v>
      </c>
      <c r="D1485" s="230" t="s">
        <v>150</v>
      </c>
      <c r="E1485" s="230" t="s">
        <v>150</v>
      </c>
      <c r="G1485" s="230" t="s">
        <v>150</v>
      </c>
      <c r="H1485" s="230" t="s">
        <v>150</v>
      </c>
      <c r="I1485" s="230" t="s">
        <v>149</v>
      </c>
      <c r="J1485" s="230" t="s">
        <v>149</v>
      </c>
      <c r="K1485" s="230" t="s">
        <v>149</v>
      </c>
      <c r="L1485" s="230" t="s">
        <v>149</v>
      </c>
      <c r="M1485" s="230" t="s">
        <v>149</v>
      </c>
    </row>
    <row r="1486" spans="1:13" x14ac:dyDescent="0.3">
      <c r="A1486" s="230">
        <v>424810</v>
      </c>
      <c r="B1486" s="230" t="s">
        <v>58</v>
      </c>
      <c r="D1486" s="230" t="s">
        <v>150</v>
      </c>
      <c r="E1486" s="230" t="s">
        <v>149</v>
      </c>
      <c r="F1486" s="230" t="s">
        <v>149</v>
      </c>
      <c r="G1486" s="230" t="s">
        <v>149</v>
      </c>
      <c r="H1486" s="230" t="s">
        <v>149</v>
      </c>
      <c r="I1486" s="230" t="s">
        <v>149</v>
      </c>
      <c r="J1486" s="230" t="s">
        <v>149</v>
      </c>
      <c r="K1486" s="230" t="s">
        <v>149</v>
      </c>
      <c r="L1486" s="230" t="s">
        <v>149</v>
      </c>
      <c r="M1486" s="230" t="s">
        <v>149</v>
      </c>
    </row>
    <row r="1487" spans="1:13" x14ac:dyDescent="0.3">
      <c r="A1487" s="230">
        <v>424811</v>
      </c>
      <c r="B1487" s="230" t="s">
        <v>58</v>
      </c>
      <c r="C1487" s="230" t="s">
        <v>150</v>
      </c>
      <c r="D1487" s="230" t="s">
        <v>150</v>
      </c>
      <c r="E1487" s="230" t="s">
        <v>150</v>
      </c>
      <c r="F1487" s="230" t="s">
        <v>150</v>
      </c>
      <c r="G1487" s="230" t="s">
        <v>150</v>
      </c>
      <c r="H1487" s="230" t="s">
        <v>150</v>
      </c>
      <c r="I1487" s="230" t="s">
        <v>149</v>
      </c>
      <c r="J1487" s="230" t="s">
        <v>149</v>
      </c>
      <c r="K1487" s="230" t="s">
        <v>149</v>
      </c>
      <c r="L1487" s="230" t="s">
        <v>149</v>
      </c>
      <c r="M1487" s="230" t="s">
        <v>149</v>
      </c>
    </row>
    <row r="1488" spans="1:13" x14ac:dyDescent="0.3">
      <c r="A1488" s="230">
        <v>424813</v>
      </c>
      <c r="B1488" s="230" t="s">
        <v>58</v>
      </c>
      <c r="D1488" s="230" t="s">
        <v>150</v>
      </c>
      <c r="E1488" s="230" t="s">
        <v>149</v>
      </c>
      <c r="F1488" s="230" t="s">
        <v>149</v>
      </c>
      <c r="G1488" s="230" t="s">
        <v>149</v>
      </c>
      <c r="H1488" s="230" t="s">
        <v>149</v>
      </c>
      <c r="I1488" s="230" t="s">
        <v>149</v>
      </c>
      <c r="J1488" s="230" t="s">
        <v>149</v>
      </c>
      <c r="K1488" s="230" t="s">
        <v>149</v>
      </c>
      <c r="L1488" s="230" t="s">
        <v>149</v>
      </c>
      <c r="M1488" s="230" t="s">
        <v>149</v>
      </c>
    </row>
    <row r="1489" spans="1:13" x14ac:dyDescent="0.3">
      <c r="A1489" s="230">
        <v>424814</v>
      </c>
      <c r="B1489" s="230" t="s">
        <v>58</v>
      </c>
      <c r="D1489" s="230" t="s">
        <v>150</v>
      </c>
      <c r="F1489" s="230" t="s">
        <v>150</v>
      </c>
      <c r="G1489" s="230" t="s">
        <v>149</v>
      </c>
      <c r="H1489" s="230" t="s">
        <v>149</v>
      </c>
      <c r="I1489" s="230" t="s">
        <v>149</v>
      </c>
      <c r="J1489" s="230" t="s">
        <v>149</v>
      </c>
      <c r="K1489" s="230" t="s">
        <v>149</v>
      </c>
      <c r="L1489" s="230" t="s">
        <v>149</v>
      </c>
      <c r="M1489" s="230" t="s">
        <v>149</v>
      </c>
    </row>
    <row r="1490" spans="1:13" x14ac:dyDescent="0.3">
      <c r="A1490" s="230">
        <v>424818</v>
      </c>
      <c r="B1490" s="230" t="s">
        <v>58</v>
      </c>
      <c r="C1490" s="230" t="s">
        <v>150</v>
      </c>
      <c r="D1490" s="230" t="s">
        <v>150</v>
      </c>
      <c r="E1490" s="230" t="s">
        <v>149</v>
      </c>
      <c r="F1490" s="230" t="s">
        <v>149</v>
      </c>
      <c r="G1490" s="230" t="s">
        <v>149</v>
      </c>
      <c r="H1490" s="230" t="s">
        <v>150</v>
      </c>
      <c r="I1490" s="230" t="s">
        <v>149</v>
      </c>
      <c r="J1490" s="230" t="s">
        <v>149</v>
      </c>
      <c r="K1490" s="230" t="s">
        <v>149</v>
      </c>
      <c r="L1490" s="230" t="s">
        <v>149</v>
      </c>
      <c r="M1490" s="230" t="s">
        <v>149</v>
      </c>
    </row>
    <row r="1491" spans="1:13" x14ac:dyDescent="0.3">
      <c r="A1491" s="230">
        <v>424821</v>
      </c>
      <c r="B1491" s="230" t="s">
        <v>58</v>
      </c>
      <c r="C1491" s="230" t="s">
        <v>150</v>
      </c>
      <c r="D1491" s="230" t="s">
        <v>149</v>
      </c>
      <c r="E1491" s="230" t="s">
        <v>150</v>
      </c>
      <c r="F1491" s="230" t="s">
        <v>149</v>
      </c>
      <c r="G1491" s="230" t="s">
        <v>149</v>
      </c>
      <c r="H1491" s="230" t="s">
        <v>150</v>
      </c>
      <c r="I1491" s="230" t="s">
        <v>149</v>
      </c>
      <c r="J1491" s="230" t="s">
        <v>149</v>
      </c>
      <c r="K1491" s="230" t="s">
        <v>149</v>
      </c>
      <c r="L1491" s="230" t="s">
        <v>149</v>
      </c>
      <c r="M1491" s="230" t="s">
        <v>149</v>
      </c>
    </row>
    <row r="1492" spans="1:13" x14ac:dyDescent="0.3">
      <c r="A1492" s="230">
        <v>424834</v>
      </c>
      <c r="B1492" s="230" t="s">
        <v>58</v>
      </c>
      <c r="D1492" s="230" t="s">
        <v>150</v>
      </c>
      <c r="E1492" s="230" t="s">
        <v>148</v>
      </c>
      <c r="F1492" s="230" t="s">
        <v>150</v>
      </c>
      <c r="G1492" s="230" t="s">
        <v>150</v>
      </c>
      <c r="H1492" s="230" t="s">
        <v>150</v>
      </c>
      <c r="J1492" s="230" t="s">
        <v>149</v>
      </c>
      <c r="K1492" s="230" t="s">
        <v>149</v>
      </c>
      <c r="L1492" s="230" t="s">
        <v>149</v>
      </c>
      <c r="M1492" s="230" t="s">
        <v>149</v>
      </c>
    </row>
    <row r="1493" spans="1:13" x14ac:dyDescent="0.3">
      <c r="A1493" s="230">
        <v>424836</v>
      </c>
      <c r="B1493" s="230" t="s">
        <v>58</v>
      </c>
      <c r="D1493" s="230" t="s">
        <v>149</v>
      </c>
      <c r="E1493" s="230" t="s">
        <v>149</v>
      </c>
      <c r="H1493" s="230" t="s">
        <v>150</v>
      </c>
      <c r="I1493" s="230" t="s">
        <v>149</v>
      </c>
      <c r="J1493" s="230" t="s">
        <v>149</v>
      </c>
      <c r="K1493" s="230" t="s">
        <v>149</v>
      </c>
      <c r="L1493" s="230" t="s">
        <v>149</v>
      </c>
      <c r="M1493" s="230" t="s">
        <v>149</v>
      </c>
    </row>
    <row r="1494" spans="1:13" x14ac:dyDescent="0.3">
      <c r="A1494" s="230">
        <v>424837</v>
      </c>
      <c r="B1494" s="230" t="s">
        <v>58</v>
      </c>
      <c r="D1494" s="230" t="s">
        <v>148</v>
      </c>
      <c r="E1494" s="230" t="s">
        <v>148</v>
      </c>
      <c r="H1494" s="230" t="s">
        <v>148</v>
      </c>
      <c r="I1494" s="230" t="s">
        <v>150</v>
      </c>
      <c r="J1494" s="230" t="s">
        <v>148</v>
      </c>
      <c r="K1494" s="230" t="s">
        <v>150</v>
      </c>
      <c r="L1494" s="230" t="s">
        <v>149</v>
      </c>
      <c r="M1494" s="230" t="s">
        <v>150</v>
      </c>
    </row>
    <row r="1495" spans="1:13" x14ac:dyDescent="0.3">
      <c r="A1495" s="230">
        <v>424841</v>
      </c>
      <c r="B1495" s="230" t="s">
        <v>58</v>
      </c>
      <c r="E1495" s="230" t="s">
        <v>148</v>
      </c>
      <c r="F1495" s="230" t="s">
        <v>149</v>
      </c>
      <c r="I1495" s="230" t="s">
        <v>149</v>
      </c>
      <c r="J1495" s="230" t="s">
        <v>149</v>
      </c>
      <c r="K1495" s="230" t="s">
        <v>150</v>
      </c>
      <c r="L1495" s="230" t="s">
        <v>149</v>
      </c>
      <c r="M1495" s="230" t="s">
        <v>149</v>
      </c>
    </row>
    <row r="1496" spans="1:13" x14ac:dyDescent="0.3">
      <c r="A1496" s="230">
        <v>424842</v>
      </c>
      <c r="B1496" s="230" t="s">
        <v>58</v>
      </c>
      <c r="C1496" s="230" t="s">
        <v>150</v>
      </c>
      <c r="D1496" s="230" t="s">
        <v>149</v>
      </c>
      <c r="E1496" s="230" t="s">
        <v>149</v>
      </c>
      <c r="F1496" s="230" t="s">
        <v>150</v>
      </c>
      <c r="G1496" s="230" t="s">
        <v>149</v>
      </c>
      <c r="H1496" s="230" t="s">
        <v>149</v>
      </c>
      <c r="I1496" s="230" t="s">
        <v>149</v>
      </c>
      <c r="J1496" s="230" t="s">
        <v>149</v>
      </c>
      <c r="K1496" s="230" t="s">
        <v>149</v>
      </c>
      <c r="L1496" s="230" t="s">
        <v>149</v>
      </c>
      <c r="M1496" s="230" t="s">
        <v>149</v>
      </c>
    </row>
    <row r="1497" spans="1:13" x14ac:dyDescent="0.3">
      <c r="A1497" s="230">
        <v>424844</v>
      </c>
      <c r="B1497" s="230" t="s">
        <v>58</v>
      </c>
      <c r="D1497" s="230" t="s">
        <v>149</v>
      </c>
      <c r="E1497" s="230" t="s">
        <v>150</v>
      </c>
      <c r="G1497" s="230" t="s">
        <v>149</v>
      </c>
      <c r="H1497" s="230" t="s">
        <v>149</v>
      </c>
      <c r="I1497" s="230" t="s">
        <v>149</v>
      </c>
      <c r="J1497" s="230" t="s">
        <v>149</v>
      </c>
      <c r="K1497" s="230" t="s">
        <v>149</v>
      </c>
      <c r="L1497" s="230" t="s">
        <v>149</v>
      </c>
      <c r="M1497" s="230" t="s">
        <v>149</v>
      </c>
    </row>
    <row r="1498" spans="1:13" x14ac:dyDescent="0.3">
      <c r="A1498" s="230">
        <v>424848</v>
      </c>
      <c r="B1498" s="230" t="s">
        <v>58</v>
      </c>
      <c r="C1498" s="230" t="s">
        <v>150</v>
      </c>
      <c r="D1498" s="230" t="s">
        <v>150</v>
      </c>
      <c r="F1498" s="230" t="s">
        <v>149</v>
      </c>
      <c r="G1498" s="230" t="s">
        <v>150</v>
      </c>
      <c r="H1498" s="230" t="s">
        <v>150</v>
      </c>
      <c r="I1498" s="230" t="s">
        <v>149</v>
      </c>
      <c r="J1498" s="230" t="s">
        <v>149</v>
      </c>
      <c r="K1498" s="230" t="s">
        <v>149</v>
      </c>
      <c r="L1498" s="230" t="s">
        <v>149</v>
      </c>
      <c r="M1498" s="230" t="s">
        <v>149</v>
      </c>
    </row>
    <row r="1499" spans="1:13" x14ac:dyDescent="0.3">
      <c r="A1499" s="230">
        <v>424858</v>
      </c>
      <c r="B1499" s="230" t="s">
        <v>58</v>
      </c>
      <c r="C1499" s="230" t="s">
        <v>150</v>
      </c>
      <c r="D1499" s="230" t="s">
        <v>150</v>
      </c>
      <c r="E1499" s="230" t="s">
        <v>150</v>
      </c>
      <c r="F1499" s="230" t="s">
        <v>150</v>
      </c>
      <c r="G1499" s="230" t="s">
        <v>150</v>
      </c>
      <c r="H1499" s="230" t="s">
        <v>150</v>
      </c>
      <c r="I1499" s="230" t="s">
        <v>149</v>
      </c>
      <c r="J1499" s="230" t="s">
        <v>149</v>
      </c>
      <c r="K1499" s="230" t="s">
        <v>149</v>
      </c>
      <c r="L1499" s="230" t="s">
        <v>149</v>
      </c>
      <c r="M1499" s="230" t="s">
        <v>149</v>
      </c>
    </row>
    <row r="1500" spans="1:13" x14ac:dyDescent="0.3">
      <c r="A1500" s="230">
        <v>424859</v>
      </c>
      <c r="B1500" s="230" t="s">
        <v>58</v>
      </c>
      <c r="C1500" s="230" t="s">
        <v>150</v>
      </c>
      <c r="D1500" s="230" t="s">
        <v>150</v>
      </c>
      <c r="E1500" s="230" t="s">
        <v>150</v>
      </c>
      <c r="F1500" s="230" t="s">
        <v>150</v>
      </c>
      <c r="G1500" s="230" t="s">
        <v>150</v>
      </c>
      <c r="H1500" s="230" t="s">
        <v>150</v>
      </c>
      <c r="I1500" s="230" t="s">
        <v>149</v>
      </c>
      <c r="J1500" s="230" t="s">
        <v>149</v>
      </c>
      <c r="K1500" s="230" t="s">
        <v>149</v>
      </c>
      <c r="L1500" s="230" t="s">
        <v>149</v>
      </c>
      <c r="M1500" s="230" t="s">
        <v>149</v>
      </c>
    </row>
    <row r="1501" spans="1:13" x14ac:dyDescent="0.3">
      <c r="A1501" s="230">
        <v>424864</v>
      </c>
      <c r="B1501" s="230" t="s">
        <v>58</v>
      </c>
      <c r="C1501" s="230" t="s">
        <v>150</v>
      </c>
      <c r="D1501" s="230" t="s">
        <v>150</v>
      </c>
      <c r="E1501" s="230" t="s">
        <v>149</v>
      </c>
      <c r="F1501" s="230" t="s">
        <v>150</v>
      </c>
      <c r="G1501" s="230" t="s">
        <v>150</v>
      </c>
      <c r="H1501" s="230" t="s">
        <v>149</v>
      </c>
      <c r="I1501" s="230" t="s">
        <v>149</v>
      </c>
      <c r="J1501" s="230" t="s">
        <v>149</v>
      </c>
      <c r="K1501" s="230" t="s">
        <v>149</v>
      </c>
      <c r="L1501" s="230" t="s">
        <v>149</v>
      </c>
      <c r="M1501" s="230" t="s">
        <v>149</v>
      </c>
    </row>
    <row r="1502" spans="1:13" x14ac:dyDescent="0.3">
      <c r="A1502" s="230">
        <v>424869</v>
      </c>
      <c r="B1502" s="230" t="s">
        <v>58</v>
      </c>
      <c r="C1502" s="230" t="s">
        <v>150</v>
      </c>
      <c r="D1502" s="230" t="s">
        <v>149</v>
      </c>
      <c r="E1502" s="230" t="s">
        <v>149</v>
      </c>
      <c r="F1502" s="230" t="s">
        <v>149</v>
      </c>
      <c r="G1502" s="230" t="s">
        <v>149</v>
      </c>
      <c r="H1502" s="230" t="s">
        <v>150</v>
      </c>
      <c r="I1502" s="230" t="s">
        <v>149</v>
      </c>
      <c r="J1502" s="230" t="s">
        <v>149</v>
      </c>
      <c r="K1502" s="230" t="s">
        <v>149</v>
      </c>
      <c r="L1502" s="230" t="s">
        <v>149</v>
      </c>
      <c r="M1502" s="230" t="s">
        <v>149</v>
      </c>
    </row>
    <row r="1503" spans="1:13" x14ac:dyDescent="0.3">
      <c r="A1503" s="230">
        <v>424878</v>
      </c>
      <c r="B1503" s="230" t="s">
        <v>58</v>
      </c>
      <c r="C1503" s="230" t="s">
        <v>150</v>
      </c>
      <c r="D1503" s="230" t="s">
        <v>150</v>
      </c>
      <c r="E1503" s="230" t="s">
        <v>150</v>
      </c>
      <c r="F1503" s="230" t="s">
        <v>150</v>
      </c>
      <c r="G1503" s="230" t="s">
        <v>150</v>
      </c>
      <c r="H1503" s="230" t="s">
        <v>150</v>
      </c>
      <c r="I1503" s="230" t="s">
        <v>149</v>
      </c>
      <c r="J1503" s="230" t="s">
        <v>149</v>
      </c>
      <c r="K1503" s="230" t="s">
        <v>149</v>
      </c>
      <c r="L1503" s="230" t="s">
        <v>149</v>
      </c>
      <c r="M1503" s="230" t="s">
        <v>149</v>
      </c>
    </row>
    <row r="1504" spans="1:13" x14ac:dyDescent="0.3">
      <c r="A1504" s="230">
        <v>424880</v>
      </c>
      <c r="B1504" s="230" t="s">
        <v>58</v>
      </c>
      <c r="C1504" s="230" t="s">
        <v>150</v>
      </c>
      <c r="D1504" s="230" t="s">
        <v>150</v>
      </c>
      <c r="E1504" s="230" t="s">
        <v>150</v>
      </c>
      <c r="F1504" s="230" t="s">
        <v>150</v>
      </c>
      <c r="G1504" s="230" t="s">
        <v>150</v>
      </c>
      <c r="H1504" s="230" t="s">
        <v>150</v>
      </c>
      <c r="I1504" s="230" t="s">
        <v>149</v>
      </c>
      <c r="J1504" s="230" t="s">
        <v>149</v>
      </c>
      <c r="K1504" s="230" t="s">
        <v>149</v>
      </c>
      <c r="L1504" s="230" t="s">
        <v>149</v>
      </c>
      <c r="M1504" s="230" t="s">
        <v>149</v>
      </c>
    </row>
    <row r="1505" spans="1:13" x14ac:dyDescent="0.3">
      <c r="A1505" s="230">
        <v>424883</v>
      </c>
      <c r="B1505" s="230" t="s">
        <v>58</v>
      </c>
      <c r="E1505" s="230" t="s">
        <v>148</v>
      </c>
      <c r="I1505" s="230" t="s">
        <v>150</v>
      </c>
      <c r="J1505" s="230" t="s">
        <v>150</v>
      </c>
      <c r="K1505" s="230" t="s">
        <v>149</v>
      </c>
      <c r="L1505" s="230" t="s">
        <v>149</v>
      </c>
      <c r="M1505" s="230" t="s">
        <v>149</v>
      </c>
    </row>
    <row r="1506" spans="1:13" x14ac:dyDescent="0.3">
      <c r="A1506" s="230">
        <v>424887</v>
      </c>
      <c r="B1506" s="230" t="s">
        <v>58</v>
      </c>
      <c r="D1506" s="230" t="s">
        <v>150</v>
      </c>
      <c r="E1506" s="230" t="s">
        <v>150</v>
      </c>
      <c r="F1506" s="230" t="s">
        <v>150</v>
      </c>
      <c r="G1506" s="230" t="s">
        <v>149</v>
      </c>
      <c r="H1506" s="230" t="s">
        <v>149</v>
      </c>
      <c r="I1506" s="230" t="s">
        <v>149</v>
      </c>
      <c r="J1506" s="230" t="s">
        <v>149</v>
      </c>
      <c r="K1506" s="230" t="s">
        <v>149</v>
      </c>
      <c r="L1506" s="230" t="s">
        <v>149</v>
      </c>
      <c r="M1506" s="230" t="s">
        <v>149</v>
      </c>
    </row>
    <row r="1507" spans="1:13" x14ac:dyDescent="0.3">
      <c r="A1507" s="230">
        <v>424889</v>
      </c>
      <c r="B1507" s="230" t="s">
        <v>58</v>
      </c>
      <c r="C1507" s="230" t="s">
        <v>150</v>
      </c>
      <c r="D1507" s="230" t="s">
        <v>150</v>
      </c>
      <c r="E1507" s="230" t="s">
        <v>149</v>
      </c>
      <c r="F1507" s="230" t="s">
        <v>150</v>
      </c>
      <c r="G1507" s="230" t="s">
        <v>149</v>
      </c>
      <c r="H1507" s="230" t="s">
        <v>150</v>
      </c>
      <c r="I1507" s="230" t="s">
        <v>149</v>
      </c>
      <c r="J1507" s="230" t="s">
        <v>149</v>
      </c>
      <c r="K1507" s="230" t="s">
        <v>149</v>
      </c>
      <c r="L1507" s="230" t="s">
        <v>149</v>
      </c>
      <c r="M1507" s="230" t="s">
        <v>149</v>
      </c>
    </row>
    <row r="1508" spans="1:13" x14ac:dyDescent="0.3">
      <c r="A1508" s="230">
        <v>424890</v>
      </c>
      <c r="B1508" s="230" t="s">
        <v>58</v>
      </c>
      <c r="D1508" s="230" t="s">
        <v>150</v>
      </c>
      <c r="E1508" s="230" t="s">
        <v>149</v>
      </c>
      <c r="F1508" s="230" t="s">
        <v>149</v>
      </c>
      <c r="G1508" s="230" t="s">
        <v>149</v>
      </c>
      <c r="H1508" s="230" t="s">
        <v>149</v>
      </c>
      <c r="I1508" s="230" t="s">
        <v>149</v>
      </c>
      <c r="J1508" s="230" t="s">
        <v>149</v>
      </c>
      <c r="K1508" s="230" t="s">
        <v>149</v>
      </c>
      <c r="L1508" s="230" t="s">
        <v>149</v>
      </c>
      <c r="M1508" s="230" t="s">
        <v>149</v>
      </c>
    </row>
    <row r="1509" spans="1:13" x14ac:dyDescent="0.3">
      <c r="A1509" s="230">
        <v>424893</v>
      </c>
      <c r="B1509" s="230" t="s">
        <v>58</v>
      </c>
      <c r="C1509" s="230" t="s">
        <v>150</v>
      </c>
      <c r="D1509" s="230" t="s">
        <v>149</v>
      </c>
      <c r="E1509" s="230" t="s">
        <v>150</v>
      </c>
      <c r="F1509" s="230" t="s">
        <v>149</v>
      </c>
      <c r="G1509" s="230" t="s">
        <v>149</v>
      </c>
      <c r="H1509" s="230" t="s">
        <v>149</v>
      </c>
      <c r="I1509" s="230" t="s">
        <v>149</v>
      </c>
      <c r="J1509" s="230" t="s">
        <v>149</v>
      </c>
      <c r="K1509" s="230" t="s">
        <v>149</v>
      </c>
      <c r="L1509" s="230" t="s">
        <v>149</v>
      </c>
      <c r="M1509" s="230" t="s">
        <v>149</v>
      </c>
    </row>
    <row r="1510" spans="1:13" x14ac:dyDescent="0.3">
      <c r="A1510" s="230">
        <v>424900</v>
      </c>
      <c r="B1510" s="230" t="s">
        <v>58</v>
      </c>
      <c r="C1510" s="230" t="s">
        <v>150</v>
      </c>
      <c r="D1510" s="230" t="s">
        <v>150</v>
      </c>
      <c r="E1510" s="230" t="s">
        <v>150</v>
      </c>
      <c r="F1510" s="230" t="s">
        <v>149</v>
      </c>
      <c r="G1510" s="230" t="s">
        <v>149</v>
      </c>
      <c r="H1510" s="230" t="s">
        <v>150</v>
      </c>
      <c r="I1510" s="230" t="s">
        <v>149</v>
      </c>
      <c r="J1510" s="230" t="s">
        <v>149</v>
      </c>
      <c r="K1510" s="230" t="s">
        <v>149</v>
      </c>
      <c r="L1510" s="230" t="s">
        <v>149</v>
      </c>
      <c r="M1510" s="230" t="s">
        <v>149</v>
      </c>
    </row>
    <row r="1511" spans="1:13" x14ac:dyDescent="0.3">
      <c r="A1511" s="230">
        <v>424904</v>
      </c>
      <c r="B1511" s="230" t="s">
        <v>58</v>
      </c>
      <c r="C1511" s="230" t="s">
        <v>149</v>
      </c>
      <c r="D1511" s="230" t="s">
        <v>149</v>
      </c>
      <c r="E1511" s="230" t="s">
        <v>150</v>
      </c>
      <c r="F1511" s="230" t="s">
        <v>150</v>
      </c>
      <c r="G1511" s="230" t="s">
        <v>149</v>
      </c>
      <c r="H1511" s="230" t="s">
        <v>150</v>
      </c>
      <c r="I1511" s="230" t="s">
        <v>149</v>
      </c>
      <c r="J1511" s="230" t="s">
        <v>149</v>
      </c>
      <c r="K1511" s="230" t="s">
        <v>149</v>
      </c>
      <c r="L1511" s="230" t="s">
        <v>149</v>
      </c>
      <c r="M1511" s="230" t="s">
        <v>149</v>
      </c>
    </row>
    <row r="1512" spans="1:13" x14ac:dyDescent="0.3">
      <c r="A1512" s="230">
        <v>424906</v>
      </c>
      <c r="B1512" s="230" t="s">
        <v>58</v>
      </c>
      <c r="C1512" s="230" t="s">
        <v>149</v>
      </c>
      <c r="F1512" s="230" t="s">
        <v>148</v>
      </c>
      <c r="I1512" s="230" t="s">
        <v>150</v>
      </c>
      <c r="J1512" s="230" t="s">
        <v>149</v>
      </c>
      <c r="K1512" s="230" t="s">
        <v>150</v>
      </c>
      <c r="L1512" s="230" t="s">
        <v>149</v>
      </c>
      <c r="M1512" s="230" t="s">
        <v>150</v>
      </c>
    </row>
    <row r="1513" spans="1:13" x14ac:dyDescent="0.3">
      <c r="A1513" s="230">
        <v>424908</v>
      </c>
      <c r="B1513" s="230" t="s">
        <v>58</v>
      </c>
      <c r="E1513" s="230" t="s">
        <v>150</v>
      </c>
      <c r="F1513" s="230" t="s">
        <v>150</v>
      </c>
      <c r="J1513" s="230" t="s">
        <v>149</v>
      </c>
      <c r="K1513" s="230" t="s">
        <v>149</v>
      </c>
      <c r="L1513" s="230" t="s">
        <v>149</v>
      </c>
      <c r="M1513" s="230" t="s">
        <v>149</v>
      </c>
    </row>
    <row r="1514" spans="1:13" x14ac:dyDescent="0.3">
      <c r="A1514" s="230">
        <v>424913</v>
      </c>
      <c r="B1514" s="230" t="s">
        <v>58</v>
      </c>
      <c r="C1514" s="230" t="s">
        <v>150</v>
      </c>
      <c r="D1514" s="230" t="s">
        <v>150</v>
      </c>
      <c r="E1514" s="230" t="s">
        <v>150</v>
      </c>
      <c r="F1514" s="230" t="s">
        <v>150</v>
      </c>
      <c r="G1514" s="230" t="s">
        <v>149</v>
      </c>
      <c r="H1514" s="230" t="s">
        <v>149</v>
      </c>
      <c r="I1514" s="230" t="s">
        <v>149</v>
      </c>
      <c r="J1514" s="230" t="s">
        <v>149</v>
      </c>
      <c r="K1514" s="230" t="s">
        <v>149</v>
      </c>
      <c r="L1514" s="230" t="s">
        <v>149</v>
      </c>
      <c r="M1514" s="230" t="s">
        <v>149</v>
      </c>
    </row>
    <row r="1515" spans="1:13" x14ac:dyDescent="0.3">
      <c r="A1515" s="230">
        <v>424915</v>
      </c>
      <c r="B1515" s="230" t="s">
        <v>58</v>
      </c>
      <c r="C1515" s="230" t="s">
        <v>150</v>
      </c>
      <c r="D1515" s="230" t="s">
        <v>150</v>
      </c>
      <c r="E1515" s="230" t="s">
        <v>150</v>
      </c>
      <c r="F1515" s="230" t="s">
        <v>150</v>
      </c>
      <c r="G1515" s="230" t="s">
        <v>149</v>
      </c>
      <c r="H1515" s="230" t="s">
        <v>149</v>
      </c>
      <c r="I1515" s="230" t="s">
        <v>149</v>
      </c>
      <c r="J1515" s="230" t="s">
        <v>149</v>
      </c>
      <c r="K1515" s="230" t="s">
        <v>149</v>
      </c>
      <c r="L1515" s="230" t="s">
        <v>149</v>
      </c>
      <c r="M1515" s="230" t="s">
        <v>149</v>
      </c>
    </row>
    <row r="1516" spans="1:13" x14ac:dyDescent="0.3">
      <c r="A1516" s="230">
        <v>424918</v>
      </c>
      <c r="B1516" s="230" t="s">
        <v>58</v>
      </c>
      <c r="C1516" s="230" t="s">
        <v>150</v>
      </c>
      <c r="D1516" s="230" t="s">
        <v>150</v>
      </c>
      <c r="E1516" s="230" t="s">
        <v>150</v>
      </c>
      <c r="F1516" s="230" t="s">
        <v>150</v>
      </c>
      <c r="G1516" s="230" t="s">
        <v>149</v>
      </c>
      <c r="H1516" s="230" t="s">
        <v>150</v>
      </c>
      <c r="I1516" s="230" t="s">
        <v>149</v>
      </c>
      <c r="J1516" s="230" t="s">
        <v>149</v>
      </c>
      <c r="K1516" s="230" t="s">
        <v>149</v>
      </c>
      <c r="L1516" s="230" t="s">
        <v>149</v>
      </c>
      <c r="M1516" s="230" t="s">
        <v>149</v>
      </c>
    </row>
    <row r="1517" spans="1:13" x14ac:dyDescent="0.3">
      <c r="A1517" s="230">
        <v>424922</v>
      </c>
      <c r="B1517" s="230" t="s">
        <v>58</v>
      </c>
      <c r="C1517" s="230" t="s">
        <v>148</v>
      </c>
      <c r="D1517" s="230" t="s">
        <v>150</v>
      </c>
      <c r="E1517" s="230" t="s">
        <v>150</v>
      </c>
      <c r="F1517" s="230" t="s">
        <v>150</v>
      </c>
      <c r="G1517" s="230" t="s">
        <v>150</v>
      </c>
      <c r="H1517" s="230" t="s">
        <v>148</v>
      </c>
      <c r="I1517" s="230" t="s">
        <v>149</v>
      </c>
      <c r="J1517" s="230" t="s">
        <v>149</v>
      </c>
      <c r="K1517" s="230" t="s">
        <v>149</v>
      </c>
      <c r="L1517" s="230" t="s">
        <v>149</v>
      </c>
      <c r="M1517" s="230" t="s">
        <v>149</v>
      </c>
    </row>
    <row r="1518" spans="1:13" x14ac:dyDescent="0.3">
      <c r="A1518" s="230">
        <v>424928</v>
      </c>
      <c r="B1518" s="230" t="s">
        <v>58</v>
      </c>
      <c r="C1518" s="230" t="s">
        <v>150</v>
      </c>
      <c r="D1518" s="230" t="s">
        <v>150</v>
      </c>
      <c r="E1518" s="230" t="s">
        <v>150</v>
      </c>
      <c r="F1518" s="230" t="s">
        <v>149</v>
      </c>
      <c r="H1518" s="230" t="s">
        <v>149</v>
      </c>
      <c r="I1518" s="230" t="s">
        <v>149</v>
      </c>
      <c r="J1518" s="230" t="s">
        <v>149</v>
      </c>
      <c r="K1518" s="230" t="s">
        <v>149</v>
      </c>
      <c r="L1518" s="230" t="s">
        <v>149</v>
      </c>
      <c r="M1518" s="230" t="s">
        <v>149</v>
      </c>
    </row>
    <row r="1519" spans="1:13" x14ac:dyDescent="0.3">
      <c r="A1519" s="230">
        <v>424931</v>
      </c>
      <c r="B1519" s="230" t="s">
        <v>58</v>
      </c>
      <c r="D1519" s="230" t="s">
        <v>150</v>
      </c>
      <c r="G1519" s="230" t="s">
        <v>148</v>
      </c>
      <c r="J1519" s="230" t="s">
        <v>150</v>
      </c>
      <c r="K1519" s="230" t="s">
        <v>150</v>
      </c>
      <c r="M1519" s="230" t="s">
        <v>150</v>
      </c>
    </row>
    <row r="1520" spans="1:13" x14ac:dyDescent="0.3">
      <c r="A1520" s="230">
        <v>424939</v>
      </c>
      <c r="B1520" s="230" t="s">
        <v>58</v>
      </c>
      <c r="D1520" s="230" t="s">
        <v>150</v>
      </c>
      <c r="E1520" s="230" t="s">
        <v>150</v>
      </c>
      <c r="F1520" s="230" t="s">
        <v>148</v>
      </c>
      <c r="G1520" s="230" t="s">
        <v>150</v>
      </c>
      <c r="I1520" s="230" t="s">
        <v>149</v>
      </c>
      <c r="J1520" s="230" t="s">
        <v>150</v>
      </c>
      <c r="K1520" s="230" t="s">
        <v>149</v>
      </c>
      <c r="L1520" s="230" t="s">
        <v>149</v>
      </c>
      <c r="M1520" s="230" t="s">
        <v>149</v>
      </c>
    </row>
    <row r="1521" spans="1:13" x14ac:dyDescent="0.3">
      <c r="A1521" s="230">
        <v>424941</v>
      </c>
      <c r="B1521" s="230" t="s">
        <v>58</v>
      </c>
      <c r="C1521" s="230" t="s">
        <v>150</v>
      </c>
      <c r="E1521" s="230" t="s">
        <v>150</v>
      </c>
      <c r="F1521" s="230" t="s">
        <v>149</v>
      </c>
      <c r="I1521" s="230" t="s">
        <v>149</v>
      </c>
      <c r="J1521" s="230" t="s">
        <v>149</v>
      </c>
      <c r="K1521" s="230" t="s">
        <v>149</v>
      </c>
      <c r="L1521" s="230" t="s">
        <v>149</v>
      </c>
      <c r="M1521" s="230" t="s">
        <v>149</v>
      </c>
    </row>
    <row r="1522" spans="1:13" x14ac:dyDescent="0.3">
      <c r="A1522" s="230">
        <v>424942</v>
      </c>
      <c r="B1522" s="230" t="s">
        <v>58</v>
      </c>
      <c r="D1522" s="230" t="s">
        <v>150</v>
      </c>
      <c r="E1522" s="230" t="s">
        <v>149</v>
      </c>
      <c r="F1522" s="230" t="s">
        <v>149</v>
      </c>
      <c r="G1522" s="230" t="s">
        <v>149</v>
      </c>
      <c r="H1522" s="230" t="s">
        <v>149</v>
      </c>
      <c r="I1522" s="230" t="s">
        <v>149</v>
      </c>
      <c r="J1522" s="230" t="s">
        <v>149</v>
      </c>
      <c r="K1522" s="230" t="s">
        <v>149</v>
      </c>
      <c r="L1522" s="230" t="s">
        <v>149</v>
      </c>
      <c r="M1522" s="230" t="s">
        <v>149</v>
      </c>
    </row>
    <row r="1523" spans="1:13" x14ac:dyDescent="0.3">
      <c r="A1523" s="230">
        <v>424943</v>
      </c>
      <c r="B1523" s="230" t="s">
        <v>58</v>
      </c>
      <c r="C1523" s="230" t="s">
        <v>150</v>
      </c>
      <c r="D1523" s="230" t="s">
        <v>150</v>
      </c>
      <c r="E1523" s="230" t="s">
        <v>150</v>
      </c>
      <c r="F1523" s="230" t="s">
        <v>150</v>
      </c>
      <c r="G1523" s="230" t="s">
        <v>150</v>
      </c>
      <c r="H1523" s="230" t="s">
        <v>150</v>
      </c>
      <c r="I1523" s="230" t="s">
        <v>149</v>
      </c>
      <c r="J1523" s="230" t="s">
        <v>149</v>
      </c>
      <c r="K1523" s="230" t="s">
        <v>149</v>
      </c>
      <c r="L1523" s="230" t="s">
        <v>149</v>
      </c>
      <c r="M1523" s="230" t="s">
        <v>149</v>
      </c>
    </row>
    <row r="1524" spans="1:13" x14ac:dyDescent="0.3">
      <c r="A1524" s="230">
        <v>424944</v>
      </c>
      <c r="B1524" s="230" t="s">
        <v>58</v>
      </c>
      <c r="C1524" s="230" t="s">
        <v>150</v>
      </c>
      <c r="D1524" s="230" t="s">
        <v>149</v>
      </c>
      <c r="E1524" s="230" t="s">
        <v>150</v>
      </c>
      <c r="F1524" s="230" t="s">
        <v>150</v>
      </c>
      <c r="G1524" s="230" t="s">
        <v>149</v>
      </c>
      <c r="H1524" s="230" t="s">
        <v>150</v>
      </c>
      <c r="I1524" s="230" t="s">
        <v>149</v>
      </c>
      <c r="J1524" s="230" t="s">
        <v>149</v>
      </c>
      <c r="K1524" s="230" t="s">
        <v>149</v>
      </c>
      <c r="L1524" s="230" t="s">
        <v>149</v>
      </c>
      <c r="M1524" s="230" t="s">
        <v>149</v>
      </c>
    </row>
    <row r="1525" spans="1:13" x14ac:dyDescent="0.3">
      <c r="A1525" s="230">
        <v>424949</v>
      </c>
      <c r="B1525" s="230" t="s">
        <v>58</v>
      </c>
      <c r="G1525" s="230" t="s">
        <v>149</v>
      </c>
      <c r="J1525" s="230" t="s">
        <v>148</v>
      </c>
      <c r="K1525" s="230" t="s">
        <v>150</v>
      </c>
      <c r="L1525" s="230" t="s">
        <v>149</v>
      </c>
      <c r="M1525" s="230" t="s">
        <v>149</v>
      </c>
    </row>
    <row r="1526" spans="1:13" x14ac:dyDescent="0.3">
      <c r="A1526" s="230">
        <v>424953</v>
      </c>
      <c r="B1526" s="230" t="s">
        <v>58</v>
      </c>
      <c r="C1526" s="230" t="s">
        <v>150</v>
      </c>
      <c r="D1526" s="230" t="s">
        <v>150</v>
      </c>
      <c r="E1526" s="230" t="s">
        <v>149</v>
      </c>
      <c r="F1526" s="230" t="s">
        <v>150</v>
      </c>
      <c r="G1526" s="230" t="s">
        <v>149</v>
      </c>
      <c r="H1526" s="230" t="s">
        <v>149</v>
      </c>
      <c r="I1526" s="230" t="s">
        <v>149</v>
      </c>
      <c r="J1526" s="230" t="s">
        <v>149</v>
      </c>
      <c r="K1526" s="230" t="s">
        <v>149</v>
      </c>
      <c r="L1526" s="230" t="s">
        <v>149</v>
      </c>
      <c r="M1526" s="230" t="s">
        <v>149</v>
      </c>
    </row>
    <row r="1527" spans="1:13" x14ac:dyDescent="0.3">
      <c r="A1527" s="230">
        <v>424954</v>
      </c>
      <c r="B1527" s="230" t="s">
        <v>58</v>
      </c>
      <c r="C1527" s="230" t="s">
        <v>150</v>
      </c>
      <c r="D1527" s="230" t="s">
        <v>150</v>
      </c>
      <c r="E1527" s="230" t="s">
        <v>150</v>
      </c>
      <c r="F1527" s="230" t="s">
        <v>150</v>
      </c>
      <c r="G1527" s="230" t="s">
        <v>150</v>
      </c>
      <c r="H1527" s="230" t="s">
        <v>150</v>
      </c>
      <c r="I1527" s="230" t="s">
        <v>149</v>
      </c>
      <c r="J1527" s="230" t="s">
        <v>150</v>
      </c>
      <c r="K1527" s="230" t="s">
        <v>149</v>
      </c>
      <c r="L1527" s="230" t="s">
        <v>149</v>
      </c>
      <c r="M1527" s="230" t="s">
        <v>150</v>
      </c>
    </row>
    <row r="1528" spans="1:13" x14ac:dyDescent="0.3">
      <c r="A1528" s="230">
        <v>424957</v>
      </c>
      <c r="B1528" s="230" t="s">
        <v>58</v>
      </c>
      <c r="C1528" s="230" t="s">
        <v>150</v>
      </c>
      <c r="D1528" s="230" t="s">
        <v>149</v>
      </c>
      <c r="E1528" s="230" t="s">
        <v>150</v>
      </c>
      <c r="F1528" s="230" t="s">
        <v>150</v>
      </c>
      <c r="G1528" s="230" t="s">
        <v>150</v>
      </c>
      <c r="H1528" s="230" t="s">
        <v>150</v>
      </c>
      <c r="I1528" s="230" t="s">
        <v>149</v>
      </c>
      <c r="J1528" s="230" t="s">
        <v>149</v>
      </c>
      <c r="K1528" s="230" t="s">
        <v>149</v>
      </c>
      <c r="L1528" s="230" t="s">
        <v>149</v>
      </c>
      <c r="M1528" s="230" t="s">
        <v>149</v>
      </c>
    </row>
    <row r="1529" spans="1:13" x14ac:dyDescent="0.3">
      <c r="A1529" s="230">
        <v>424962</v>
      </c>
      <c r="B1529" s="230" t="s">
        <v>58</v>
      </c>
      <c r="D1529" s="230" t="s">
        <v>149</v>
      </c>
      <c r="F1529" s="230" t="s">
        <v>150</v>
      </c>
      <c r="J1529" s="230" t="s">
        <v>148</v>
      </c>
      <c r="K1529" s="230" t="s">
        <v>149</v>
      </c>
      <c r="L1529" s="230" t="s">
        <v>150</v>
      </c>
      <c r="M1529" s="230" t="s">
        <v>148</v>
      </c>
    </row>
    <row r="1530" spans="1:13" x14ac:dyDescent="0.3">
      <c r="A1530" s="230">
        <v>424963</v>
      </c>
      <c r="B1530" s="230" t="s">
        <v>58</v>
      </c>
      <c r="C1530" s="230" t="s">
        <v>148</v>
      </c>
      <c r="F1530" s="230" t="s">
        <v>150</v>
      </c>
      <c r="I1530" s="230" t="s">
        <v>149</v>
      </c>
      <c r="J1530" s="230" t="s">
        <v>149</v>
      </c>
      <c r="K1530" s="230" t="s">
        <v>150</v>
      </c>
      <c r="L1530" s="230" t="s">
        <v>149</v>
      </c>
      <c r="M1530" s="230" t="s">
        <v>149</v>
      </c>
    </row>
    <row r="1531" spans="1:13" x14ac:dyDescent="0.3">
      <c r="A1531" s="230">
        <v>424964</v>
      </c>
      <c r="B1531" s="230" t="s">
        <v>58</v>
      </c>
      <c r="C1531" s="230" t="s">
        <v>150</v>
      </c>
      <c r="D1531" s="230" t="s">
        <v>150</v>
      </c>
      <c r="E1531" s="230" t="s">
        <v>149</v>
      </c>
      <c r="F1531" s="230" t="s">
        <v>150</v>
      </c>
      <c r="G1531" s="230" t="s">
        <v>149</v>
      </c>
      <c r="H1531" s="230" t="s">
        <v>149</v>
      </c>
      <c r="I1531" s="230" t="s">
        <v>149</v>
      </c>
      <c r="J1531" s="230" t="s">
        <v>149</v>
      </c>
      <c r="K1531" s="230" t="s">
        <v>149</v>
      </c>
      <c r="L1531" s="230" t="s">
        <v>149</v>
      </c>
      <c r="M1531" s="230" t="s">
        <v>149</v>
      </c>
    </row>
    <row r="1532" spans="1:13" x14ac:dyDescent="0.3">
      <c r="A1532" s="230">
        <v>424967</v>
      </c>
      <c r="B1532" s="230" t="s">
        <v>58</v>
      </c>
      <c r="E1532" s="230" t="s">
        <v>150</v>
      </c>
      <c r="F1532" s="230" t="s">
        <v>150</v>
      </c>
      <c r="I1532" s="230" t="s">
        <v>149</v>
      </c>
      <c r="J1532" s="230" t="s">
        <v>149</v>
      </c>
      <c r="K1532" s="230" t="s">
        <v>149</v>
      </c>
      <c r="L1532" s="230" t="s">
        <v>149</v>
      </c>
      <c r="M1532" s="230" t="s">
        <v>149</v>
      </c>
    </row>
    <row r="1533" spans="1:13" x14ac:dyDescent="0.3">
      <c r="A1533" s="230">
        <v>424968</v>
      </c>
      <c r="B1533" s="230" t="s">
        <v>58</v>
      </c>
      <c r="C1533" s="230" t="s">
        <v>150</v>
      </c>
      <c r="D1533" s="230" t="s">
        <v>150</v>
      </c>
      <c r="E1533" s="230" t="s">
        <v>148</v>
      </c>
      <c r="F1533" s="230" t="s">
        <v>148</v>
      </c>
      <c r="G1533" s="230" t="s">
        <v>148</v>
      </c>
      <c r="H1533" s="230" t="s">
        <v>150</v>
      </c>
      <c r="I1533" s="230" t="s">
        <v>149</v>
      </c>
      <c r="J1533" s="230" t="s">
        <v>149</v>
      </c>
      <c r="K1533" s="230" t="s">
        <v>150</v>
      </c>
      <c r="L1533" s="230" t="s">
        <v>150</v>
      </c>
      <c r="M1533" s="230" t="s">
        <v>149</v>
      </c>
    </row>
    <row r="1534" spans="1:13" x14ac:dyDescent="0.3">
      <c r="A1534" s="230">
        <v>424971</v>
      </c>
      <c r="B1534" s="230" t="s">
        <v>58</v>
      </c>
      <c r="C1534" s="230" t="s">
        <v>150</v>
      </c>
      <c r="D1534" s="230" t="s">
        <v>150</v>
      </c>
      <c r="E1534" s="230" t="s">
        <v>148</v>
      </c>
      <c r="F1534" s="230" t="s">
        <v>148</v>
      </c>
      <c r="G1534" s="230" t="s">
        <v>150</v>
      </c>
      <c r="H1534" s="230" t="s">
        <v>149</v>
      </c>
      <c r="I1534" s="230" t="s">
        <v>149</v>
      </c>
      <c r="J1534" s="230" t="s">
        <v>149</v>
      </c>
      <c r="K1534" s="230" t="s">
        <v>149</v>
      </c>
      <c r="L1534" s="230" t="s">
        <v>149</v>
      </c>
      <c r="M1534" s="230" t="s">
        <v>149</v>
      </c>
    </row>
    <row r="1535" spans="1:13" x14ac:dyDescent="0.3">
      <c r="A1535" s="230">
        <v>424972</v>
      </c>
      <c r="B1535" s="230" t="s">
        <v>58</v>
      </c>
      <c r="C1535" s="230" t="s">
        <v>150</v>
      </c>
      <c r="D1535" s="230" t="s">
        <v>150</v>
      </c>
      <c r="E1535" s="230" t="s">
        <v>150</v>
      </c>
      <c r="F1535" s="230" t="s">
        <v>149</v>
      </c>
      <c r="G1535" s="230" t="s">
        <v>149</v>
      </c>
      <c r="H1535" s="230" t="s">
        <v>149</v>
      </c>
      <c r="I1535" s="230" t="s">
        <v>149</v>
      </c>
      <c r="J1535" s="230" t="s">
        <v>149</v>
      </c>
      <c r="K1535" s="230" t="s">
        <v>149</v>
      </c>
      <c r="L1535" s="230" t="s">
        <v>149</v>
      </c>
      <c r="M1535" s="230" t="s">
        <v>149</v>
      </c>
    </row>
    <row r="1536" spans="1:13" x14ac:dyDescent="0.3">
      <c r="A1536" s="230">
        <v>424973</v>
      </c>
      <c r="B1536" s="230" t="s">
        <v>58</v>
      </c>
      <c r="C1536" s="230" t="s">
        <v>150</v>
      </c>
      <c r="D1536" s="230" t="s">
        <v>150</v>
      </c>
      <c r="E1536" s="230" t="s">
        <v>150</v>
      </c>
      <c r="F1536" s="230" t="s">
        <v>150</v>
      </c>
      <c r="G1536" s="230" t="s">
        <v>150</v>
      </c>
      <c r="I1536" s="230" t="s">
        <v>149</v>
      </c>
      <c r="J1536" s="230" t="s">
        <v>150</v>
      </c>
      <c r="K1536" s="230" t="s">
        <v>150</v>
      </c>
      <c r="L1536" s="230" t="s">
        <v>149</v>
      </c>
    </row>
    <row r="1537" spans="1:13" x14ac:dyDescent="0.3">
      <c r="A1537" s="230">
        <v>424974</v>
      </c>
      <c r="B1537" s="230" t="s">
        <v>58</v>
      </c>
      <c r="C1537" s="230" t="s">
        <v>150</v>
      </c>
      <c r="E1537" s="230" t="s">
        <v>150</v>
      </c>
      <c r="F1537" s="230" t="s">
        <v>150</v>
      </c>
      <c r="I1537" s="230" t="s">
        <v>149</v>
      </c>
      <c r="J1537" s="230" t="s">
        <v>149</v>
      </c>
      <c r="K1537" s="230" t="s">
        <v>149</v>
      </c>
      <c r="L1537" s="230" t="s">
        <v>149</v>
      </c>
      <c r="M1537" s="230" t="s">
        <v>149</v>
      </c>
    </row>
    <row r="1538" spans="1:13" x14ac:dyDescent="0.3">
      <c r="A1538" s="230">
        <v>424976</v>
      </c>
      <c r="B1538" s="230" t="s">
        <v>58</v>
      </c>
      <c r="C1538" s="230" t="s">
        <v>150</v>
      </c>
      <c r="D1538" s="230" t="s">
        <v>150</v>
      </c>
      <c r="E1538" s="230" t="s">
        <v>149</v>
      </c>
      <c r="F1538" s="230" t="s">
        <v>149</v>
      </c>
      <c r="I1538" s="230" t="s">
        <v>149</v>
      </c>
      <c r="J1538" s="230" t="s">
        <v>149</v>
      </c>
      <c r="K1538" s="230" t="s">
        <v>149</v>
      </c>
      <c r="L1538" s="230" t="s">
        <v>149</v>
      </c>
      <c r="M1538" s="230" t="s">
        <v>149</v>
      </c>
    </row>
    <row r="1539" spans="1:13" x14ac:dyDescent="0.3">
      <c r="A1539" s="230">
        <v>424979</v>
      </c>
      <c r="B1539" s="230" t="s">
        <v>58</v>
      </c>
      <c r="C1539" s="230" t="s">
        <v>150</v>
      </c>
      <c r="D1539" s="230" t="s">
        <v>150</v>
      </c>
      <c r="E1539" s="230" t="s">
        <v>150</v>
      </c>
      <c r="F1539" s="230" t="s">
        <v>149</v>
      </c>
      <c r="G1539" s="230" t="s">
        <v>149</v>
      </c>
      <c r="H1539" s="230" t="s">
        <v>150</v>
      </c>
      <c r="I1539" s="230" t="s">
        <v>150</v>
      </c>
      <c r="J1539" s="230" t="s">
        <v>149</v>
      </c>
      <c r="K1539" s="230" t="s">
        <v>149</v>
      </c>
      <c r="L1539" s="230" t="s">
        <v>149</v>
      </c>
      <c r="M1539" s="230" t="s">
        <v>149</v>
      </c>
    </row>
    <row r="1540" spans="1:13" x14ac:dyDescent="0.3">
      <c r="A1540" s="230">
        <v>424980</v>
      </c>
      <c r="B1540" s="230" t="s">
        <v>58</v>
      </c>
      <c r="C1540" s="230" t="s">
        <v>150</v>
      </c>
      <c r="D1540" s="230" t="s">
        <v>150</v>
      </c>
      <c r="E1540" s="230" t="s">
        <v>150</v>
      </c>
      <c r="F1540" s="230" t="s">
        <v>150</v>
      </c>
      <c r="G1540" s="230" t="s">
        <v>149</v>
      </c>
      <c r="H1540" s="230" t="s">
        <v>149</v>
      </c>
      <c r="I1540" s="230" t="s">
        <v>149</v>
      </c>
      <c r="J1540" s="230" t="s">
        <v>149</v>
      </c>
      <c r="K1540" s="230" t="s">
        <v>149</v>
      </c>
      <c r="L1540" s="230" t="s">
        <v>149</v>
      </c>
      <c r="M1540" s="230" t="s">
        <v>149</v>
      </c>
    </row>
    <row r="1541" spans="1:13" x14ac:dyDescent="0.3">
      <c r="A1541" s="230">
        <v>424983</v>
      </c>
      <c r="B1541" s="230" t="s">
        <v>58</v>
      </c>
      <c r="C1541" s="230" t="s">
        <v>150</v>
      </c>
      <c r="D1541" s="230" t="s">
        <v>150</v>
      </c>
      <c r="E1541" s="230" t="s">
        <v>150</v>
      </c>
      <c r="F1541" s="230" t="s">
        <v>150</v>
      </c>
      <c r="G1541" s="230" t="s">
        <v>149</v>
      </c>
      <c r="H1541" s="230" t="s">
        <v>150</v>
      </c>
      <c r="I1541" s="230" t="s">
        <v>149</v>
      </c>
      <c r="J1541" s="230" t="s">
        <v>149</v>
      </c>
      <c r="K1541" s="230" t="s">
        <v>149</v>
      </c>
      <c r="L1541" s="230" t="s">
        <v>149</v>
      </c>
      <c r="M1541" s="230" t="s">
        <v>149</v>
      </c>
    </row>
    <row r="1542" spans="1:13" x14ac:dyDescent="0.3">
      <c r="A1542" s="230">
        <v>424984</v>
      </c>
      <c r="B1542" s="230" t="s">
        <v>58</v>
      </c>
      <c r="D1542" s="230" t="s">
        <v>150</v>
      </c>
      <c r="E1542" s="230" t="s">
        <v>150</v>
      </c>
      <c r="F1542" s="230" t="s">
        <v>148</v>
      </c>
      <c r="G1542" s="230" t="s">
        <v>150</v>
      </c>
      <c r="H1542" s="230" t="s">
        <v>148</v>
      </c>
      <c r="I1542" s="230" t="s">
        <v>149</v>
      </c>
      <c r="J1542" s="230" t="s">
        <v>149</v>
      </c>
      <c r="K1542" s="230" t="s">
        <v>149</v>
      </c>
      <c r="L1542" s="230" t="s">
        <v>150</v>
      </c>
      <c r="M1542" s="230" t="s">
        <v>149</v>
      </c>
    </row>
    <row r="1543" spans="1:13" x14ac:dyDescent="0.3">
      <c r="A1543" s="230">
        <v>424985</v>
      </c>
      <c r="B1543" s="230" t="s">
        <v>58</v>
      </c>
      <c r="C1543" s="230" t="s">
        <v>150</v>
      </c>
      <c r="D1543" s="230" t="s">
        <v>150</v>
      </c>
      <c r="E1543" s="230" t="s">
        <v>150</v>
      </c>
      <c r="F1543" s="230" t="s">
        <v>150</v>
      </c>
      <c r="G1543" s="230" t="s">
        <v>149</v>
      </c>
      <c r="H1543" s="230" t="s">
        <v>150</v>
      </c>
      <c r="I1543" s="230" t="s">
        <v>149</v>
      </c>
      <c r="J1543" s="230" t="s">
        <v>149</v>
      </c>
      <c r="K1543" s="230" t="s">
        <v>149</v>
      </c>
      <c r="L1543" s="230" t="s">
        <v>149</v>
      </c>
      <c r="M1543" s="230" t="s">
        <v>149</v>
      </c>
    </row>
    <row r="1544" spans="1:13" x14ac:dyDescent="0.3">
      <c r="A1544" s="230">
        <v>424986</v>
      </c>
      <c r="B1544" s="230" t="s">
        <v>58</v>
      </c>
      <c r="F1544" s="230" t="s">
        <v>150</v>
      </c>
      <c r="G1544" s="230" t="s">
        <v>150</v>
      </c>
      <c r="H1544" s="230" t="s">
        <v>149</v>
      </c>
      <c r="I1544" s="230" t="s">
        <v>150</v>
      </c>
      <c r="J1544" s="230" t="s">
        <v>149</v>
      </c>
      <c r="K1544" s="230" t="s">
        <v>150</v>
      </c>
      <c r="L1544" s="230" t="s">
        <v>149</v>
      </c>
      <c r="M1544" s="230" t="s">
        <v>149</v>
      </c>
    </row>
    <row r="1545" spans="1:13" x14ac:dyDescent="0.3">
      <c r="A1545" s="230">
        <v>424989</v>
      </c>
      <c r="B1545" s="230" t="s">
        <v>58</v>
      </c>
      <c r="C1545" s="230" t="s">
        <v>150</v>
      </c>
      <c r="D1545" s="230" t="s">
        <v>150</v>
      </c>
      <c r="E1545" s="230" t="s">
        <v>150</v>
      </c>
      <c r="F1545" s="230" t="s">
        <v>150</v>
      </c>
      <c r="G1545" s="230" t="s">
        <v>150</v>
      </c>
      <c r="H1545" s="230" t="s">
        <v>149</v>
      </c>
      <c r="I1545" s="230" t="s">
        <v>149</v>
      </c>
      <c r="J1545" s="230" t="s">
        <v>149</v>
      </c>
      <c r="K1545" s="230" t="s">
        <v>149</v>
      </c>
      <c r="L1545" s="230" t="s">
        <v>149</v>
      </c>
      <c r="M1545" s="230" t="s">
        <v>149</v>
      </c>
    </row>
    <row r="1546" spans="1:13" x14ac:dyDescent="0.3">
      <c r="A1546" s="230">
        <v>424990</v>
      </c>
      <c r="B1546" s="230" t="s">
        <v>58</v>
      </c>
      <c r="D1546" s="230" t="s">
        <v>150</v>
      </c>
      <c r="E1546" s="230" t="s">
        <v>150</v>
      </c>
      <c r="F1546" s="230" t="s">
        <v>150</v>
      </c>
      <c r="G1546" s="230" t="s">
        <v>149</v>
      </c>
      <c r="H1546" s="230" t="s">
        <v>149</v>
      </c>
      <c r="I1546" s="230" t="s">
        <v>149</v>
      </c>
      <c r="J1546" s="230" t="s">
        <v>149</v>
      </c>
      <c r="K1546" s="230" t="s">
        <v>149</v>
      </c>
      <c r="L1546" s="230" t="s">
        <v>149</v>
      </c>
      <c r="M1546" s="230" t="s">
        <v>149</v>
      </c>
    </row>
    <row r="1547" spans="1:13" x14ac:dyDescent="0.3">
      <c r="A1547" s="230">
        <v>424995</v>
      </c>
      <c r="B1547" s="230" t="s">
        <v>58</v>
      </c>
      <c r="C1547" s="230" t="s">
        <v>148</v>
      </c>
      <c r="D1547" s="230" t="s">
        <v>150</v>
      </c>
      <c r="E1547" s="230" t="s">
        <v>150</v>
      </c>
      <c r="F1547" s="230" t="s">
        <v>148</v>
      </c>
      <c r="G1547" s="230" t="s">
        <v>148</v>
      </c>
      <c r="H1547" s="230" t="s">
        <v>148</v>
      </c>
      <c r="I1547" s="230" t="s">
        <v>149</v>
      </c>
      <c r="J1547" s="230" t="s">
        <v>150</v>
      </c>
      <c r="K1547" s="230" t="s">
        <v>150</v>
      </c>
      <c r="L1547" s="230" t="s">
        <v>149</v>
      </c>
      <c r="M1547" s="230" t="s">
        <v>149</v>
      </c>
    </row>
    <row r="1548" spans="1:13" x14ac:dyDescent="0.3">
      <c r="A1548" s="230">
        <v>425000</v>
      </c>
      <c r="B1548" s="230" t="s">
        <v>58</v>
      </c>
      <c r="C1548" s="230" t="s">
        <v>150</v>
      </c>
      <c r="D1548" s="230" t="s">
        <v>149</v>
      </c>
      <c r="E1548" s="230" t="s">
        <v>150</v>
      </c>
      <c r="F1548" s="230" t="s">
        <v>150</v>
      </c>
      <c r="G1548" s="230" t="s">
        <v>149</v>
      </c>
      <c r="I1548" s="230" t="s">
        <v>149</v>
      </c>
      <c r="J1548" s="230" t="s">
        <v>149</v>
      </c>
      <c r="K1548" s="230" t="s">
        <v>149</v>
      </c>
      <c r="L1548" s="230" t="s">
        <v>149</v>
      </c>
      <c r="M1548" s="230" t="s">
        <v>149</v>
      </c>
    </row>
    <row r="1549" spans="1:13" x14ac:dyDescent="0.3">
      <c r="A1549" s="230">
        <v>425002</v>
      </c>
      <c r="B1549" s="230" t="s">
        <v>58</v>
      </c>
      <c r="C1549" s="230" t="s">
        <v>149</v>
      </c>
      <c r="D1549" s="230" t="s">
        <v>149</v>
      </c>
      <c r="E1549" s="230" t="s">
        <v>150</v>
      </c>
      <c r="F1549" s="230" t="s">
        <v>149</v>
      </c>
      <c r="G1549" s="230" t="s">
        <v>150</v>
      </c>
      <c r="H1549" s="230" t="s">
        <v>150</v>
      </c>
      <c r="I1549" s="230" t="s">
        <v>149</v>
      </c>
      <c r="J1549" s="230" t="s">
        <v>149</v>
      </c>
      <c r="K1549" s="230" t="s">
        <v>149</v>
      </c>
      <c r="L1549" s="230" t="s">
        <v>149</v>
      </c>
      <c r="M1549" s="230" t="s">
        <v>149</v>
      </c>
    </row>
    <row r="1550" spans="1:13" x14ac:dyDescent="0.3">
      <c r="A1550" s="230">
        <v>425003</v>
      </c>
      <c r="B1550" s="230" t="s">
        <v>58</v>
      </c>
      <c r="C1550" s="230" t="s">
        <v>150</v>
      </c>
      <c r="D1550" s="230" t="s">
        <v>150</v>
      </c>
      <c r="E1550" s="230" t="s">
        <v>150</v>
      </c>
      <c r="F1550" s="230" t="s">
        <v>150</v>
      </c>
      <c r="G1550" s="230" t="s">
        <v>150</v>
      </c>
      <c r="H1550" s="230" t="s">
        <v>150</v>
      </c>
      <c r="I1550" s="230" t="s">
        <v>149</v>
      </c>
      <c r="J1550" s="230" t="s">
        <v>149</v>
      </c>
      <c r="K1550" s="230" t="s">
        <v>149</v>
      </c>
      <c r="L1550" s="230" t="s">
        <v>149</v>
      </c>
      <c r="M1550" s="230" t="s">
        <v>149</v>
      </c>
    </row>
    <row r="1551" spans="1:13" x14ac:dyDescent="0.3">
      <c r="A1551" s="230">
        <v>425007</v>
      </c>
      <c r="B1551" s="230" t="s">
        <v>58</v>
      </c>
      <c r="C1551" s="230" t="s">
        <v>150</v>
      </c>
      <c r="D1551" s="230" t="s">
        <v>150</v>
      </c>
      <c r="E1551" s="230" t="s">
        <v>150</v>
      </c>
      <c r="F1551" s="230" t="s">
        <v>150</v>
      </c>
      <c r="G1551" s="230" t="s">
        <v>150</v>
      </c>
      <c r="H1551" s="230" t="s">
        <v>150</v>
      </c>
      <c r="I1551" s="230" t="s">
        <v>149</v>
      </c>
      <c r="J1551" s="230" t="s">
        <v>149</v>
      </c>
      <c r="K1551" s="230" t="s">
        <v>149</v>
      </c>
      <c r="L1551" s="230" t="s">
        <v>149</v>
      </c>
      <c r="M1551" s="230" t="s">
        <v>149</v>
      </c>
    </row>
    <row r="1552" spans="1:13" x14ac:dyDescent="0.3">
      <c r="A1552" s="230">
        <v>425008</v>
      </c>
      <c r="B1552" s="230" t="s">
        <v>58</v>
      </c>
      <c r="F1552" s="230" t="s">
        <v>150</v>
      </c>
      <c r="J1552" s="230" t="s">
        <v>150</v>
      </c>
      <c r="K1552" s="230" t="s">
        <v>150</v>
      </c>
      <c r="L1552" s="230" t="s">
        <v>149</v>
      </c>
      <c r="M1552" s="230" t="s">
        <v>149</v>
      </c>
    </row>
    <row r="1553" spans="1:13" x14ac:dyDescent="0.3">
      <c r="A1553" s="230">
        <v>425009</v>
      </c>
      <c r="B1553" s="230" t="s">
        <v>58</v>
      </c>
      <c r="C1553" s="230" t="s">
        <v>149</v>
      </c>
      <c r="D1553" s="230" t="s">
        <v>150</v>
      </c>
      <c r="E1553" s="230" t="s">
        <v>149</v>
      </c>
      <c r="F1553" s="230" t="s">
        <v>149</v>
      </c>
      <c r="G1553" s="230" t="s">
        <v>150</v>
      </c>
      <c r="H1553" s="230" t="s">
        <v>150</v>
      </c>
      <c r="I1553" s="230" t="s">
        <v>149</v>
      </c>
      <c r="J1553" s="230" t="s">
        <v>149</v>
      </c>
      <c r="K1553" s="230" t="s">
        <v>149</v>
      </c>
      <c r="L1553" s="230" t="s">
        <v>149</v>
      </c>
      <c r="M1553" s="230" t="s">
        <v>149</v>
      </c>
    </row>
    <row r="1554" spans="1:13" x14ac:dyDescent="0.3">
      <c r="A1554" s="230">
        <v>425016</v>
      </c>
      <c r="B1554" s="230" t="s">
        <v>58</v>
      </c>
      <c r="C1554" s="230" t="s">
        <v>150</v>
      </c>
      <c r="E1554" s="230" t="s">
        <v>150</v>
      </c>
      <c r="F1554" s="230" t="s">
        <v>149</v>
      </c>
      <c r="G1554" s="230" t="s">
        <v>150</v>
      </c>
      <c r="H1554" s="230" t="s">
        <v>150</v>
      </c>
      <c r="I1554" s="230" t="s">
        <v>149</v>
      </c>
      <c r="J1554" s="230" t="s">
        <v>149</v>
      </c>
      <c r="K1554" s="230" t="s">
        <v>149</v>
      </c>
      <c r="L1554" s="230" t="s">
        <v>149</v>
      </c>
      <c r="M1554" s="230" t="s">
        <v>149</v>
      </c>
    </row>
    <row r="1555" spans="1:13" x14ac:dyDescent="0.3">
      <c r="A1555" s="230">
        <v>425017</v>
      </c>
      <c r="B1555" s="230" t="s">
        <v>58</v>
      </c>
      <c r="C1555" s="230" t="s">
        <v>148</v>
      </c>
      <c r="D1555" s="230" t="s">
        <v>150</v>
      </c>
      <c r="E1555" s="230" t="s">
        <v>148</v>
      </c>
      <c r="F1555" s="230" t="s">
        <v>150</v>
      </c>
      <c r="G1555" s="230" t="s">
        <v>148</v>
      </c>
      <c r="H1555" s="230" t="s">
        <v>148</v>
      </c>
      <c r="I1555" s="230" t="s">
        <v>148</v>
      </c>
      <c r="J1555" s="230" t="s">
        <v>150</v>
      </c>
      <c r="K1555" s="230" t="s">
        <v>150</v>
      </c>
      <c r="L1555" s="230" t="s">
        <v>150</v>
      </c>
      <c r="M1555" s="230" t="s">
        <v>150</v>
      </c>
    </row>
    <row r="1556" spans="1:13" x14ac:dyDescent="0.3">
      <c r="A1556" s="230">
        <v>425019</v>
      </c>
      <c r="B1556" s="230" t="s">
        <v>58</v>
      </c>
      <c r="C1556" s="230" t="s">
        <v>148</v>
      </c>
      <c r="D1556" s="230" t="s">
        <v>150</v>
      </c>
      <c r="I1556" s="230" t="s">
        <v>149</v>
      </c>
      <c r="J1556" s="230" t="s">
        <v>149</v>
      </c>
      <c r="K1556" s="230" t="s">
        <v>150</v>
      </c>
      <c r="L1556" s="230" t="s">
        <v>149</v>
      </c>
      <c r="M1556" s="230" t="s">
        <v>150</v>
      </c>
    </row>
    <row r="1557" spans="1:13" x14ac:dyDescent="0.3">
      <c r="A1557" s="230">
        <v>425020</v>
      </c>
      <c r="B1557" s="230" t="s">
        <v>58</v>
      </c>
      <c r="C1557" s="230" t="s">
        <v>148</v>
      </c>
      <c r="E1557" s="230" t="s">
        <v>148</v>
      </c>
      <c r="G1557" s="230" t="s">
        <v>149</v>
      </c>
      <c r="H1557" s="230" t="s">
        <v>148</v>
      </c>
      <c r="I1557" s="230" t="s">
        <v>149</v>
      </c>
      <c r="J1557" s="230" t="s">
        <v>149</v>
      </c>
      <c r="K1557" s="230" t="s">
        <v>149</v>
      </c>
      <c r="L1557" s="230" t="s">
        <v>149</v>
      </c>
      <c r="M1557" s="230" t="s">
        <v>149</v>
      </c>
    </row>
    <row r="1558" spans="1:13" x14ac:dyDescent="0.3">
      <c r="A1558" s="230">
        <v>425022</v>
      </c>
      <c r="B1558" s="230" t="s">
        <v>58</v>
      </c>
      <c r="C1558" s="230" t="s">
        <v>149</v>
      </c>
      <c r="D1558" s="230" t="s">
        <v>150</v>
      </c>
      <c r="E1558" s="230" t="s">
        <v>150</v>
      </c>
      <c r="F1558" s="230" t="s">
        <v>149</v>
      </c>
      <c r="G1558" s="230" t="s">
        <v>149</v>
      </c>
      <c r="H1558" s="230" t="s">
        <v>150</v>
      </c>
      <c r="I1558" s="230" t="s">
        <v>149</v>
      </c>
      <c r="J1558" s="230" t="s">
        <v>149</v>
      </c>
      <c r="K1558" s="230" t="s">
        <v>149</v>
      </c>
      <c r="L1558" s="230" t="s">
        <v>149</v>
      </c>
      <c r="M1558" s="230" t="s">
        <v>149</v>
      </c>
    </row>
    <row r="1559" spans="1:13" x14ac:dyDescent="0.3">
      <c r="A1559" s="230">
        <v>425026</v>
      </c>
      <c r="B1559" s="230" t="s">
        <v>58</v>
      </c>
      <c r="C1559" s="230" t="s">
        <v>150</v>
      </c>
      <c r="D1559" s="230" t="s">
        <v>150</v>
      </c>
      <c r="E1559" s="230" t="s">
        <v>150</v>
      </c>
      <c r="F1559" s="230" t="s">
        <v>150</v>
      </c>
      <c r="G1559" s="230" t="s">
        <v>150</v>
      </c>
      <c r="H1559" s="230" t="s">
        <v>150</v>
      </c>
      <c r="I1559" s="230" t="s">
        <v>149</v>
      </c>
      <c r="J1559" s="230" t="s">
        <v>149</v>
      </c>
      <c r="K1559" s="230" t="s">
        <v>149</v>
      </c>
      <c r="L1559" s="230" t="s">
        <v>149</v>
      </c>
      <c r="M1559" s="230" t="s">
        <v>149</v>
      </c>
    </row>
    <row r="1560" spans="1:13" x14ac:dyDescent="0.3">
      <c r="A1560" s="230">
        <v>425027</v>
      </c>
      <c r="B1560" s="230" t="s">
        <v>58</v>
      </c>
      <c r="E1560" s="230" t="s">
        <v>148</v>
      </c>
      <c r="F1560" s="230" t="s">
        <v>149</v>
      </c>
      <c r="H1560" s="230" t="s">
        <v>148</v>
      </c>
      <c r="I1560" s="230" t="s">
        <v>149</v>
      </c>
      <c r="J1560" s="230" t="s">
        <v>149</v>
      </c>
      <c r="K1560" s="230" t="s">
        <v>149</v>
      </c>
      <c r="L1560" s="230" t="s">
        <v>149</v>
      </c>
      <c r="M1560" s="230" t="s">
        <v>149</v>
      </c>
    </row>
    <row r="1561" spans="1:13" x14ac:dyDescent="0.3">
      <c r="A1561" s="230">
        <v>425028</v>
      </c>
      <c r="B1561" s="230" t="s">
        <v>58</v>
      </c>
      <c r="C1561" s="230" t="s">
        <v>150</v>
      </c>
      <c r="D1561" s="230" t="s">
        <v>150</v>
      </c>
      <c r="E1561" s="230" t="s">
        <v>150</v>
      </c>
      <c r="F1561" s="230" t="s">
        <v>150</v>
      </c>
      <c r="G1561" s="230" t="s">
        <v>150</v>
      </c>
      <c r="H1561" s="230" t="s">
        <v>150</v>
      </c>
      <c r="I1561" s="230" t="s">
        <v>149</v>
      </c>
      <c r="J1561" s="230" t="s">
        <v>149</v>
      </c>
      <c r="K1561" s="230" t="s">
        <v>149</v>
      </c>
      <c r="L1561" s="230" t="s">
        <v>149</v>
      </c>
      <c r="M1561" s="230" t="s">
        <v>149</v>
      </c>
    </row>
    <row r="1562" spans="1:13" x14ac:dyDescent="0.3">
      <c r="A1562" s="230">
        <v>425033</v>
      </c>
      <c r="B1562" s="230" t="s">
        <v>58</v>
      </c>
      <c r="C1562" s="230" t="s">
        <v>150</v>
      </c>
      <c r="D1562" s="230" t="s">
        <v>149</v>
      </c>
      <c r="E1562" s="230" t="s">
        <v>150</v>
      </c>
      <c r="F1562" s="230" t="s">
        <v>150</v>
      </c>
      <c r="G1562" s="230" t="s">
        <v>150</v>
      </c>
      <c r="H1562" s="230" t="s">
        <v>150</v>
      </c>
      <c r="I1562" s="230" t="s">
        <v>149</v>
      </c>
      <c r="J1562" s="230" t="s">
        <v>149</v>
      </c>
      <c r="K1562" s="230" t="s">
        <v>149</v>
      </c>
      <c r="L1562" s="230" t="s">
        <v>149</v>
      </c>
      <c r="M1562" s="230" t="s">
        <v>149</v>
      </c>
    </row>
    <row r="1563" spans="1:13" x14ac:dyDescent="0.3">
      <c r="A1563" s="230">
        <v>425035</v>
      </c>
      <c r="B1563" s="230" t="s">
        <v>58</v>
      </c>
      <c r="C1563" s="230" t="s">
        <v>150</v>
      </c>
      <c r="D1563" s="230" t="s">
        <v>150</v>
      </c>
      <c r="E1563" s="230" t="s">
        <v>150</v>
      </c>
      <c r="F1563" s="230" t="s">
        <v>150</v>
      </c>
      <c r="G1563" s="230" t="s">
        <v>150</v>
      </c>
      <c r="H1563" s="230" t="s">
        <v>150</v>
      </c>
      <c r="I1563" s="230" t="s">
        <v>149</v>
      </c>
      <c r="J1563" s="230" t="s">
        <v>149</v>
      </c>
      <c r="K1563" s="230" t="s">
        <v>149</v>
      </c>
      <c r="L1563" s="230" t="s">
        <v>149</v>
      </c>
      <c r="M1563" s="230" t="s">
        <v>149</v>
      </c>
    </row>
    <row r="1564" spans="1:13" x14ac:dyDescent="0.3">
      <c r="A1564" s="230">
        <v>425038</v>
      </c>
      <c r="B1564" s="230" t="s">
        <v>58</v>
      </c>
      <c r="C1564" s="230" t="s">
        <v>149</v>
      </c>
      <c r="D1564" s="230" t="s">
        <v>150</v>
      </c>
      <c r="E1564" s="230" t="s">
        <v>149</v>
      </c>
      <c r="F1564" s="230" t="s">
        <v>149</v>
      </c>
      <c r="G1564" s="230" t="s">
        <v>149</v>
      </c>
      <c r="H1564" s="230" t="s">
        <v>150</v>
      </c>
      <c r="I1564" s="230" t="s">
        <v>149</v>
      </c>
      <c r="J1564" s="230" t="s">
        <v>149</v>
      </c>
      <c r="K1564" s="230" t="s">
        <v>149</v>
      </c>
      <c r="L1564" s="230" t="s">
        <v>149</v>
      </c>
      <c r="M1564" s="230" t="s">
        <v>149</v>
      </c>
    </row>
    <row r="1565" spans="1:13" x14ac:dyDescent="0.3">
      <c r="A1565" s="230">
        <v>425042</v>
      </c>
      <c r="B1565" s="230" t="s">
        <v>58</v>
      </c>
      <c r="C1565" s="230" t="s">
        <v>148</v>
      </c>
      <c r="E1565" s="230" t="s">
        <v>148</v>
      </c>
      <c r="H1565" s="230" t="s">
        <v>150</v>
      </c>
      <c r="I1565" s="230" t="s">
        <v>149</v>
      </c>
      <c r="L1565" s="230" t="s">
        <v>150</v>
      </c>
    </row>
    <row r="1566" spans="1:13" x14ac:dyDescent="0.3">
      <c r="A1566" s="230">
        <v>425043</v>
      </c>
      <c r="B1566" s="230" t="s">
        <v>58</v>
      </c>
      <c r="C1566" s="230" t="s">
        <v>149</v>
      </c>
      <c r="D1566" s="230" t="s">
        <v>149</v>
      </c>
      <c r="E1566" s="230" t="s">
        <v>149</v>
      </c>
      <c r="F1566" s="230" t="s">
        <v>150</v>
      </c>
      <c r="G1566" s="230" t="s">
        <v>149</v>
      </c>
      <c r="H1566" s="230" t="s">
        <v>150</v>
      </c>
      <c r="I1566" s="230" t="s">
        <v>149</v>
      </c>
      <c r="J1566" s="230" t="s">
        <v>149</v>
      </c>
      <c r="K1566" s="230" t="s">
        <v>149</v>
      </c>
      <c r="L1566" s="230" t="s">
        <v>149</v>
      </c>
      <c r="M1566" s="230" t="s">
        <v>149</v>
      </c>
    </row>
    <row r="1567" spans="1:13" x14ac:dyDescent="0.3">
      <c r="A1567" s="230">
        <v>425045</v>
      </c>
      <c r="B1567" s="230" t="s">
        <v>58</v>
      </c>
      <c r="C1567" s="230" t="s">
        <v>150</v>
      </c>
      <c r="D1567" s="230" t="s">
        <v>149</v>
      </c>
      <c r="E1567" s="230" t="s">
        <v>150</v>
      </c>
      <c r="F1567" s="230" t="s">
        <v>149</v>
      </c>
      <c r="G1567" s="230" t="s">
        <v>149</v>
      </c>
      <c r="H1567" s="230" t="s">
        <v>149</v>
      </c>
      <c r="I1567" s="230" t="s">
        <v>149</v>
      </c>
      <c r="J1567" s="230" t="s">
        <v>149</v>
      </c>
      <c r="K1567" s="230" t="s">
        <v>149</v>
      </c>
      <c r="L1567" s="230" t="s">
        <v>149</v>
      </c>
      <c r="M1567" s="230" t="s">
        <v>149</v>
      </c>
    </row>
    <row r="1568" spans="1:13" x14ac:dyDescent="0.3">
      <c r="A1568" s="230">
        <v>425046</v>
      </c>
      <c r="B1568" s="230" t="s">
        <v>58</v>
      </c>
      <c r="D1568" s="230" t="s">
        <v>150</v>
      </c>
      <c r="E1568" s="230" t="s">
        <v>149</v>
      </c>
      <c r="F1568" s="230" t="s">
        <v>149</v>
      </c>
      <c r="G1568" s="230" t="s">
        <v>150</v>
      </c>
      <c r="H1568" s="230" t="s">
        <v>149</v>
      </c>
      <c r="I1568" s="230" t="s">
        <v>149</v>
      </c>
      <c r="J1568" s="230" t="s">
        <v>149</v>
      </c>
      <c r="K1568" s="230" t="s">
        <v>149</v>
      </c>
      <c r="L1568" s="230" t="s">
        <v>149</v>
      </c>
      <c r="M1568" s="230" t="s">
        <v>149</v>
      </c>
    </row>
    <row r="1569" spans="1:13" x14ac:dyDescent="0.3">
      <c r="A1569" s="230">
        <v>425048</v>
      </c>
      <c r="B1569" s="230" t="s">
        <v>58</v>
      </c>
      <c r="D1569" s="230" t="s">
        <v>150</v>
      </c>
      <c r="E1569" s="230" t="s">
        <v>150</v>
      </c>
      <c r="F1569" s="230" t="s">
        <v>150</v>
      </c>
      <c r="H1569" s="230" t="s">
        <v>150</v>
      </c>
      <c r="I1569" s="230" t="s">
        <v>149</v>
      </c>
      <c r="J1569" s="230" t="s">
        <v>149</v>
      </c>
      <c r="K1569" s="230" t="s">
        <v>149</v>
      </c>
      <c r="L1569" s="230" t="s">
        <v>149</v>
      </c>
      <c r="M1569" s="230" t="s">
        <v>149</v>
      </c>
    </row>
    <row r="1570" spans="1:13" x14ac:dyDescent="0.3">
      <c r="A1570" s="230">
        <v>425049</v>
      </c>
      <c r="B1570" s="230" t="s">
        <v>58</v>
      </c>
      <c r="C1570" s="230" t="s">
        <v>148</v>
      </c>
      <c r="I1570" s="230" t="s">
        <v>149</v>
      </c>
      <c r="J1570" s="230" t="s">
        <v>149</v>
      </c>
      <c r="K1570" s="230" t="s">
        <v>150</v>
      </c>
      <c r="L1570" s="230" t="s">
        <v>149</v>
      </c>
      <c r="M1570" s="230" t="s">
        <v>149</v>
      </c>
    </row>
    <row r="1571" spans="1:13" x14ac:dyDescent="0.3">
      <c r="A1571" s="230">
        <v>425053</v>
      </c>
      <c r="B1571" s="230" t="s">
        <v>58</v>
      </c>
      <c r="C1571" s="230" t="s">
        <v>148</v>
      </c>
      <c r="D1571" s="230" t="s">
        <v>149</v>
      </c>
      <c r="E1571" s="230" t="s">
        <v>148</v>
      </c>
      <c r="F1571" s="230" t="s">
        <v>148</v>
      </c>
      <c r="G1571" s="230" t="s">
        <v>148</v>
      </c>
      <c r="H1571" s="230" t="s">
        <v>148</v>
      </c>
      <c r="I1571" s="230" t="s">
        <v>148</v>
      </c>
      <c r="J1571" s="230" t="s">
        <v>148</v>
      </c>
      <c r="K1571" s="230" t="s">
        <v>148</v>
      </c>
      <c r="L1571" s="230" t="s">
        <v>149</v>
      </c>
      <c r="M1571" s="230" t="s">
        <v>148</v>
      </c>
    </row>
    <row r="1572" spans="1:13" x14ac:dyDescent="0.3">
      <c r="A1572" s="230">
        <v>425055</v>
      </c>
      <c r="B1572" s="230" t="s">
        <v>58</v>
      </c>
      <c r="F1572" s="230" t="s">
        <v>149</v>
      </c>
      <c r="J1572" s="230" t="s">
        <v>150</v>
      </c>
      <c r="K1572" s="230" t="s">
        <v>150</v>
      </c>
      <c r="L1572" s="230" t="s">
        <v>149</v>
      </c>
      <c r="M1572" s="230" t="s">
        <v>150</v>
      </c>
    </row>
    <row r="1573" spans="1:13" x14ac:dyDescent="0.3">
      <c r="A1573" s="230">
        <v>425056</v>
      </c>
      <c r="B1573" s="230" t="s">
        <v>58</v>
      </c>
      <c r="C1573" s="230" t="s">
        <v>150</v>
      </c>
      <c r="D1573" s="230" t="s">
        <v>150</v>
      </c>
      <c r="E1573" s="230" t="s">
        <v>150</v>
      </c>
      <c r="F1573" s="230" t="s">
        <v>150</v>
      </c>
      <c r="G1573" s="230" t="s">
        <v>150</v>
      </c>
      <c r="H1573" s="230" t="s">
        <v>149</v>
      </c>
      <c r="I1573" s="230" t="s">
        <v>149</v>
      </c>
      <c r="J1573" s="230" t="s">
        <v>149</v>
      </c>
      <c r="K1573" s="230" t="s">
        <v>149</v>
      </c>
      <c r="L1573" s="230" t="s">
        <v>149</v>
      </c>
      <c r="M1573" s="230" t="s">
        <v>149</v>
      </c>
    </row>
    <row r="1574" spans="1:13" x14ac:dyDescent="0.3">
      <c r="A1574" s="230">
        <v>425057</v>
      </c>
      <c r="B1574" s="230" t="s">
        <v>58</v>
      </c>
      <c r="C1574" s="230" t="s">
        <v>150</v>
      </c>
      <c r="D1574" s="230" t="s">
        <v>150</v>
      </c>
      <c r="E1574" s="230" t="s">
        <v>150</v>
      </c>
      <c r="F1574" s="230" t="s">
        <v>150</v>
      </c>
      <c r="G1574" s="230" t="s">
        <v>149</v>
      </c>
      <c r="H1574" s="230" t="s">
        <v>149</v>
      </c>
      <c r="I1574" s="230" t="s">
        <v>149</v>
      </c>
      <c r="J1574" s="230" t="s">
        <v>149</v>
      </c>
      <c r="K1574" s="230" t="s">
        <v>149</v>
      </c>
      <c r="L1574" s="230" t="s">
        <v>149</v>
      </c>
      <c r="M1574" s="230" t="s">
        <v>149</v>
      </c>
    </row>
    <row r="1575" spans="1:13" x14ac:dyDescent="0.3">
      <c r="A1575" s="230">
        <v>425068</v>
      </c>
      <c r="B1575" s="230" t="s">
        <v>58</v>
      </c>
      <c r="C1575" s="230" t="s">
        <v>150</v>
      </c>
      <c r="D1575" s="230" t="s">
        <v>149</v>
      </c>
      <c r="E1575" s="230" t="s">
        <v>150</v>
      </c>
      <c r="F1575" s="230" t="s">
        <v>148</v>
      </c>
      <c r="G1575" s="230" t="s">
        <v>150</v>
      </c>
      <c r="H1575" s="230" t="s">
        <v>150</v>
      </c>
      <c r="I1575" s="230" t="s">
        <v>149</v>
      </c>
      <c r="J1575" s="230" t="s">
        <v>149</v>
      </c>
      <c r="K1575" s="230" t="s">
        <v>150</v>
      </c>
      <c r="L1575" s="230" t="s">
        <v>149</v>
      </c>
      <c r="M1575" s="230" t="s">
        <v>149</v>
      </c>
    </row>
    <row r="1576" spans="1:13" x14ac:dyDescent="0.3">
      <c r="A1576" s="230">
        <v>425069</v>
      </c>
      <c r="B1576" s="230" t="s">
        <v>58</v>
      </c>
      <c r="C1576" s="230" t="s">
        <v>148</v>
      </c>
      <c r="D1576" s="230" t="s">
        <v>149</v>
      </c>
      <c r="E1576" s="230" t="s">
        <v>148</v>
      </c>
      <c r="F1576" s="230" t="s">
        <v>148</v>
      </c>
      <c r="G1576" s="230" t="s">
        <v>150</v>
      </c>
      <c r="J1576" s="230" t="s">
        <v>149</v>
      </c>
      <c r="K1576" s="230" t="s">
        <v>149</v>
      </c>
    </row>
    <row r="1577" spans="1:13" x14ac:dyDescent="0.3">
      <c r="A1577" s="230">
        <v>425079</v>
      </c>
      <c r="B1577" s="230" t="s">
        <v>58</v>
      </c>
      <c r="C1577" s="230" t="s">
        <v>150</v>
      </c>
      <c r="D1577" s="230" t="s">
        <v>148</v>
      </c>
      <c r="E1577" s="230" t="s">
        <v>148</v>
      </c>
      <c r="G1577" s="230" t="s">
        <v>150</v>
      </c>
      <c r="H1577" s="230" t="s">
        <v>150</v>
      </c>
      <c r="I1577" s="230" t="s">
        <v>149</v>
      </c>
      <c r="J1577" s="230" t="s">
        <v>149</v>
      </c>
      <c r="K1577" s="230" t="s">
        <v>149</v>
      </c>
      <c r="L1577" s="230" t="s">
        <v>149</v>
      </c>
      <c r="M1577" s="230" t="s">
        <v>149</v>
      </c>
    </row>
    <row r="1578" spans="1:13" x14ac:dyDescent="0.3">
      <c r="A1578" s="230">
        <v>425081</v>
      </c>
      <c r="B1578" s="230" t="s">
        <v>58</v>
      </c>
      <c r="D1578" s="230" t="s">
        <v>150</v>
      </c>
      <c r="E1578" s="230" t="s">
        <v>148</v>
      </c>
      <c r="F1578" s="230" t="s">
        <v>150</v>
      </c>
      <c r="G1578" s="230" t="s">
        <v>149</v>
      </c>
      <c r="H1578" s="230" t="s">
        <v>149</v>
      </c>
      <c r="I1578" s="230" t="s">
        <v>150</v>
      </c>
      <c r="J1578" s="230" t="s">
        <v>150</v>
      </c>
      <c r="K1578" s="230" t="s">
        <v>149</v>
      </c>
      <c r="L1578" s="230" t="s">
        <v>149</v>
      </c>
      <c r="M1578" s="230" t="s">
        <v>149</v>
      </c>
    </row>
    <row r="1579" spans="1:13" x14ac:dyDescent="0.3">
      <c r="A1579" s="230">
        <v>425083</v>
      </c>
      <c r="B1579" s="230" t="s">
        <v>58</v>
      </c>
      <c r="C1579" s="230" t="s">
        <v>149</v>
      </c>
      <c r="D1579" s="230" t="s">
        <v>149</v>
      </c>
      <c r="E1579" s="230" t="s">
        <v>150</v>
      </c>
      <c r="F1579" s="230" t="s">
        <v>149</v>
      </c>
      <c r="G1579" s="230" t="s">
        <v>149</v>
      </c>
      <c r="H1579" s="230" t="s">
        <v>150</v>
      </c>
      <c r="I1579" s="230" t="s">
        <v>149</v>
      </c>
      <c r="J1579" s="230" t="s">
        <v>149</v>
      </c>
      <c r="K1579" s="230" t="s">
        <v>149</v>
      </c>
      <c r="L1579" s="230" t="s">
        <v>149</v>
      </c>
      <c r="M1579" s="230" t="s">
        <v>149</v>
      </c>
    </row>
    <row r="1580" spans="1:13" x14ac:dyDescent="0.3">
      <c r="A1580" s="230">
        <v>425086</v>
      </c>
      <c r="B1580" s="230" t="s">
        <v>58</v>
      </c>
      <c r="C1580" s="230" t="s">
        <v>150</v>
      </c>
      <c r="D1580" s="230" t="s">
        <v>150</v>
      </c>
      <c r="E1580" s="230" t="s">
        <v>150</v>
      </c>
      <c r="F1580" s="230" t="s">
        <v>150</v>
      </c>
      <c r="H1580" s="230" t="s">
        <v>150</v>
      </c>
      <c r="I1580" s="230" t="s">
        <v>149</v>
      </c>
      <c r="J1580" s="230" t="s">
        <v>149</v>
      </c>
      <c r="K1580" s="230" t="s">
        <v>149</v>
      </c>
      <c r="L1580" s="230" t="s">
        <v>149</v>
      </c>
      <c r="M1580" s="230" t="s">
        <v>149</v>
      </c>
    </row>
    <row r="1581" spans="1:13" x14ac:dyDescent="0.3">
      <c r="A1581" s="230">
        <v>425090</v>
      </c>
      <c r="B1581" s="230" t="s">
        <v>58</v>
      </c>
      <c r="C1581" s="230" t="s">
        <v>149</v>
      </c>
      <c r="D1581" s="230" t="s">
        <v>149</v>
      </c>
      <c r="E1581" s="230" t="s">
        <v>150</v>
      </c>
      <c r="F1581" s="230" t="s">
        <v>150</v>
      </c>
      <c r="G1581" s="230" t="s">
        <v>150</v>
      </c>
      <c r="H1581" s="230" t="s">
        <v>149</v>
      </c>
      <c r="I1581" s="230" t="s">
        <v>149</v>
      </c>
      <c r="J1581" s="230" t="s">
        <v>149</v>
      </c>
      <c r="K1581" s="230" t="s">
        <v>149</v>
      </c>
      <c r="L1581" s="230" t="s">
        <v>149</v>
      </c>
      <c r="M1581" s="230" t="s">
        <v>149</v>
      </c>
    </row>
    <row r="1582" spans="1:13" x14ac:dyDescent="0.3">
      <c r="A1582" s="230">
        <v>425091</v>
      </c>
      <c r="B1582" s="230" t="s">
        <v>58</v>
      </c>
      <c r="C1582" s="230" t="s">
        <v>150</v>
      </c>
      <c r="D1582" s="230" t="s">
        <v>149</v>
      </c>
      <c r="E1582" s="230" t="s">
        <v>149</v>
      </c>
      <c r="F1582" s="230" t="s">
        <v>149</v>
      </c>
      <c r="G1582" s="230" t="s">
        <v>150</v>
      </c>
      <c r="H1582" s="230" t="s">
        <v>149</v>
      </c>
      <c r="I1582" s="230" t="s">
        <v>149</v>
      </c>
      <c r="J1582" s="230" t="s">
        <v>149</v>
      </c>
      <c r="K1582" s="230" t="s">
        <v>149</v>
      </c>
      <c r="L1582" s="230" t="s">
        <v>149</v>
      </c>
      <c r="M1582" s="230" t="s">
        <v>149</v>
      </c>
    </row>
    <row r="1583" spans="1:13" x14ac:dyDescent="0.3">
      <c r="A1583" s="230">
        <v>425092</v>
      </c>
      <c r="B1583" s="230" t="s">
        <v>58</v>
      </c>
      <c r="C1583" s="230" t="s">
        <v>150</v>
      </c>
      <c r="D1583" s="230" t="s">
        <v>150</v>
      </c>
      <c r="F1583" s="230" t="s">
        <v>150</v>
      </c>
      <c r="G1583" s="230" t="s">
        <v>150</v>
      </c>
      <c r="H1583" s="230" t="s">
        <v>150</v>
      </c>
      <c r="I1583" s="230" t="s">
        <v>149</v>
      </c>
      <c r="J1583" s="230" t="s">
        <v>149</v>
      </c>
      <c r="K1583" s="230" t="s">
        <v>149</v>
      </c>
      <c r="L1583" s="230" t="s">
        <v>149</v>
      </c>
      <c r="M1583" s="230" t="s">
        <v>149</v>
      </c>
    </row>
    <row r="1584" spans="1:13" x14ac:dyDescent="0.3">
      <c r="A1584" s="230">
        <v>425093</v>
      </c>
      <c r="B1584" s="230" t="s">
        <v>58</v>
      </c>
      <c r="C1584" s="230" t="s">
        <v>148</v>
      </c>
      <c r="D1584" s="230" t="s">
        <v>148</v>
      </c>
      <c r="F1584" s="230" t="s">
        <v>148</v>
      </c>
      <c r="H1584" s="230" t="s">
        <v>149</v>
      </c>
      <c r="I1584" s="230" t="s">
        <v>149</v>
      </c>
      <c r="J1584" s="230" t="s">
        <v>149</v>
      </c>
      <c r="K1584" s="230" t="s">
        <v>149</v>
      </c>
      <c r="L1584" s="230" t="s">
        <v>149</v>
      </c>
      <c r="M1584" s="230" t="s">
        <v>149</v>
      </c>
    </row>
    <row r="1585" spans="1:13" x14ac:dyDescent="0.3">
      <c r="A1585" s="230">
        <v>425096</v>
      </c>
      <c r="B1585" s="230" t="s">
        <v>58</v>
      </c>
      <c r="C1585" s="230" t="s">
        <v>150</v>
      </c>
      <c r="D1585" s="230" t="s">
        <v>150</v>
      </c>
      <c r="E1585" s="230" t="s">
        <v>150</v>
      </c>
      <c r="F1585" s="230" t="s">
        <v>149</v>
      </c>
      <c r="G1585" s="230" t="s">
        <v>149</v>
      </c>
      <c r="H1585" s="230" t="s">
        <v>150</v>
      </c>
      <c r="I1585" s="230" t="s">
        <v>149</v>
      </c>
      <c r="J1585" s="230" t="s">
        <v>149</v>
      </c>
      <c r="K1585" s="230" t="s">
        <v>149</v>
      </c>
      <c r="L1585" s="230" t="s">
        <v>149</v>
      </c>
      <c r="M1585" s="230" t="s">
        <v>149</v>
      </c>
    </row>
    <row r="1586" spans="1:13" x14ac:dyDescent="0.3">
      <c r="A1586" s="230">
        <v>425098</v>
      </c>
      <c r="B1586" s="230" t="s">
        <v>58</v>
      </c>
      <c r="C1586" s="230" t="s">
        <v>150</v>
      </c>
      <c r="E1586" s="230" t="s">
        <v>150</v>
      </c>
      <c r="F1586" s="230" t="s">
        <v>150</v>
      </c>
      <c r="I1586" s="230" t="s">
        <v>149</v>
      </c>
      <c r="J1586" s="230" t="s">
        <v>149</v>
      </c>
      <c r="K1586" s="230" t="s">
        <v>149</v>
      </c>
      <c r="L1586" s="230" t="s">
        <v>149</v>
      </c>
      <c r="M1586" s="230" t="s">
        <v>149</v>
      </c>
    </row>
    <row r="1587" spans="1:13" x14ac:dyDescent="0.3">
      <c r="A1587" s="230">
        <v>425099</v>
      </c>
      <c r="B1587" s="230" t="s">
        <v>58</v>
      </c>
      <c r="C1587" s="230" t="s">
        <v>150</v>
      </c>
      <c r="D1587" s="230" t="s">
        <v>149</v>
      </c>
      <c r="E1587" s="230" t="s">
        <v>148</v>
      </c>
      <c r="F1587" s="230" t="s">
        <v>148</v>
      </c>
      <c r="G1587" s="230" t="s">
        <v>148</v>
      </c>
      <c r="H1587" s="230" t="s">
        <v>150</v>
      </c>
      <c r="I1587" s="230" t="s">
        <v>149</v>
      </c>
      <c r="J1587" s="230" t="s">
        <v>149</v>
      </c>
      <c r="K1587" s="230" t="s">
        <v>149</v>
      </c>
      <c r="L1587" s="230" t="s">
        <v>149</v>
      </c>
      <c r="M1587" s="230" t="s">
        <v>149</v>
      </c>
    </row>
    <row r="1588" spans="1:13" x14ac:dyDescent="0.3">
      <c r="A1588" s="230">
        <v>425100</v>
      </c>
      <c r="B1588" s="230" t="s">
        <v>58</v>
      </c>
      <c r="C1588" s="230" t="s">
        <v>150</v>
      </c>
      <c r="D1588" s="230" t="s">
        <v>150</v>
      </c>
      <c r="E1588" s="230" t="s">
        <v>150</v>
      </c>
      <c r="F1588" s="230" t="s">
        <v>150</v>
      </c>
      <c r="G1588" s="230" t="s">
        <v>150</v>
      </c>
      <c r="H1588" s="230" t="s">
        <v>150</v>
      </c>
      <c r="I1588" s="230" t="s">
        <v>149</v>
      </c>
      <c r="J1588" s="230" t="s">
        <v>149</v>
      </c>
      <c r="K1588" s="230" t="s">
        <v>149</v>
      </c>
      <c r="L1588" s="230" t="s">
        <v>149</v>
      </c>
      <c r="M1588" s="230" t="s">
        <v>149</v>
      </c>
    </row>
    <row r="1589" spans="1:13" x14ac:dyDescent="0.3">
      <c r="A1589" s="230">
        <v>425101</v>
      </c>
      <c r="B1589" s="230" t="s">
        <v>58</v>
      </c>
      <c r="C1589" s="230" t="s">
        <v>150</v>
      </c>
      <c r="D1589" s="230" t="s">
        <v>150</v>
      </c>
      <c r="E1589" s="230" t="s">
        <v>150</v>
      </c>
      <c r="F1589" s="230" t="s">
        <v>150</v>
      </c>
      <c r="G1589" s="230" t="s">
        <v>150</v>
      </c>
      <c r="I1589" s="230" t="s">
        <v>149</v>
      </c>
      <c r="J1589" s="230" t="s">
        <v>149</v>
      </c>
      <c r="K1589" s="230" t="s">
        <v>149</v>
      </c>
      <c r="L1589" s="230" t="s">
        <v>149</v>
      </c>
      <c r="M1589" s="230" t="s">
        <v>149</v>
      </c>
    </row>
    <row r="1590" spans="1:13" x14ac:dyDescent="0.3">
      <c r="A1590" s="230">
        <v>425102</v>
      </c>
      <c r="B1590" s="230" t="s">
        <v>58</v>
      </c>
      <c r="C1590" s="230" t="s">
        <v>150</v>
      </c>
      <c r="E1590" s="230" t="s">
        <v>149</v>
      </c>
      <c r="F1590" s="230" t="s">
        <v>149</v>
      </c>
      <c r="G1590" s="230" t="s">
        <v>150</v>
      </c>
      <c r="H1590" s="230" t="s">
        <v>150</v>
      </c>
      <c r="I1590" s="230" t="s">
        <v>149</v>
      </c>
      <c r="J1590" s="230" t="s">
        <v>149</v>
      </c>
      <c r="K1590" s="230" t="s">
        <v>149</v>
      </c>
      <c r="L1590" s="230" t="s">
        <v>149</v>
      </c>
      <c r="M1590" s="230" t="s">
        <v>149</v>
      </c>
    </row>
    <row r="1591" spans="1:13" x14ac:dyDescent="0.3">
      <c r="A1591" s="230">
        <v>425110</v>
      </c>
      <c r="B1591" s="230" t="s">
        <v>58</v>
      </c>
      <c r="C1591" s="230" t="s">
        <v>150</v>
      </c>
      <c r="D1591" s="230" t="s">
        <v>150</v>
      </c>
      <c r="E1591" s="230" t="s">
        <v>150</v>
      </c>
      <c r="F1591" s="230" t="s">
        <v>150</v>
      </c>
      <c r="G1591" s="230" t="s">
        <v>149</v>
      </c>
      <c r="H1591" s="230" t="s">
        <v>150</v>
      </c>
      <c r="I1591" s="230" t="s">
        <v>149</v>
      </c>
      <c r="J1591" s="230" t="s">
        <v>149</v>
      </c>
      <c r="K1591" s="230" t="s">
        <v>149</v>
      </c>
      <c r="L1591" s="230" t="s">
        <v>149</v>
      </c>
      <c r="M1591" s="230" t="s">
        <v>149</v>
      </c>
    </row>
    <row r="1592" spans="1:13" x14ac:dyDescent="0.3">
      <c r="A1592" s="230">
        <v>425111</v>
      </c>
      <c r="B1592" s="230" t="s">
        <v>58</v>
      </c>
      <c r="C1592" s="230" t="s">
        <v>148</v>
      </c>
      <c r="D1592" s="230" t="s">
        <v>148</v>
      </c>
      <c r="E1592" s="230" t="s">
        <v>148</v>
      </c>
      <c r="F1592" s="230" t="s">
        <v>148</v>
      </c>
      <c r="G1592" s="230" t="s">
        <v>150</v>
      </c>
      <c r="H1592" s="230" t="s">
        <v>148</v>
      </c>
      <c r="I1592" s="230" t="s">
        <v>149</v>
      </c>
      <c r="J1592" s="230" t="s">
        <v>149</v>
      </c>
      <c r="K1592" s="230" t="s">
        <v>149</v>
      </c>
      <c r="L1592" s="230" t="s">
        <v>149</v>
      </c>
      <c r="M1592" s="230" t="s">
        <v>149</v>
      </c>
    </row>
    <row r="1593" spans="1:13" x14ac:dyDescent="0.3">
      <c r="A1593" s="230">
        <v>425112</v>
      </c>
      <c r="B1593" s="230" t="s">
        <v>58</v>
      </c>
      <c r="C1593" s="230" t="s">
        <v>150</v>
      </c>
      <c r="D1593" s="230" t="s">
        <v>150</v>
      </c>
      <c r="E1593" s="230" t="s">
        <v>149</v>
      </c>
      <c r="F1593" s="230" t="s">
        <v>150</v>
      </c>
      <c r="G1593" s="230" t="s">
        <v>150</v>
      </c>
      <c r="H1593" s="230" t="s">
        <v>150</v>
      </c>
      <c r="I1593" s="230" t="s">
        <v>149</v>
      </c>
      <c r="J1593" s="230" t="s">
        <v>149</v>
      </c>
      <c r="K1593" s="230" t="s">
        <v>149</v>
      </c>
      <c r="L1593" s="230" t="s">
        <v>149</v>
      </c>
      <c r="M1593" s="230" t="s">
        <v>149</v>
      </c>
    </row>
    <row r="1594" spans="1:13" x14ac:dyDescent="0.3">
      <c r="A1594" s="230">
        <v>425113</v>
      </c>
      <c r="B1594" s="230" t="s">
        <v>58</v>
      </c>
      <c r="C1594" s="230" t="s">
        <v>150</v>
      </c>
      <c r="D1594" s="230" t="s">
        <v>149</v>
      </c>
      <c r="E1594" s="230" t="s">
        <v>150</v>
      </c>
      <c r="F1594" s="230" t="s">
        <v>149</v>
      </c>
      <c r="G1594" s="230" t="s">
        <v>149</v>
      </c>
      <c r="H1594" s="230" t="s">
        <v>149</v>
      </c>
      <c r="I1594" s="230" t="s">
        <v>149</v>
      </c>
      <c r="J1594" s="230" t="s">
        <v>149</v>
      </c>
      <c r="K1594" s="230" t="s">
        <v>149</v>
      </c>
      <c r="L1594" s="230" t="s">
        <v>149</v>
      </c>
      <c r="M1594" s="230" t="s">
        <v>149</v>
      </c>
    </row>
    <row r="1595" spans="1:13" x14ac:dyDescent="0.3">
      <c r="A1595" s="230">
        <v>425114</v>
      </c>
      <c r="B1595" s="230" t="s">
        <v>58</v>
      </c>
      <c r="C1595" s="230" t="s">
        <v>148</v>
      </c>
      <c r="D1595" s="230" t="s">
        <v>148</v>
      </c>
      <c r="E1595" s="230" t="s">
        <v>150</v>
      </c>
      <c r="F1595" s="230" t="s">
        <v>149</v>
      </c>
      <c r="G1595" s="230" t="s">
        <v>149</v>
      </c>
      <c r="H1595" s="230" t="s">
        <v>150</v>
      </c>
      <c r="I1595" s="230" t="s">
        <v>149</v>
      </c>
      <c r="J1595" s="230" t="s">
        <v>149</v>
      </c>
      <c r="K1595" s="230" t="s">
        <v>149</v>
      </c>
      <c r="L1595" s="230" t="s">
        <v>149</v>
      </c>
      <c r="M1595" s="230" t="s">
        <v>149</v>
      </c>
    </row>
    <row r="1596" spans="1:13" x14ac:dyDescent="0.3">
      <c r="A1596" s="230">
        <v>425117</v>
      </c>
      <c r="B1596" s="230" t="s">
        <v>58</v>
      </c>
      <c r="C1596" s="230" t="s">
        <v>149</v>
      </c>
      <c r="D1596" s="230" t="s">
        <v>150</v>
      </c>
      <c r="E1596" s="230" t="s">
        <v>150</v>
      </c>
      <c r="F1596" s="230" t="s">
        <v>149</v>
      </c>
      <c r="G1596" s="230" t="s">
        <v>149</v>
      </c>
      <c r="H1596" s="230" t="s">
        <v>149</v>
      </c>
      <c r="I1596" s="230" t="s">
        <v>149</v>
      </c>
      <c r="J1596" s="230" t="s">
        <v>149</v>
      </c>
      <c r="K1596" s="230" t="s">
        <v>149</v>
      </c>
      <c r="L1596" s="230" t="s">
        <v>149</v>
      </c>
      <c r="M1596" s="230" t="s">
        <v>149</v>
      </c>
    </row>
    <row r="1597" spans="1:13" x14ac:dyDescent="0.3">
      <c r="A1597" s="230">
        <v>425121</v>
      </c>
      <c r="B1597" s="230" t="s">
        <v>58</v>
      </c>
      <c r="C1597" s="230" t="s">
        <v>150</v>
      </c>
      <c r="D1597" s="230" t="s">
        <v>149</v>
      </c>
      <c r="E1597" s="230" t="s">
        <v>150</v>
      </c>
      <c r="F1597" s="230" t="s">
        <v>150</v>
      </c>
      <c r="G1597" s="230" t="s">
        <v>150</v>
      </c>
      <c r="H1597" s="230" t="s">
        <v>150</v>
      </c>
      <c r="I1597" s="230" t="s">
        <v>149</v>
      </c>
      <c r="J1597" s="230" t="s">
        <v>149</v>
      </c>
      <c r="K1597" s="230" t="s">
        <v>149</v>
      </c>
      <c r="L1597" s="230" t="s">
        <v>149</v>
      </c>
      <c r="M1597" s="230" t="s">
        <v>149</v>
      </c>
    </row>
    <row r="1598" spans="1:13" x14ac:dyDescent="0.3">
      <c r="A1598" s="230">
        <v>425123</v>
      </c>
      <c r="B1598" s="230" t="s">
        <v>58</v>
      </c>
      <c r="D1598" s="230" t="s">
        <v>149</v>
      </c>
      <c r="E1598" s="230" t="s">
        <v>149</v>
      </c>
      <c r="F1598" s="230" t="s">
        <v>150</v>
      </c>
      <c r="G1598" s="230" t="s">
        <v>150</v>
      </c>
      <c r="H1598" s="230" t="s">
        <v>150</v>
      </c>
      <c r="I1598" s="230" t="s">
        <v>149</v>
      </c>
      <c r="J1598" s="230" t="s">
        <v>149</v>
      </c>
      <c r="K1598" s="230" t="s">
        <v>149</v>
      </c>
      <c r="L1598" s="230" t="s">
        <v>149</v>
      </c>
      <c r="M1598" s="230" t="s">
        <v>149</v>
      </c>
    </row>
    <row r="1599" spans="1:13" x14ac:dyDescent="0.3">
      <c r="A1599" s="230">
        <v>425124</v>
      </c>
      <c r="B1599" s="230" t="s">
        <v>58</v>
      </c>
      <c r="C1599" s="230" t="s">
        <v>150</v>
      </c>
      <c r="E1599" s="230" t="s">
        <v>148</v>
      </c>
      <c r="F1599" s="230" t="s">
        <v>150</v>
      </c>
      <c r="G1599" s="230" t="s">
        <v>148</v>
      </c>
      <c r="I1599" s="230" t="s">
        <v>150</v>
      </c>
      <c r="J1599" s="230" t="s">
        <v>150</v>
      </c>
      <c r="K1599" s="230" t="s">
        <v>150</v>
      </c>
      <c r="L1599" s="230" t="s">
        <v>150</v>
      </c>
    </row>
    <row r="1600" spans="1:13" x14ac:dyDescent="0.3">
      <c r="A1600" s="230">
        <v>425125</v>
      </c>
      <c r="B1600" s="230" t="s">
        <v>58</v>
      </c>
      <c r="C1600" s="230" t="s">
        <v>148</v>
      </c>
      <c r="D1600" s="230" t="s">
        <v>148</v>
      </c>
      <c r="F1600" s="230" t="s">
        <v>148</v>
      </c>
      <c r="G1600" s="230" t="s">
        <v>148</v>
      </c>
      <c r="I1600" s="230" t="s">
        <v>149</v>
      </c>
      <c r="K1600" s="230" t="s">
        <v>148</v>
      </c>
      <c r="L1600" s="230" t="s">
        <v>150</v>
      </c>
    </row>
    <row r="1601" spans="1:13" x14ac:dyDescent="0.3">
      <c r="A1601" s="230">
        <v>425126</v>
      </c>
      <c r="B1601" s="230" t="s">
        <v>58</v>
      </c>
      <c r="C1601" s="230" t="s">
        <v>149</v>
      </c>
      <c r="D1601" s="230" t="s">
        <v>150</v>
      </c>
      <c r="E1601" s="230" t="s">
        <v>150</v>
      </c>
      <c r="F1601" s="230" t="s">
        <v>150</v>
      </c>
      <c r="G1601" s="230" t="s">
        <v>149</v>
      </c>
      <c r="H1601" s="230" t="s">
        <v>149</v>
      </c>
      <c r="I1601" s="230" t="s">
        <v>149</v>
      </c>
      <c r="J1601" s="230" t="s">
        <v>149</v>
      </c>
      <c r="K1601" s="230" t="s">
        <v>149</v>
      </c>
      <c r="L1601" s="230" t="s">
        <v>149</v>
      </c>
      <c r="M1601" s="230" t="s">
        <v>149</v>
      </c>
    </row>
    <row r="1602" spans="1:13" x14ac:dyDescent="0.3">
      <c r="A1602" s="230">
        <v>425127</v>
      </c>
      <c r="B1602" s="230" t="s">
        <v>58</v>
      </c>
      <c r="D1602" s="230" t="s">
        <v>150</v>
      </c>
      <c r="E1602" s="230" t="s">
        <v>150</v>
      </c>
      <c r="F1602" s="230" t="s">
        <v>149</v>
      </c>
      <c r="G1602" s="230" t="s">
        <v>150</v>
      </c>
      <c r="H1602" s="230" t="s">
        <v>150</v>
      </c>
      <c r="I1602" s="230" t="s">
        <v>149</v>
      </c>
      <c r="J1602" s="230" t="s">
        <v>149</v>
      </c>
      <c r="K1602" s="230" t="s">
        <v>149</v>
      </c>
      <c r="L1602" s="230" t="s">
        <v>149</v>
      </c>
      <c r="M1602" s="230" t="s">
        <v>149</v>
      </c>
    </row>
    <row r="1603" spans="1:13" x14ac:dyDescent="0.3">
      <c r="A1603" s="230">
        <v>425129</v>
      </c>
      <c r="B1603" s="230" t="s">
        <v>58</v>
      </c>
      <c r="C1603" s="230" t="s">
        <v>150</v>
      </c>
      <c r="D1603" s="230" t="s">
        <v>149</v>
      </c>
      <c r="E1603" s="230" t="s">
        <v>150</v>
      </c>
      <c r="F1603" s="230" t="s">
        <v>149</v>
      </c>
      <c r="G1603" s="230" t="s">
        <v>150</v>
      </c>
      <c r="H1603" s="230" t="s">
        <v>150</v>
      </c>
      <c r="I1603" s="230" t="s">
        <v>149</v>
      </c>
      <c r="J1603" s="230" t="s">
        <v>149</v>
      </c>
      <c r="K1603" s="230" t="s">
        <v>149</v>
      </c>
      <c r="L1603" s="230" t="s">
        <v>149</v>
      </c>
      <c r="M1603" s="230" t="s">
        <v>149</v>
      </c>
    </row>
    <row r="1604" spans="1:13" x14ac:dyDescent="0.3">
      <c r="A1604" s="230">
        <v>425131</v>
      </c>
      <c r="B1604" s="230" t="s">
        <v>58</v>
      </c>
      <c r="C1604" s="230" t="s">
        <v>150</v>
      </c>
      <c r="D1604" s="230" t="s">
        <v>150</v>
      </c>
      <c r="E1604" s="230" t="s">
        <v>150</v>
      </c>
      <c r="F1604" s="230" t="s">
        <v>150</v>
      </c>
      <c r="G1604" s="230" t="s">
        <v>149</v>
      </c>
      <c r="H1604" s="230" t="s">
        <v>149</v>
      </c>
      <c r="I1604" s="230" t="s">
        <v>149</v>
      </c>
      <c r="J1604" s="230" t="s">
        <v>149</v>
      </c>
      <c r="K1604" s="230" t="s">
        <v>149</v>
      </c>
      <c r="L1604" s="230" t="s">
        <v>149</v>
      </c>
      <c r="M1604" s="230" t="s">
        <v>149</v>
      </c>
    </row>
    <row r="1605" spans="1:13" x14ac:dyDescent="0.3">
      <c r="A1605" s="230">
        <v>425136</v>
      </c>
      <c r="B1605" s="230" t="s">
        <v>58</v>
      </c>
      <c r="C1605" s="230" t="s">
        <v>150</v>
      </c>
      <c r="D1605" s="230" t="s">
        <v>150</v>
      </c>
      <c r="E1605" s="230" t="s">
        <v>150</v>
      </c>
      <c r="F1605" s="230" t="s">
        <v>150</v>
      </c>
      <c r="G1605" s="230" t="s">
        <v>150</v>
      </c>
      <c r="H1605" s="230" t="s">
        <v>150</v>
      </c>
      <c r="I1605" s="230" t="s">
        <v>149</v>
      </c>
      <c r="J1605" s="230" t="s">
        <v>149</v>
      </c>
      <c r="K1605" s="230" t="s">
        <v>149</v>
      </c>
      <c r="L1605" s="230" t="s">
        <v>149</v>
      </c>
      <c r="M1605" s="230" t="s">
        <v>149</v>
      </c>
    </row>
    <row r="1606" spans="1:13" x14ac:dyDescent="0.3">
      <c r="A1606" s="230">
        <v>425138</v>
      </c>
      <c r="B1606" s="230" t="s">
        <v>58</v>
      </c>
      <c r="D1606" s="230" t="s">
        <v>150</v>
      </c>
      <c r="E1606" s="230" t="s">
        <v>150</v>
      </c>
      <c r="F1606" s="230" t="s">
        <v>149</v>
      </c>
      <c r="J1606" s="230" t="s">
        <v>149</v>
      </c>
      <c r="K1606" s="230" t="s">
        <v>149</v>
      </c>
      <c r="L1606" s="230" t="s">
        <v>149</v>
      </c>
      <c r="M1606" s="230" t="s">
        <v>149</v>
      </c>
    </row>
    <row r="1607" spans="1:13" x14ac:dyDescent="0.3">
      <c r="A1607" s="230">
        <v>425139</v>
      </c>
      <c r="B1607" s="230" t="s">
        <v>58</v>
      </c>
      <c r="C1607" s="230" t="s">
        <v>150</v>
      </c>
      <c r="D1607" s="230" t="s">
        <v>149</v>
      </c>
      <c r="E1607" s="230" t="s">
        <v>150</v>
      </c>
      <c r="G1607" s="230" t="s">
        <v>149</v>
      </c>
      <c r="H1607" s="230" t="s">
        <v>149</v>
      </c>
      <c r="I1607" s="230" t="s">
        <v>149</v>
      </c>
      <c r="J1607" s="230" t="s">
        <v>149</v>
      </c>
      <c r="K1607" s="230" t="s">
        <v>149</v>
      </c>
      <c r="L1607" s="230" t="s">
        <v>149</v>
      </c>
      <c r="M1607" s="230" t="s">
        <v>149</v>
      </c>
    </row>
    <row r="1608" spans="1:13" x14ac:dyDescent="0.3">
      <c r="A1608" s="230">
        <v>425140</v>
      </c>
      <c r="B1608" s="230" t="s">
        <v>58</v>
      </c>
      <c r="C1608" s="230" t="s">
        <v>150</v>
      </c>
      <c r="D1608" s="230" t="s">
        <v>150</v>
      </c>
      <c r="E1608" s="230" t="s">
        <v>149</v>
      </c>
      <c r="F1608" s="230" t="s">
        <v>149</v>
      </c>
      <c r="G1608" s="230" t="s">
        <v>149</v>
      </c>
      <c r="H1608" s="230" t="s">
        <v>149</v>
      </c>
      <c r="I1608" s="230" t="s">
        <v>149</v>
      </c>
      <c r="J1608" s="230" t="s">
        <v>149</v>
      </c>
      <c r="K1608" s="230" t="s">
        <v>149</v>
      </c>
      <c r="L1608" s="230" t="s">
        <v>149</v>
      </c>
      <c r="M1608" s="230" t="s">
        <v>149</v>
      </c>
    </row>
    <row r="1609" spans="1:13" x14ac:dyDescent="0.3">
      <c r="A1609" s="230">
        <v>425143</v>
      </c>
      <c r="B1609" s="230" t="s">
        <v>58</v>
      </c>
      <c r="D1609" s="230" t="s">
        <v>149</v>
      </c>
      <c r="E1609" s="230" t="s">
        <v>150</v>
      </c>
      <c r="F1609" s="230" t="s">
        <v>150</v>
      </c>
      <c r="G1609" s="230" t="s">
        <v>150</v>
      </c>
      <c r="H1609" s="230" t="s">
        <v>150</v>
      </c>
      <c r="I1609" s="230" t="s">
        <v>149</v>
      </c>
      <c r="J1609" s="230" t="s">
        <v>149</v>
      </c>
      <c r="K1609" s="230" t="s">
        <v>149</v>
      </c>
      <c r="L1609" s="230" t="s">
        <v>149</v>
      </c>
      <c r="M1609" s="230" t="s">
        <v>149</v>
      </c>
    </row>
    <row r="1610" spans="1:13" x14ac:dyDescent="0.3">
      <c r="A1610" s="230">
        <v>425151</v>
      </c>
      <c r="B1610" s="230" t="s">
        <v>58</v>
      </c>
      <c r="E1610" s="230" t="s">
        <v>150</v>
      </c>
      <c r="F1610" s="230" t="s">
        <v>150</v>
      </c>
      <c r="I1610" s="230" t="s">
        <v>149</v>
      </c>
      <c r="J1610" s="230" t="s">
        <v>149</v>
      </c>
      <c r="K1610" s="230" t="s">
        <v>149</v>
      </c>
      <c r="L1610" s="230" t="s">
        <v>149</v>
      </c>
      <c r="M1610" s="230" t="s">
        <v>149</v>
      </c>
    </row>
    <row r="1611" spans="1:13" x14ac:dyDescent="0.3">
      <c r="A1611" s="230">
        <v>425153</v>
      </c>
      <c r="B1611" s="230" t="s">
        <v>58</v>
      </c>
      <c r="C1611" s="230" t="s">
        <v>150</v>
      </c>
      <c r="E1611" s="230" t="s">
        <v>149</v>
      </c>
      <c r="F1611" s="230" t="s">
        <v>150</v>
      </c>
      <c r="I1611" s="230" t="s">
        <v>149</v>
      </c>
      <c r="J1611" s="230" t="s">
        <v>149</v>
      </c>
      <c r="K1611" s="230" t="s">
        <v>149</v>
      </c>
      <c r="L1611" s="230" t="s">
        <v>149</v>
      </c>
      <c r="M1611" s="230" t="s">
        <v>149</v>
      </c>
    </row>
    <row r="1612" spans="1:13" x14ac:dyDescent="0.3">
      <c r="A1612" s="230">
        <v>425154</v>
      </c>
      <c r="B1612" s="230" t="s">
        <v>58</v>
      </c>
      <c r="C1612" s="230" t="s">
        <v>150</v>
      </c>
      <c r="D1612" s="230" t="s">
        <v>149</v>
      </c>
      <c r="F1612" s="230" t="s">
        <v>150</v>
      </c>
      <c r="G1612" s="230" t="s">
        <v>150</v>
      </c>
      <c r="H1612" s="230" t="s">
        <v>150</v>
      </c>
      <c r="I1612" s="230" t="s">
        <v>149</v>
      </c>
      <c r="J1612" s="230" t="s">
        <v>149</v>
      </c>
      <c r="K1612" s="230" t="s">
        <v>149</v>
      </c>
      <c r="L1612" s="230" t="s">
        <v>149</v>
      </c>
      <c r="M1612" s="230" t="s">
        <v>149</v>
      </c>
    </row>
    <row r="1613" spans="1:13" x14ac:dyDescent="0.3">
      <c r="A1613" s="230">
        <v>425162</v>
      </c>
      <c r="B1613" s="230" t="s">
        <v>58</v>
      </c>
      <c r="D1613" s="230" t="s">
        <v>150</v>
      </c>
      <c r="E1613" s="230" t="s">
        <v>149</v>
      </c>
      <c r="F1613" s="230" t="s">
        <v>150</v>
      </c>
      <c r="G1613" s="230" t="s">
        <v>150</v>
      </c>
      <c r="H1613" s="230" t="s">
        <v>150</v>
      </c>
      <c r="I1613" s="230" t="s">
        <v>149</v>
      </c>
      <c r="J1613" s="230" t="s">
        <v>149</v>
      </c>
      <c r="K1613" s="230" t="s">
        <v>149</v>
      </c>
      <c r="L1613" s="230" t="s">
        <v>149</v>
      </c>
      <c r="M1613" s="230" t="s">
        <v>149</v>
      </c>
    </row>
    <row r="1614" spans="1:13" x14ac:dyDescent="0.3">
      <c r="A1614" s="230">
        <v>425163</v>
      </c>
      <c r="B1614" s="230" t="s">
        <v>58</v>
      </c>
      <c r="C1614" s="230" t="s">
        <v>150</v>
      </c>
      <c r="D1614" s="230" t="s">
        <v>149</v>
      </c>
      <c r="E1614" s="230" t="s">
        <v>150</v>
      </c>
      <c r="F1614" s="230" t="s">
        <v>149</v>
      </c>
      <c r="G1614" s="230" t="s">
        <v>150</v>
      </c>
      <c r="H1614" s="230" t="s">
        <v>149</v>
      </c>
      <c r="I1614" s="230" t="s">
        <v>149</v>
      </c>
      <c r="J1614" s="230" t="s">
        <v>149</v>
      </c>
      <c r="K1614" s="230" t="s">
        <v>149</v>
      </c>
      <c r="L1614" s="230" t="s">
        <v>149</v>
      </c>
      <c r="M1614" s="230" t="s">
        <v>149</v>
      </c>
    </row>
    <row r="1615" spans="1:13" x14ac:dyDescent="0.3">
      <c r="A1615" s="230">
        <v>425165</v>
      </c>
      <c r="B1615" s="230" t="s">
        <v>58</v>
      </c>
      <c r="D1615" s="230" t="s">
        <v>150</v>
      </c>
      <c r="E1615" s="230" t="s">
        <v>149</v>
      </c>
      <c r="F1615" s="230" t="s">
        <v>149</v>
      </c>
      <c r="G1615" s="230" t="s">
        <v>149</v>
      </c>
      <c r="I1615" s="230" t="s">
        <v>149</v>
      </c>
      <c r="J1615" s="230" t="s">
        <v>149</v>
      </c>
      <c r="K1615" s="230" t="s">
        <v>149</v>
      </c>
      <c r="L1615" s="230" t="s">
        <v>149</v>
      </c>
      <c r="M1615" s="230" t="s">
        <v>149</v>
      </c>
    </row>
    <row r="1616" spans="1:13" x14ac:dyDescent="0.3">
      <c r="A1616" s="230">
        <v>425169</v>
      </c>
      <c r="B1616" s="230" t="s">
        <v>58</v>
      </c>
      <c r="C1616" s="230" t="s">
        <v>149</v>
      </c>
      <c r="D1616" s="230" t="s">
        <v>149</v>
      </c>
      <c r="E1616" s="230" t="s">
        <v>150</v>
      </c>
      <c r="F1616" s="230" t="s">
        <v>150</v>
      </c>
      <c r="G1616" s="230" t="s">
        <v>149</v>
      </c>
      <c r="H1616" s="230" t="s">
        <v>149</v>
      </c>
      <c r="I1616" s="230" t="s">
        <v>149</v>
      </c>
      <c r="J1616" s="230" t="s">
        <v>149</v>
      </c>
      <c r="K1616" s="230" t="s">
        <v>149</v>
      </c>
      <c r="L1616" s="230" t="s">
        <v>149</v>
      </c>
      <c r="M1616" s="230" t="s">
        <v>149</v>
      </c>
    </row>
    <row r="1617" spans="1:13" x14ac:dyDescent="0.3">
      <c r="A1617" s="230">
        <v>425170</v>
      </c>
      <c r="B1617" s="230" t="s">
        <v>58</v>
      </c>
      <c r="C1617" s="230" t="s">
        <v>149</v>
      </c>
      <c r="E1617" s="230" t="s">
        <v>150</v>
      </c>
      <c r="F1617" s="230" t="s">
        <v>150</v>
      </c>
      <c r="I1617" s="230" t="s">
        <v>149</v>
      </c>
      <c r="J1617" s="230" t="s">
        <v>149</v>
      </c>
      <c r="K1617" s="230" t="s">
        <v>149</v>
      </c>
      <c r="L1617" s="230" t="s">
        <v>149</v>
      </c>
      <c r="M1617" s="230" t="s">
        <v>149</v>
      </c>
    </row>
    <row r="1618" spans="1:13" x14ac:dyDescent="0.3">
      <c r="A1618" s="230">
        <v>425173</v>
      </c>
      <c r="B1618" s="230" t="s">
        <v>58</v>
      </c>
      <c r="C1618" s="230" t="s">
        <v>150</v>
      </c>
      <c r="D1618" s="230" t="s">
        <v>148</v>
      </c>
      <c r="E1618" s="230" t="s">
        <v>148</v>
      </c>
      <c r="F1618" s="230" t="s">
        <v>150</v>
      </c>
      <c r="G1618" s="230" t="s">
        <v>150</v>
      </c>
      <c r="H1618" s="230" t="s">
        <v>150</v>
      </c>
      <c r="I1618" s="230" t="s">
        <v>149</v>
      </c>
      <c r="J1618" s="230" t="s">
        <v>149</v>
      </c>
      <c r="K1618" s="230" t="s">
        <v>149</v>
      </c>
      <c r="L1618" s="230" t="s">
        <v>149</v>
      </c>
      <c r="M1618" s="230" t="s">
        <v>149</v>
      </c>
    </row>
    <row r="1619" spans="1:13" x14ac:dyDescent="0.3">
      <c r="A1619" s="230">
        <v>425174</v>
      </c>
      <c r="B1619" s="230" t="s">
        <v>58</v>
      </c>
      <c r="C1619" s="230" t="s">
        <v>150</v>
      </c>
      <c r="D1619" s="230" t="s">
        <v>150</v>
      </c>
      <c r="E1619" s="230" t="s">
        <v>150</v>
      </c>
      <c r="F1619" s="230" t="s">
        <v>149</v>
      </c>
      <c r="G1619" s="230" t="s">
        <v>150</v>
      </c>
      <c r="H1619" s="230" t="s">
        <v>149</v>
      </c>
      <c r="I1619" s="230" t="s">
        <v>149</v>
      </c>
      <c r="J1619" s="230" t="s">
        <v>149</v>
      </c>
      <c r="K1619" s="230" t="s">
        <v>149</v>
      </c>
      <c r="L1619" s="230" t="s">
        <v>149</v>
      </c>
      <c r="M1619" s="230" t="s">
        <v>149</v>
      </c>
    </row>
    <row r="1620" spans="1:13" x14ac:dyDescent="0.3">
      <c r="A1620" s="230">
        <v>425175</v>
      </c>
      <c r="B1620" s="230" t="s">
        <v>58</v>
      </c>
      <c r="C1620" s="230" t="s">
        <v>150</v>
      </c>
      <c r="D1620" s="230" t="s">
        <v>150</v>
      </c>
      <c r="E1620" s="230" t="s">
        <v>150</v>
      </c>
      <c r="F1620" s="230" t="s">
        <v>150</v>
      </c>
      <c r="G1620" s="230" t="s">
        <v>149</v>
      </c>
      <c r="H1620" s="230" t="s">
        <v>149</v>
      </c>
      <c r="I1620" s="230" t="s">
        <v>149</v>
      </c>
      <c r="J1620" s="230" t="s">
        <v>149</v>
      </c>
      <c r="K1620" s="230" t="s">
        <v>149</v>
      </c>
      <c r="L1620" s="230" t="s">
        <v>149</v>
      </c>
      <c r="M1620" s="230" t="s">
        <v>149</v>
      </c>
    </row>
    <row r="1621" spans="1:13" x14ac:dyDescent="0.3">
      <c r="A1621" s="230">
        <v>425178</v>
      </c>
      <c r="B1621" s="230" t="s">
        <v>58</v>
      </c>
      <c r="D1621" s="230" t="s">
        <v>148</v>
      </c>
      <c r="E1621" s="230" t="s">
        <v>150</v>
      </c>
      <c r="F1621" s="230" t="s">
        <v>149</v>
      </c>
      <c r="G1621" s="230" t="s">
        <v>148</v>
      </c>
      <c r="H1621" s="230" t="s">
        <v>150</v>
      </c>
      <c r="I1621" s="230" t="s">
        <v>150</v>
      </c>
      <c r="J1621" s="230" t="s">
        <v>149</v>
      </c>
      <c r="K1621" s="230" t="s">
        <v>149</v>
      </c>
      <c r="L1621" s="230" t="s">
        <v>150</v>
      </c>
      <c r="M1621" s="230" t="s">
        <v>150</v>
      </c>
    </row>
    <row r="1622" spans="1:13" x14ac:dyDescent="0.3">
      <c r="A1622" s="230">
        <v>425179</v>
      </c>
      <c r="B1622" s="230" t="s">
        <v>58</v>
      </c>
      <c r="D1622" s="230" t="s">
        <v>149</v>
      </c>
      <c r="F1622" s="230" t="s">
        <v>149</v>
      </c>
      <c r="G1622" s="230" t="s">
        <v>149</v>
      </c>
      <c r="J1622" s="230" t="s">
        <v>149</v>
      </c>
      <c r="K1622" s="230" t="s">
        <v>150</v>
      </c>
      <c r="M1622" s="230" t="s">
        <v>149</v>
      </c>
    </row>
    <row r="1623" spans="1:13" x14ac:dyDescent="0.3">
      <c r="A1623" s="230">
        <v>425183</v>
      </c>
      <c r="B1623" s="230" t="s">
        <v>58</v>
      </c>
      <c r="F1623" s="230" t="s">
        <v>150</v>
      </c>
      <c r="J1623" s="230" t="s">
        <v>149</v>
      </c>
      <c r="K1623" s="230" t="s">
        <v>149</v>
      </c>
      <c r="L1623" s="230" t="s">
        <v>149</v>
      </c>
      <c r="M1623" s="230" t="s">
        <v>149</v>
      </c>
    </row>
    <row r="1624" spans="1:13" x14ac:dyDescent="0.3">
      <c r="A1624" s="230">
        <v>425184</v>
      </c>
      <c r="B1624" s="230" t="s">
        <v>58</v>
      </c>
      <c r="E1624" s="230" t="s">
        <v>150</v>
      </c>
      <c r="F1624" s="230" t="s">
        <v>150</v>
      </c>
      <c r="J1624" s="230" t="s">
        <v>150</v>
      </c>
      <c r="K1624" s="230" t="s">
        <v>149</v>
      </c>
      <c r="L1624" s="230" t="s">
        <v>149</v>
      </c>
      <c r="M1624" s="230" t="s">
        <v>149</v>
      </c>
    </row>
    <row r="1625" spans="1:13" x14ac:dyDescent="0.3">
      <c r="A1625" s="230">
        <v>425185</v>
      </c>
      <c r="B1625" s="230" t="s">
        <v>58</v>
      </c>
      <c r="D1625" s="230" t="s">
        <v>149</v>
      </c>
      <c r="E1625" s="230" t="s">
        <v>150</v>
      </c>
      <c r="F1625" s="230" t="s">
        <v>150</v>
      </c>
      <c r="G1625" s="230" t="s">
        <v>149</v>
      </c>
      <c r="I1625" s="230" t="s">
        <v>149</v>
      </c>
      <c r="J1625" s="230" t="s">
        <v>149</v>
      </c>
      <c r="K1625" s="230" t="s">
        <v>149</v>
      </c>
      <c r="M1625" s="230" t="s">
        <v>149</v>
      </c>
    </row>
    <row r="1626" spans="1:13" x14ac:dyDescent="0.3">
      <c r="A1626" s="230">
        <v>425187</v>
      </c>
      <c r="B1626" s="230" t="s">
        <v>58</v>
      </c>
      <c r="C1626" s="230" t="s">
        <v>149</v>
      </c>
      <c r="D1626" s="230" t="s">
        <v>149</v>
      </c>
      <c r="E1626" s="230" t="s">
        <v>150</v>
      </c>
      <c r="F1626" s="230" t="s">
        <v>150</v>
      </c>
      <c r="G1626" s="230" t="s">
        <v>149</v>
      </c>
      <c r="H1626" s="230" t="s">
        <v>149</v>
      </c>
      <c r="I1626" s="230" t="s">
        <v>149</v>
      </c>
      <c r="J1626" s="230" t="s">
        <v>149</v>
      </c>
      <c r="K1626" s="230" t="s">
        <v>149</v>
      </c>
      <c r="L1626" s="230" t="s">
        <v>149</v>
      </c>
      <c r="M1626" s="230" t="s">
        <v>149</v>
      </c>
    </row>
    <row r="1627" spans="1:13" x14ac:dyDescent="0.3">
      <c r="A1627" s="230">
        <v>425191</v>
      </c>
      <c r="B1627" s="230" t="s">
        <v>58</v>
      </c>
      <c r="C1627" s="230" t="s">
        <v>150</v>
      </c>
      <c r="D1627" s="230" t="s">
        <v>149</v>
      </c>
      <c r="E1627" s="230" t="s">
        <v>150</v>
      </c>
      <c r="G1627" s="230" t="s">
        <v>149</v>
      </c>
      <c r="I1627" s="230" t="s">
        <v>149</v>
      </c>
      <c r="J1627" s="230" t="s">
        <v>149</v>
      </c>
      <c r="K1627" s="230" t="s">
        <v>149</v>
      </c>
      <c r="L1627" s="230" t="s">
        <v>149</v>
      </c>
      <c r="M1627" s="230" t="s">
        <v>149</v>
      </c>
    </row>
    <row r="1628" spans="1:13" x14ac:dyDescent="0.3">
      <c r="A1628" s="230">
        <v>425194</v>
      </c>
      <c r="B1628" s="230" t="s">
        <v>58</v>
      </c>
      <c r="C1628" s="230" t="s">
        <v>150</v>
      </c>
      <c r="D1628" s="230" t="s">
        <v>150</v>
      </c>
      <c r="E1628" s="230" t="s">
        <v>149</v>
      </c>
      <c r="F1628" s="230" t="s">
        <v>149</v>
      </c>
      <c r="G1628" s="230" t="s">
        <v>149</v>
      </c>
      <c r="H1628" s="230" t="s">
        <v>149</v>
      </c>
      <c r="I1628" s="230" t="s">
        <v>149</v>
      </c>
      <c r="J1628" s="230" t="s">
        <v>149</v>
      </c>
      <c r="K1628" s="230" t="s">
        <v>149</v>
      </c>
      <c r="L1628" s="230" t="s">
        <v>149</v>
      </c>
      <c r="M1628" s="230" t="s">
        <v>149</v>
      </c>
    </row>
    <row r="1629" spans="1:13" x14ac:dyDescent="0.3">
      <c r="A1629" s="230">
        <v>425196</v>
      </c>
      <c r="B1629" s="230" t="s">
        <v>58</v>
      </c>
      <c r="C1629" s="230" t="s">
        <v>148</v>
      </c>
      <c r="D1629" s="230" t="s">
        <v>148</v>
      </c>
      <c r="E1629" s="230" t="s">
        <v>148</v>
      </c>
      <c r="F1629" s="230" t="s">
        <v>148</v>
      </c>
      <c r="G1629" s="230" t="s">
        <v>148</v>
      </c>
      <c r="H1629" s="230" t="s">
        <v>150</v>
      </c>
      <c r="I1629" s="230" t="s">
        <v>149</v>
      </c>
      <c r="J1629" s="230" t="s">
        <v>150</v>
      </c>
      <c r="K1629" s="230" t="s">
        <v>150</v>
      </c>
      <c r="L1629" s="230" t="s">
        <v>149</v>
      </c>
      <c r="M1629" s="230" t="s">
        <v>150</v>
      </c>
    </row>
    <row r="1630" spans="1:13" x14ac:dyDescent="0.3">
      <c r="A1630" s="230">
        <v>425203</v>
      </c>
      <c r="B1630" s="230" t="s">
        <v>58</v>
      </c>
      <c r="I1630" s="230" t="s">
        <v>149</v>
      </c>
      <c r="J1630" s="230" t="s">
        <v>150</v>
      </c>
      <c r="K1630" s="230" t="s">
        <v>150</v>
      </c>
      <c r="L1630" s="230" t="s">
        <v>149</v>
      </c>
      <c r="M1630" s="230" t="s">
        <v>150</v>
      </c>
    </row>
    <row r="1631" spans="1:13" x14ac:dyDescent="0.3">
      <c r="A1631" s="230">
        <v>425207</v>
      </c>
      <c r="B1631" s="230" t="s">
        <v>58</v>
      </c>
      <c r="C1631" s="230" t="s">
        <v>149</v>
      </c>
      <c r="D1631" s="230" t="s">
        <v>150</v>
      </c>
      <c r="E1631" s="230" t="s">
        <v>150</v>
      </c>
      <c r="F1631" s="230" t="s">
        <v>149</v>
      </c>
      <c r="G1631" s="230" t="s">
        <v>149</v>
      </c>
      <c r="H1631" s="230" t="s">
        <v>149</v>
      </c>
      <c r="I1631" s="230" t="s">
        <v>149</v>
      </c>
      <c r="J1631" s="230" t="s">
        <v>149</v>
      </c>
      <c r="K1631" s="230" t="s">
        <v>149</v>
      </c>
      <c r="L1631" s="230" t="s">
        <v>149</v>
      </c>
      <c r="M1631" s="230" t="s">
        <v>149</v>
      </c>
    </row>
    <row r="1632" spans="1:13" x14ac:dyDescent="0.3">
      <c r="A1632" s="230">
        <v>425208</v>
      </c>
      <c r="B1632" s="230" t="s">
        <v>58</v>
      </c>
      <c r="C1632" s="230" t="s">
        <v>148</v>
      </c>
      <c r="F1632" s="230" t="s">
        <v>150</v>
      </c>
      <c r="H1632" s="230" t="s">
        <v>149</v>
      </c>
      <c r="I1632" s="230" t="s">
        <v>149</v>
      </c>
      <c r="J1632" s="230" t="s">
        <v>149</v>
      </c>
      <c r="K1632" s="230" t="s">
        <v>149</v>
      </c>
      <c r="L1632" s="230" t="s">
        <v>149</v>
      </c>
      <c r="M1632" s="230" t="s">
        <v>149</v>
      </c>
    </row>
    <row r="1633" spans="1:13" x14ac:dyDescent="0.3">
      <c r="A1633" s="230">
        <v>425209</v>
      </c>
      <c r="B1633" s="230" t="s">
        <v>58</v>
      </c>
      <c r="C1633" s="230" t="s">
        <v>150</v>
      </c>
      <c r="D1633" s="230" t="s">
        <v>149</v>
      </c>
      <c r="F1633" s="230" t="s">
        <v>149</v>
      </c>
      <c r="G1633" s="230" t="s">
        <v>149</v>
      </c>
      <c r="H1633" s="230" t="s">
        <v>149</v>
      </c>
      <c r="I1633" s="230" t="s">
        <v>149</v>
      </c>
      <c r="J1633" s="230" t="s">
        <v>149</v>
      </c>
      <c r="K1633" s="230" t="s">
        <v>149</v>
      </c>
      <c r="L1633" s="230" t="s">
        <v>149</v>
      </c>
      <c r="M1633" s="230" t="s">
        <v>149</v>
      </c>
    </row>
    <row r="1634" spans="1:13" x14ac:dyDescent="0.3">
      <c r="A1634" s="230">
        <v>425210</v>
      </c>
      <c r="B1634" s="230" t="s">
        <v>58</v>
      </c>
      <c r="D1634" s="230" t="s">
        <v>150</v>
      </c>
      <c r="E1634" s="230" t="s">
        <v>150</v>
      </c>
      <c r="F1634" s="230" t="s">
        <v>150</v>
      </c>
      <c r="G1634" s="230" t="s">
        <v>149</v>
      </c>
      <c r="H1634" s="230" t="s">
        <v>149</v>
      </c>
      <c r="I1634" s="230" t="s">
        <v>149</v>
      </c>
      <c r="J1634" s="230" t="s">
        <v>149</v>
      </c>
      <c r="K1634" s="230" t="s">
        <v>149</v>
      </c>
      <c r="L1634" s="230" t="s">
        <v>149</v>
      </c>
      <c r="M1634" s="230" t="s">
        <v>149</v>
      </c>
    </row>
    <row r="1635" spans="1:13" x14ac:dyDescent="0.3">
      <c r="A1635" s="230">
        <v>425211</v>
      </c>
      <c r="B1635" s="230" t="s">
        <v>58</v>
      </c>
      <c r="D1635" s="230" t="s">
        <v>149</v>
      </c>
      <c r="F1635" s="230" t="s">
        <v>149</v>
      </c>
      <c r="G1635" s="230" t="s">
        <v>150</v>
      </c>
      <c r="H1635" s="230" t="s">
        <v>149</v>
      </c>
      <c r="I1635" s="230" t="s">
        <v>149</v>
      </c>
      <c r="J1635" s="230" t="s">
        <v>149</v>
      </c>
      <c r="K1635" s="230" t="s">
        <v>149</v>
      </c>
      <c r="L1635" s="230" t="s">
        <v>149</v>
      </c>
      <c r="M1635" s="230" t="s">
        <v>149</v>
      </c>
    </row>
    <row r="1636" spans="1:13" x14ac:dyDescent="0.3">
      <c r="A1636" s="230">
        <v>425212</v>
      </c>
      <c r="B1636" s="230" t="s">
        <v>58</v>
      </c>
      <c r="D1636" s="230" t="s">
        <v>149</v>
      </c>
      <c r="E1636" s="230" t="s">
        <v>150</v>
      </c>
      <c r="F1636" s="230" t="s">
        <v>150</v>
      </c>
      <c r="G1636" s="230" t="s">
        <v>149</v>
      </c>
      <c r="H1636" s="230" t="s">
        <v>149</v>
      </c>
      <c r="I1636" s="230" t="s">
        <v>149</v>
      </c>
      <c r="J1636" s="230" t="s">
        <v>149</v>
      </c>
      <c r="K1636" s="230" t="s">
        <v>149</v>
      </c>
      <c r="L1636" s="230" t="s">
        <v>149</v>
      </c>
      <c r="M1636" s="230" t="s">
        <v>149</v>
      </c>
    </row>
    <row r="1637" spans="1:13" x14ac:dyDescent="0.3">
      <c r="A1637" s="230">
        <v>425216</v>
      </c>
      <c r="B1637" s="230" t="s">
        <v>58</v>
      </c>
      <c r="C1637" s="230" t="s">
        <v>149</v>
      </c>
      <c r="D1637" s="230" t="s">
        <v>149</v>
      </c>
      <c r="E1637" s="230" t="s">
        <v>149</v>
      </c>
      <c r="F1637" s="230" t="s">
        <v>150</v>
      </c>
      <c r="G1637" s="230" t="s">
        <v>150</v>
      </c>
      <c r="H1637" s="230" t="s">
        <v>149</v>
      </c>
      <c r="I1637" s="230" t="s">
        <v>149</v>
      </c>
      <c r="J1637" s="230" t="s">
        <v>149</v>
      </c>
      <c r="K1637" s="230" t="s">
        <v>149</v>
      </c>
      <c r="L1637" s="230" t="s">
        <v>149</v>
      </c>
      <c r="M1637" s="230" t="s">
        <v>149</v>
      </c>
    </row>
    <row r="1638" spans="1:13" x14ac:dyDescent="0.3">
      <c r="A1638" s="230">
        <v>425217</v>
      </c>
      <c r="B1638" s="230" t="s">
        <v>58</v>
      </c>
      <c r="C1638" s="230" t="s">
        <v>150</v>
      </c>
      <c r="D1638" s="230" t="s">
        <v>150</v>
      </c>
      <c r="E1638" s="230" t="s">
        <v>150</v>
      </c>
      <c r="F1638" s="230" t="s">
        <v>150</v>
      </c>
      <c r="G1638" s="230" t="s">
        <v>150</v>
      </c>
      <c r="H1638" s="230" t="s">
        <v>150</v>
      </c>
      <c r="I1638" s="230" t="s">
        <v>149</v>
      </c>
      <c r="J1638" s="230" t="s">
        <v>149</v>
      </c>
      <c r="K1638" s="230" t="s">
        <v>149</v>
      </c>
      <c r="L1638" s="230" t="s">
        <v>149</v>
      </c>
      <c r="M1638" s="230" t="s">
        <v>149</v>
      </c>
    </row>
    <row r="1639" spans="1:13" x14ac:dyDescent="0.3">
      <c r="A1639" s="230">
        <v>425218</v>
      </c>
      <c r="B1639" s="230" t="s">
        <v>58</v>
      </c>
      <c r="C1639" s="230" t="s">
        <v>150</v>
      </c>
      <c r="D1639" s="230" t="s">
        <v>150</v>
      </c>
      <c r="G1639" s="230" t="s">
        <v>148</v>
      </c>
      <c r="H1639" s="230" t="s">
        <v>148</v>
      </c>
      <c r="I1639" s="230" t="s">
        <v>150</v>
      </c>
      <c r="J1639" s="230" t="s">
        <v>149</v>
      </c>
      <c r="K1639" s="230" t="s">
        <v>150</v>
      </c>
      <c r="L1639" s="230" t="s">
        <v>149</v>
      </c>
      <c r="M1639" s="230" t="s">
        <v>149</v>
      </c>
    </row>
    <row r="1640" spans="1:13" x14ac:dyDescent="0.3">
      <c r="A1640" s="230">
        <v>425219</v>
      </c>
      <c r="B1640" s="230" t="s">
        <v>58</v>
      </c>
      <c r="C1640" s="230" t="s">
        <v>150</v>
      </c>
      <c r="D1640" s="230" t="s">
        <v>150</v>
      </c>
      <c r="E1640" s="230" t="s">
        <v>150</v>
      </c>
      <c r="F1640" s="230" t="s">
        <v>149</v>
      </c>
      <c r="I1640" s="230" t="s">
        <v>149</v>
      </c>
      <c r="J1640" s="230" t="s">
        <v>149</v>
      </c>
      <c r="K1640" s="230" t="s">
        <v>149</v>
      </c>
      <c r="L1640" s="230" t="s">
        <v>149</v>
      </c>
      <c r="M1640" s="230" t="s">
        <v>149</v>
      </c>
    </row>
    <row r="1641" spans="1:13" x14ac:dyDescent="0.3">
      <c r="A1641" s="230">
        <v>425221</v>
      </c>
      <c r="B1641" s="230" t="s">
        <v>58</v>
      </c>
      <c r="C1641" s="230" t="s">
        <v>148</v>
      </c>
      <c r="D1641" s="230" t="s">
        <v>150</v>
      </c>
      <c r="E1641" s="230" t="s">
        <v>149</v>
      </c>
      <c r="G1641" s="230" t="s">
        <v>148</v>
      </c>
      <c r="H1641" s="230" t="s">
        <v>148</v>
      </c>
      <c r="I1641" s="230" t="s">
        <v>149</v>
      </c>
      <c r="J1641" s="230" t="s">
        <v>149</v>
      </c>
      <c r="K1641" s="230" t="s">
        <v>149</v>
      </c>
      <c r="L1641" s="230" t="s">
        <v>149</v>
      </c>
      <c r="M1641" s="230" t="s">
        <v>149</v>
      </c>
    </row>
    <row r="1642" spans="1:13" x14ac:dyDescent="0.3">
      <c r="A1642" s="230">
        <v>425222</v>
      </c>
      <c r="B1642" s="230" t="s">
        <v>58</v>
      </c>
      <c r="C1642" s="230" t="s">
        <v>150</v>
      </c>
      <c r="D1642" s="230" t="s">
        <v>150</v>
      </c>
      <c r="E1642" s="230" t="s">
        <v>150</v>
      </c>
      <c r="F1642" s="230" t="s">
        <v>150</v>
      </c>
      <c r="G1642" s="230" t="s">
        <v>150</v>
      </c>
      <c r="H1642" s="230" t="s">
        <v>150</v>
      </c>
      <c r="I1642" s="230" t="s">
        <v>149</v>
      </c>
      <c r="J1642" s="230" t="s">
        <v>149</v>
      </c>
      <c r="K1642" s="230" t="s">
        <v>149</v>
      </c>
      <c r="L1642" s="230" t="s">
        <v>149</v>
      </c>
      <c r="M1642" s="230" t="s">
        <v>149</v>
      </c>
    </row>
    <row r="1643" spans="1:13" x14ac:dyDescent="0.3">
      <c r="A1643" s="230">
        <v>425228</v>
      </c>
      <c r="B1643" s="230" t="s">
        <v>58</v>
      </c>
      <c r="C1643" s="230" t="s">
        <v>149</v>
      </c>
      <c r="D1643" s="230" t="s">
        <v>150</v>
      </c>
      <c r="E1643" s="230" t="s">
        <v>149</v>
      </c>
      <c r="F1643" s="230" t="s">
        <v>149</v>
      </c>
      <c r="G1643" s="230" t="s">
        <v>149</v>
      </c>
      <c r="H1643" s="230" t="s">
        <v>150</v>
      </c>
      <c r="I1643" s="230" t="s">
        <v>149</v>
      </c>
      <c r="J1643" s="230" t="s">
        <v>149</v>
      </c>
      <c r="K1643" s="230" t="s">
        <v>149</v>
      </c>
      <c r="L1643" s="230" t="s">
        <v>149</v>
      </c>
      <c r="M1643" s="230" t="s">
        <v>149</v>
      </c>
    </row>
    <row r="1644" spans="1:13" x14ac:dyDescent="0.3">
      <c r="A1644" s="230">
        <v>425230</v>
      </c>
      <c r="B1644" s="230" t="s">
        <v>58</v>
      </c>
      <c r="C1644" s="230" t="s">
        <v>150</v>
      </c>
      <c r="D1644" s="230" t="s">
        <v>149</v>
      </c>
      <c r="E1644" s="230" t="s">
        <v>150</v>
      </c>
      <c r="F1644" s="230" t="s">
        <v>150</v>
      </c>
      <c r="G1644" s="230" t="s">
        <v>149</v>
      </c>
      <c r="H1644" s="230" t="s">
        <v>149</v>
      </c>
      <c r="I1644" s="230" t="s">
        <v>149</v>
      </c>
      <c r="J1644" s="230" t="s">
        <v>149</v>
      </c>
      <c r="K1644" s="230" t="s">
        <v>149</v>
      </c>
      <c r="L1644" s="230" t="s">
        <v>149</v>
      </c>
      <c r="M1644" s="230" t="s">
        <v>149</v>
      </c>
    </row>
    <row r="1645" spans="1:13" x14ac:dyDescent="0.3">
      <c r="A1645" s="230">
        <v>425231</v>
      </c>
      <c r="B1645" s="230" t="s">
        <v>58</v>
      </c>
      <c r="C1645" s="230" t="s">
        <v>150</v>
      </c>
      <c r="D1645" s="230" t="s">
        <v>150</v>
      </c>
      <c r="E1645" s="230" t="s">
        <v>150</v>
      </c>
      <c r="F1645" s="230" t="s">
        <v>150</v>
      </c>
      <c r="G1645" s="230" t="s">
        <v>150</v>
      </c>
      <c r="H1645" s="230" t="s">
        <v>150</v>
      </c>
      <c r="I1645" s="230" t="s">
        <v>149</v>
      </c>
      <c r="J1645" s="230" t="s">
        <v>149</v>
      </c>
      <c r="K1645" s="230" t="s">
        <v>149</v>
      </c>
      <c r="L1645" s="230" t="s">
        <v>149</v>
      </c>
      <c r="M1645" s="230" t="s">
        <v>149</v>
      </c>
    </row>
    <row r="1646" spans="1:13" x14ac:dyDescent="0.3">
      <c r="A1646" s="230">
        <v>425232</v>
      </c>
      <c r="B1646" s="230" t="s">
        <v>58</v>
      </c>
      <c r="I1646" s="230" t="s">
        <v>150</v>
      </c>
      <c r="J1646" s="230" t="s">
        <v>149</v>
      </c>
      <c r="K1646" s="230" t="s">
        <v>150</v>
      </c>
      <c r="L1646" s="230" t="s">
        <v>149</v>
      </c>
      <c r="M1646" s="230" t="s">
        <v>150</v>
      </c>
    </row>
    <row r="1647" spans="1:13" x14ac:dyDescent="0.3">
      <c r="A1647" s="230">
        <v>425234</v>
      </c>
      <c r="B1647" s="230" t="s">
        <v>58</v>
      </c>
      <c r="D1647" s="230" t="s">
        <v>150</v>
      </c>
      <c r="E1647" s="230" t="s">
        <v>150</v>
      </c>
      <c r="F1647" s="230" t="s">
        <v>149</v>
      </c>
      <c r="G1647" s="230" t="s">
        <v>149</v>
      </c>
      <c r="H1647" s="230" t="s">
        <v>150</v>
      </c>
      <c r="I1647" s="230" t="s">
        <v>149</v>
      </c>
      <c r="J1647" s="230" t="s">
        <v>149</v>
      </c>
      <c r="K1647" s="230" t="s">
        <v>149</v>
      </c>
      <c r="L1647" s="230" t="s">
        <v>149</v>
      </c>
      <c r="M1647" s="230" t="s">
        <v>149</v>
      </c>
    </row>
    <row r="1648" spans="1:13" x14ac:dyDescent="0.3">
      <c r="A1648" s="230">
        <v>425235</v>
      </c>
      <c r="B1648" s="230" t="s">
        <v>58</v>
      </c>
      <c r="C1648" s="230" t="s">
        <v>149</v>
      </c>
      <c r="D1648" s="230" t="s">
        <v>149</v>
      </c>
      <c r="E1648" s="230" t="s">
        <v>149</v>
      </c>
      <c r="F1648" s="230" t="s">
        <v>149</v>
      </c>
      <c r="G1648" s="230" t="s">
        <v>149</v>
      </c>
      <c r="H1648" s="230" t="s">
        <v>149</v>
      </c>
      <c r="I1648" s="230" t="s">
        <v>149</v>
      </c>
      <c r="J1648" s="230" t="s">
        <v>149</v>
      </c>
      <c r="K1648" s="230" t="s">
        <v>149</v>
      </c>
      <c r="L1648" s="230" t="s">
        <v>149</v>
      </c>
      <c r="M1648" s="230" t="s">
        <v>149</v>
      </c>
    </row>
    <row r="1649" spans="1:13" x14ac:dyDescent="0.3">
      <c r="A1649" s="230">
        <v>425236</v>
      </c>
      <c r="B1649" s="230" t="s">
        <v>58</v>
      </c>
      <c r="C1649" s="230" t="s">
        <v>150</v>
      </c>
      <c r="D1649" s="230" t="s">
        <v>150</v>
      </c>
      <c r="E1649" s="230" t="s">
        <v>150</v>
      </c>
      <c r="F1649" s="230" t="s">
        <v>149</v>
      </c>
      <c r="G1649" s="230" t="s">
        <v>149</v>
      </c>
      <c r="H1649" s="230" t="s">
        <v>149</v>
      </c>
      <c r="I1649" s="230" t="s">
        <v>149</v>
      </c>
      <c r="J1649" s="230" t="s">
        <v>149</v>
      </c>
      <c r="K1649" s="230" t="s">
        <v>149</v>
      </c>
      <c r="L1649" s="230" t="s">
        <v>149</v>
      </c>
      <c r="M1649" s="230" t="s">
        <v>149</v>
      </c>
    </row>
    <row r="1650" spans="1:13" x14ac:dyDescent="0.3">
      <c r="A1650" s="230">
        <v>425239</v>
      </c>
      <c r="B1650" s="230" t="s">
        <v>58</v>
      </c>
      <c r="C1650" s="230" t="s">
        <v>150</v>
      </c>
      <c r="D1650" s="230" t="s">
        <v>149</v>
      </c>
      <c r="E1650" s="230" t="s">
        <v>150</v>
      </c>
      <c r="F1650" s="230" t="s">
        <v>149</v>
      </c>
      <c r="G1650" s="230" t="s">
        <v>149</v>
      </c>
      <c r="H1650" s="230" t="s">
        <v>149</v>
      </c>
      <c r="I1650" s="230" t="s">
        <v>149</v>
      </c>
      <c r="J1650" s="230" t="s">
        <v>149</v>
      </c>
      <c r="K1650" s="230" t="s">
        <v>149</v>
      </c>
      <c r="L1650" s="230" t="s">
        <v>149</v>
      </c>
      <c r="M1650" s="230" t="s">
        <v>149</v>
      </c>
    </row>
    <row r="1651" spans="1:13" x14ac:dyDescent="0.3">
      <c r="A1651" s="230">
        <v>425245</v>
      </c>
      <c r="B1651" s="230" t="s">
        <v>58</v>
      </c>
      <c r="C1651" s="230" t="s">
        <v>150</v>
      </c>
      <c r="E1651" s="230" t="s">
        <v>150</v>
      </c>
      <c r="F1651" s="230" t="s">
        <v>150</v>
      </c>
      <c r="I1651" s="230" t="s">
        <v>149</v>
      </c>
      <c r="J1651" s="230" t="s">
        <v>150</v>
      </c>
      <c r="K1651" s="230" t="s">
        <v>149</v>
      </c>
      <c r="L1651" s="230" t="s">
        <v>149</v>
      </c>
      <c r="M1651" s="230" t="s">
        <v>149</v>
      </c>
    </row>
    <row r="1652" spans="1:13" x14ac:dyDescent="0.3">
      <c r="A1652" s="230">
        <v>425246</v>
      </c>
      <c r="B1652" s="230" t="s">
        <v>58</v>
      </c>
      <c r="C1652" s="230" t="s">
        <v>150</v>
      </c>
      <c r="D1652" s="230" t="s">
        <v>149</v>
      </c>
      <c r="E1652" s="230" t="s">
        <v>150</v>
      </c>
      <c r="F1652" s="230" t="s">
        <v>150</v>
      </c>
      <c r="G1652" s="230" t="s">
        <v>150</v>
      </c>
      <c r="H1652" s="230" t="s">
        <v>149</v>
      </c>
      <c r="I1652" s="230" t="s">
        <v>149</v>
      </c>
      <c r="J1652" s="230" t="s">
        <v>149</v>
      </c>
      <c r="K1652" s="230" t="s">
        <v>150</v>
      </c>
      <c r="L1652" s="230" t="s">
        <v>149</v>
      </c>
      <c r="M1652" s="230" t="s">
        <v>150</v>
      </c>
    </row>
    <row r="1653" spans="1:13" x14ac:dyDescent="0.3">
      <c r="A1653" s="230">
        <v>425247</v>
      </c>
      <c r="B1653" s="230" t="s">
        <v>58</v>
      </c>
      <c r="C1653" s="230" t="s">
        <v>149</v>
      </c>
      <c r="D1653" s="230" t="s">
        <v>150</v>
      </c>
      <c r="E1653" s="230" t="s">
        <v>150</v>
      </c>
      <c r="F1653" s="230" t="s">
        <v>150</v>
      </c>
      <c r="G1653" s="230" t="s">
        <v>150</v>
      </c>
      <c r="H1653" s="230" t="s">
        <v>150</v>
      </c>
      <c r="I1653" s="230" t="s">
        <v>149</v>
      </c>
      <c r="J1653" s="230" t="s">
        <v>149</v>
      </c>
      <c r="K1653" s="230" t="s">
        <v>149</v>
      </c>
      <c r="L1653" s="230" t="s">
        <v>149</v>
      </c>
      <c r="M1653" s="230" t="s">
        <v>149</v>
      </c>
    </row>
    <row r="1654" spans="1:13" x14ac:dyDescent="0.3">
      <c r="A1654" s="230">
        <v>425249</v>
      </c>
      <c r="B1654" s="230" t="s">
        <v>58</v>
      </c>
      <c r="D1654" s="230" t="s">
        <v>150</v>
      </c>
      <c r="E1654" s="230" t="s">
        <v>150</v>
      </c>
      <c r="F1654" s="230" t="s">
        <v>150</v>
      </c>
      <c r="G1654" s="230" t="s">
        <v>149</v>
      </c>
      <c r="H1654" s="230" t="s">
        <v>150</v>
      </c>
      <c r="I1654" s="230" t="s">
        <v>149</v>
      </c>
      <c r="J1654" s="230" t="s">
        <v>149</v>
      </c>
      <c r="K1654" s="230" t="s">
        <v>149</v>
      </c>
      <c r="L1654" s="230" t="s">
        <v>149</v>
      </c>
      <c r="M1654" s="230" t="s">
        <v>149</v>
      </c>
    </row>
    <row r="1655" spans="1:13" x14ac:dyDescent="0.3">
      <c r="A1655" s="230">
        <v>425254</v>
      </c>
      <c r="B1655" s="230" t="s">
        <v>58</v>
      </c>
      <c r="D1655" s="230" t="s">
        <v>150</v>
      </c>
      <c r="E1655" s="230" t="s">
        <v>150</v>
      </c>
      <c r="F1655" s="230" t="s">
        <v>150</v>
      </c>
      <c r="G1655" s="230" t="s">
        <v>149</v>
      </c>
      <c r="H1655" s="230" t="s">
        <v>149</v>
      </c>
      <c r="I1655" s="230" t="s">
        <v>149</v>
      </c>
      <c r="J1655" s="230" t="s">
        <v>149</v>
      </c>
      <c r="K1655" s="230" t="s">
        <v>149</v>
      </c>
      <c r="L1655" s="230" t="s">
        <v>149</v>
      </c>
      <c r="M1655" s="230" t="s">
        <v>149</v>
      </c>
    </row>
    <row r="1656" spans="1:13" x14ac:dyDescent="0.3">
      <c r="A1656" s="230">
        <v>425256</v>
      </c>
      <c r="B1656" s="230" t="s">
        <v>58</v>
      </c>
      <c r="C1656" s="230" t="s">
        <v>150</v>
      </c>
      <c r="G1656" s="230" t="s">
        <v>150</v>
      </c>
      <c r="I1656" s="230" t="s">
        <v>149</v>
      </c>
      <c r="J1656" s="230" t="s">
        <v>150</v>
      </c>
      <c r="K1656" s="230" t="s">
        <v>150</v>
      </c>
      <c r="L1656" s="230" t="s">
        <v>149</v>
      </c>
      <c r="M1656" s="230" t="s">
        <v>149</v>
      </c>
    </row>
    <row r="1657" spans="1:13" x14ac:dyDescent="0.3">
      <c r="A1657" s="230">
        <v>425257</v>
      </c>
      <c r="B1657" s="230" t="s">
        <v>58</v>
      </c>
      <c r="E1657" s="230" t="s">
        <v>149</v>
      </c>
      <c r="F1657" s="230" t="s">
        <v>149</v>
      </c>
      <c r="G1657" s="230" t="s">
        <v>150</v>
      </c>
      <c r="I1657" s="230" t="s">
        <v>150</v>
      </c>
      <c r="J1657" s="230" t="s">
        <v>149</v>
      </c>
      <c r="K1657" s="230" t="s">
        <v>150</v>
      </c>
      <c r="L1657" s="230" t="s">
        <v>149</v>
      </c>
      <c r="M1657" s="230" t="s">
        <v>149</v>
      </c>
    </row>
    <row r="1658" spans="1:13" x14ac:dyDescent="0.3">
      <c r="A1658" s="230">
        <v>425259</v>
      </c>
      <c r="B1658" s="230" t="s">
        <v>58</v>
      </c>
      <c r="C1658" s="230" t="s">
        <v>149</v>
      </c>
      <c r="D1658" s="230" t="s">
        <v>149</v>
      </c>
      <c r="G1658" s="230" t="s">
        <v>149</v>
      </c>
      <c r="I1658" s="230" t="s">
        <v>149</v>
      </c>
      <c r="J1658" s="230" t="s">
        <v>149</v>
      </c>
      <c r="K1658" s="230" t="s">
        <v>148</v>
      </c>
      <c r="L1658" s="230" t="s">
        <v>149</v>
      </c>
      <c r="M1658" s="230" t="s">
        <v>148</v>
      </c>
    </row>
    <row r="1659" spans="1:13" x14ac:dyDescent="0.3">
      <c r="A1659" s="230">
        <v>425262</v>
      </c>
      <c r="B1659" s="230" t="s">
        <v>58</v>
      </c>
      <c r="E1659" s="230" t="s">
        <v>149</v>
      </c>
      <c r="F1659" s="230" t="s">
        <v>149</v>
      </c>
      <c r="I1659" s="230" t="s">
        <v>149</v>
      </c>
      <c r="J1659" s="230" t="s">
        <v>150</v>
      </c>
      <c r="K1659" s="230" t="s">
        <v>149</v>
      </c>
      <c r="L1659" s="230" t="s">
        <v>149</v>
      </c>
      <c r="M1659" s="230" t="s">
        <v>149</v>
      </c>
    </row>
    <row r="1660" spans="1:13" x14ac:dyDescent="0.3">
      <c r="A1660" s="230">
        <v>425264</v>
      </c>
      <c r="B1660" s="230" t="s">
        <v>58</v>
      </c>
      <c r="C1660" s="230" t="s">
        <v>150</v>
      </c>
      <c r="E1660" s="230" t="s">
        <v>150</v>
      </c>
      <c r="F1660" s="230" t="s">
        <v>150</v>
      </c>
      <c r="I1660" s="230" t="s">
        <v>149</v>
      </c>
      <c r="J1660" s="230" t="s">
        <v>149</v>
      </c>
      <c r="K1660" s="230" t="s">
        <v>149</v>
      </c>
      <c r="L1660" s="230" t="s">
        <v>149</v>
      </c>
      <c r="M1660" s="230" t="s">
        <v>150</v>
      </c>
    </row>
    <row r="1661" spans="1:13" x14ac:dyDescent="0.3">
      <c r="A1661" s="230">
        <v>425265</v>
      </c>
      <c r="B1661" s="230" t="s">
        <v>58</v>
      </c>
      <c r="C1661" s="230" t="s">
        <v>150</v>
      </c>
      <c r="D1661" s="230" t="s">
        <v>149</v>
      </c>
      <c r="E1661" s="230" t="s">
        <v>149</v>
      </c>
      <c r="F1661" s="230" t="s">
        <v>150</v>
      </c>
      <c r="G1661" s="230" t="s">
        <v>150</v>
      </c>
      <c r="H1661" s="230" t="s">
        <v>149</v>
      </c>
      <c r="I1661" s="230" t="s">
        <v>149</v>
      </c>
      <c r="J1661" s="230" t="s">
        <v>149</v>
      </c>
      <c r="K1661" s="230" t="s">
        <v>149</v>
      </c>
      <c r="L1661" s="230" t="s">
        <v>149</v>
      </c>
      <c r="M1661" s="230" t="s">
        <v>149</v>
      </c>
    </row>
    <row r="1662" spans="1:13" x14ac:dyDescent="0.3">
      <c r="A1662" s="230">
        <v>425269</v>
      </c>
      <c r="B1662" s="230" t="s">
        <v>58</v>
      </c>
      <c r="C1662" s="230" t="s">
        <v>148</v>
      </c>
      <c r="E1662" s="230" t="s">
        <v>148</v>
      </c>
      <c r="I1662" s="230" t="s">
        <v>150</v>
      </c>
      <c r="K1662" s="230" t="s">
        <v>150</v>
      </c>
      <c r="L1662" s="230" t="s">
        <v>150</v>
      </c>
      <c r="M1662" s="230" t="s">
        <v>148</v>
      </c>
    </row>
    <row r="1663" spans="1:13" x14ac:dyDescent="0.3">
      <c r="A1663" s="230">
        <v>425272</v>
      </c>
      <c r="B1663" s="230" t="s">
        <v>58</v>
      </c>
      <c r="G1663" s="230" t="s">
        <v>150</v>
      </c>
      <c r="J1663" s="230" t="s">
        <v>149</v>
      </c>
      <c r="K1663" s="230" t="s">
        <v>150</v>
      </c>
      <c r="L1663" s="230" t="s">
        <v>149</v>
      </c>
      <c r="M1663" s="230" t="s">
        <v>150</v>
      </c>
    </row>
    <row r="1664" spans="1:13" x14ac:dyDescent="0.3">
      <c r="A1664" s="230">
        <v>425276</v>
      </c>
      <c r="B1664" s="230" t="s">
        <v>58</v>
      </c>
      <c r="C1664" s="230" t="s">
        <v>150</v>
      </c>
      <c r="D1664" s="230" t="s">
        <v>149</v>
      </c>
      <c r="E1664" s="230" t="s">
        <v>150</v>
      </c>
      <c r="F1664" s="230" t="s">
        <v>150</v>
      </c>
      <c r="G1664" s="230" t="s">
        <v>149</v>
      </c>
      <c r="H1664" s="230" t="s">
        <v>149</v>
      </c>
      <c r="I1664" s="230" t="s">
        <v>149</v>
      </c>
      <c r="J1664" s="230" t="s">
        <v>149</v>
      </c>
      <c r="K1664" s="230" t="s">
        <v>149</v>
      </c>
      <c r="L1664" s="230" t="s">
        <v>149</v>
      </c>
      <c r="M1664" s="230" t="s">
        <v>149</v>
      </c>
    </row>
    <row r="1665" spans="1:13" x14ac:dyDescent="0.3">
      <c r="A1665" s="230">
        <v>425278</v>
      </c>
      <c r="B1665" s="230" t="s">
        <v>58</v>
      </c>
      <c r="D1665" s="230" t="s">
        <v>150</v>
      </c>
      <c r="E1665" s="230" t="s">
        <v>149</v>
      </c>
      <c r="F1665" s="230" t="s">
        <v>150</v>
      </c>
      <c r="G1665" s="230" t="s">
        <v>149</v>
      </c>
      <c r="H1665" s="230" t="s">
        <v>150</v>
      </c>
      <c r="I1665" s="230" t="s">
        <v>149</v>
      </c>
      <c r="J1665" s="230" t="s">
        <v>149</v>
      </c>
      <c r="K1665" s="230" t="s">
        <v>149</v>
      </c>
      <c r="L1665" s="230" t="s">
        <v>149</v>
      </c>
      <c r="M1665" s="230" t="s">
        <v>149</v>
      </c>
    </row>
    <row r="1666" spans="1:13" x14ac:dyDescent="0.3">
      <c r="A1666" s="230">
        <v>425279</v>
      </c>
      <c r="B1666" s="230" t="s">
        <v>58</v>
      </c>
      <c r="C1666" s="230" t="s">
        <v>150</v>
      </c>
      <c r="D1666" s="230" t="s">
        <v>149</v>
      </c>
      <c r="E1666" s="230" t="s">
        <v>149</v>
      </c>
      <c r="F1666" s="230" t="s">
        <v>150</v>
      </c>
      <c r="G1666" s="230" t="s">
        <v>149</v>
      </c>
      <c r="I1666" s="230" t="s">
        <v>149</v>
      </c>
      <c r="J1666" s="230" t="s">
        <v>149</v>
      </c>
      <c r="K1666" s="230" t="s">
        <v>149</v>
      </c>
      <c r="L1666" s="230" t="s">
        <v>149</v>
      </c>
      <c r="M1666" s="230" t="s">
        <v>149</v>
      </c>
    </row>
    <row r="1667" spans="1:13" x14ac:dyDescent="0.3">
      <c r="A1667" s="230">
        <v>425280</v>
      </c>
      <c r="B1667" s="230" t="s">
        <v>58</v>
      </c>
      <c r="C1667" s="230" t="s">
        <v>150</v>
      </c>
      <c r="D1667" s="230" t="s">
        <v>150</v>
      </c>
      <c r="E1667" s="230" t="s">
        <v>150</v>
      </c>
      <c r="F1667" s="230" t="s">
        <v>150</v>
      </c>
      <c r="G1667" s="230" t="s">
        <v>150</v>
      </c>
      <c r="H1667" s="230" t="s">
        <v>150</v>
      </c>
      <c r="I1667" s="230" t="s">
        <v>149</v>
      </c>
      <c r="J1667" s="230" t="s">
        <v>149</v>
      </c>
      <c r="K1667" s="230" t="s">
        <v>149</v>
      </c>
      <c r="L1667" s="230" t="s">
        <v>149</v>
      </c>
      <c r="M1667" s="230" t="s">
        <v>149</v>
      </c>
    </row>
    <row r="1668" spans="1:13" x14ac:dyDescent="0.3">
      <c r="A1668" s="230">
        <v>425282</v>
      </c>
      <c r="B1668" s="230" t="s">
        <v>58</v>
      </c>
      <c r="C1668" s="230" t="s">
        <v>150</v>
      </c>
      <c r="D1668" s="230" t="s">
        <v>149</v>
      </c>
      <c r="E1668" s="230" t="s">
        <v>150</v>
      </c>
      <c r="F1668" s="230" t="s">
        <v>150</v>
      </c>
      <c r="G1668" s="230" t="s">
        <v>150</v>
      </c>
      <c r="H1668" s="230" t="s">
        <v>149</v>
      </c>
      <c r="I1668" s="230" t="s">
        <v>149</v>
      </c>
      <c r="J1668" s="230" t="s">
        <v>149</v>
      </c>
      <c r="K1668" s="230" t="s">
        <v>149</v>
      </c>
      <c r="L1668" s="230" t="s">
        <v>149</v>
      </c>
      <c r="M1668" s="230" t="s">
        <v>149</v>
      </c>
    </row>
    <row r="1669" spans="1:13" x14ac:dyDescent="0.3">
      <c r="A1669" s="230">
        <v>425284</v>
      </c>
      <c r="B1669" s="230" t="s">
        <v>58</v>
      </c>
      <c r="D1669" s="230" t="s">
        <v>148</v>
      </c>
      <c r="E1669" s="230" t="s">
        <v>148</v>
      </c>
      <c r="F1669" s="230" t="s">
        <v>150</v>
      </c>
      <c r="H1669" s="230" t="s">
        <v>150</v>
      </c>
      <c r="I1669" s="230" t="s">
        <v>150</v>
      </c>
      <c r="J1669" s="230" t="s">
        <v>149</v>
      </c>
      <c r="K1669" s="230" t="s">
        <v>149</v>
      </c>
      <c r="L1669" s="230" t="s">
        <v>149</v>
      </c>
      <c r="M1669" s="230" t="s">
        <v>150</v>
      </c>
    </row>
    <row r="1670" spans="1:13" x14ac:dyDescent="0.3">
      <c r="A1670" s="230">
        <v>425287</v>
      </c>
      <c r="B1670" s="230" t="s">
        <v>58</v>
      </c>
      <c r="E1670" s="230" t="s">
        <v>148</v>
      </c>
      <c r="F1670" s="230" t="s">
        <v>149</v>
      </c>
      <c r="G1670" s="230" t="s">
        <v>149</v>
      </c>
      <c r="H1670" s="230" t="s">
        <v>148</v>
      </c>
      <c r="I1670" s="230" t="s">
        <v>150</v>
      </c>
      <c r="J1670" s="230" t="s">
        <v>150</v>
      </c>
      <c r="K1670" s="230" t="s">
        <v>150</v>
      </c>
      <c r="L1670" s="230" t="s">
        <v>150</v>
      </c>
    </row>
    <row r="1671" spans="1:13" x14ac:dyDescent="0.3">
      <c r="A1671" s="230">
        <v>425288</v>
      </c>
      <c r="B1671" s="230" t="s">
        <v>58</v>
      </c>
      <c r="C1671" s="230" t="s">
        <v>150</v>
      </c>
      <c r="D1671" s="230" t="s">
        <v>150</v>
      </c>
      <c r="E1671" s="230" t="s">
        <v>150</v>
      </c>
      <c r="F1671" s="230" t="s">
        <v>150</v>
      </c>
      <c r="G1671" s="230" t="s">
        <v>150</v>
      </c>
      <c r="H1671" s="230" t="s">
        <v>150</v>
      </c>
      <c r="I1671" s="230" t="s">
        <v>149</v>
      </c>
      <c r="J1671" s="230" t="s">
        <v>149</v>
      </c>
      <c r="K1671" s="230" t="s">
        <v>149</v>
      </c>
      <c r="L1671" s="230" t="s">
        <v>149</v>
      </c>
      <c r="M1671" s="230" t="s">
        <v>149</v>
      </c>
    </row>
    <row r="1672" spans="1:13" x14ac:dyDescent="0.3">
      <c r="A1672" s="230">
        <v>425289</v>
      </c>
      <c r="B1672" s="230" t="s">
        <v>58</v>
      </c>
      <c r="C1672" s="230" t="s">
        <v>149</v>
      </c>
      <c r="D1672" s="230" t="s">
        <v>150</v>
      </c>
      <c r="F1672" s="230" t="s">
        <v>150</v>
      </c>
      <c r="G1672" s="230" t="s">
        <v>149</v>
      </c>
      <c r="H1672" s="230" t="s">
        <v>149</v>
      </c>
      <c r="I1672" s="230" t="s">
        <v>149</v>
      </c>
      <c r="J1672" s="230" t="s">
        <v>149</v>
      </c>
      <c r="K1672" s="230" t="s">
        <v>149</v>
      </c>
      <c r="L1672" s="230" t="s">
        <v>149</v>
      </c>
      <c r="M1672" s="230" t="s">
        <v>149</v>
      </c>
    </row>
    <row r="1673" spans="1:13" x14ac:dyDescent="0.3">
      <c r="A1673" s="230">
        <v>425290</v>
      </c>
      <c r="B1673" s="230" t="s">
        <v>58</v>
      </c>
      <c r="D1673" s="230" t="s">
        <v>150</v>
      </c>
      <c r="E1673" s="230" t="s">
        <v>150</v>
      </c>
      <c r="F1673" s="230" t="s">
        <v>150</v>
      </c>
      <c r="H1673" s="230" t="s">
        <v>149</v>
      </c>
      <c r="I1673" s="230" t="s">
        <v>149</v>
      </c>
      <c r="J1673" s="230" t="s">
        <v>149</v>
      </c>
      <c r="K1673" s="230" t="s">
        <v>149</v>
      </c>
      <c r="L1673" s="230" t="s">
        <v>149</v>
      </c>
      <c r="M1673" s="230" t="s">
        <v>149</v>
      </c>
    </row>
    <row r="1674" spans="1:13" x14ac:dyDescent="0.3">
      <c r="A1674" s="230">
        <v>425291</v>
      </c>
      <c r="B1674" s="230" t="s">
        <v>58</v>
      </c>
      <c r="C1674" s="230" t="s">
        <v>150</v>
      </c>
      <c r="D1674" s="230" t="s">
        <v>148</v>
      </c>
      <c r="F1674" s="230" t="s">
        <v>148</v>
      </c>
      <c r="G1674" s="230" t="s">
        <v>148</v>
      </c>
      <c r="H1674" s="230" t="s">
        <v>148</v>
      </c>
      <c r="I1674" s="230" t="s">
        <v>149</v>
      </c>
      <c r="J1674" s="230" t="s">
        <v>150</v>
      </c>
      <c r="K1674" s="230" t="s">
        <v>148</v>
      </c>
      <c r="L1674" s="230" t="s">
        <v>149</v>
      </c>
    </row>
    <row r="1675" spans="1:13" x14ac:dyDescent="0.3">
      <c r="A1675" s="230">
        <v>425292</v>
      </c>
      <c r="B1675" s="230" t="s">
        <v>58</v>
      </c>
      <c r="C1675" s="230" t="s">
        <v>149</v>
      </c>
      <c r="D1675" s="230" t="s">
        <v>150</v>
      </c>
      <c r="E1675" s="230" t="s">
        <v>150</v>
      </c>
      <c r="F1675" s="230" t="s">
        <v>149</v>
      </c>
      <c r="G1675" s="230" t="s">
        <v>150</v>
      </c>
      <c r="H1675" s="230" t="s">
        <v>149</v>
      </c>
      <c r="I1675" s="230" t="s">
        <v>149</v>
      </c>
      <c r="J1675" s="230" t="s">
        <v>149</v>
      </c>
      <c r="K1675" s="230" t="s">
        <v>149</v>
      </c>
      <c r="L1675" s="230" t="s">
        <v>149</v>
      </c>
      <c r="M1675" s="230" t="s">
        <v>149</v>
      </c>
    </row>
    <row r="1676" spans="1:13" x14ac:dyDescent="0.3">
      <c r="A1676" s="230">
        <v>425298</v>
      </c>
      <c r="B1676" s="230" t="s">
        <v>58</v>
      </c>
      <c r="F1676" s="230" t="s">
        <v>148</v>
      </c>
      <c r="I1676" s="230" t="s">
        <v>150</v>
      </c>
      <c r="J1676" s="230" t="s">
        <v>149</v>
      </c>
      <c r="K1676" s="230" t="s">
        <v>150</v>
      </c>
      <c r="L1676" s="230" t="s">
        <v>149</v>
      </c>
      <c r="M1676" s="230" t="s">
        <v>149</v>
      </c>
    </row>
    <row r="1677" spans="1:13" x14ac:dyDescent="0.3">
      <c r="A1677" s="230">
        <v>425301</v>
      </c>
      <c r="B1677" s="230" t="s">
        <v>58</v>
      </c>
      <c r="C1677" s="230" t="s">
        <v>150</v>
      </c>
      <c r="E1677" s="230" t="s">
        <v>150</v>
      </c>
      <c r="F1677" s="230" t="s">
        <v>150</v>
      </c>
      <c r="H1677" s="230" t="s">
        <v>150</v>
      </c>
      <c r="I1677" s="230" t="s">
        <v>149</v>
      </c>
      <c r="J1677" s="230" t="s">
        <v>149</v>
      </c>
      <c r="K1677" s="230" t="s">
        <v>150</v>
      </c>
      <c r="L1677" s="230" t="s">
        <v>150</v>
      </c>
      <c r="M1677" s="230" t="s">
        <v>149</v>
      </c>
    </row>
    <row r="1678" spans="1:13" x14ac:dyDescent="0.3">
      <c r="A1678" s="230">
        <v>425303</v>
      </c>
      <c r="B1678" s="230" t="s">
        <v>58</v>
      </c>
      <c r="E1678" s="230" t="s">
        <v>148</v>
      </c>
      <c r="F1678" s="230" t="s">
        <v>148</v>
      </c>
      <c r="I1678" s="230" t="s">
        <v>149</v>
      </c>
      <c r="K1678" s="230" t="s">
        <v>150</v>
      </c>
      <c r="L1678" s="230" t="s">
        <v>149</v>
      </c>
      <c r="M1678" s="230" t="s">
        <v>150</v>
      </c>
    </row>
    <row r="1679" spans="1:13" x14ac:dyDescent="0.3">
      <c r="A1679" s="230">
        <v>425304</v>
      </c>
      <c r="B1679" s="230" t="s">
        <v>58</v>
      </c>
      <c r="C1679" s="230" t="s">
        <v>149</v>
      </c>
      <c r="D1679" s="230" t="s">
        <v>149</v>
      </c>
      <c r="E1679" s="230" t="s">
        <v>150</v>
      </c>
      <c r="F1679" s="230" t="s">
        <v>150</v>
      </c>
      <c r="G1679" s="230" t="s">
        <v>149</v>
      </c>
      <c r="H1679" s="230" t="s">
        <v>149</v>
      </c>
      <c r="I1679" s="230" t="s">
        <v>149</v>
      </c>
      <c r="J1679" s="230" t="s">
        <v>149</v>
      </c>
      <c r="K1679" s="230" t="s">
        <v>149</v>
      </c>
      <c r="L1679" s="230" t="s">
        <v>149</v>
      </c>
      <c r="M1679" s="230" t="s">
        <v>149</v>
      </c>
    </row>
    <row r="1680" spans="1:13" x14ac:dyDescent="0.3">
      <c r="A1680" s="230">
        <v>425306</v>
      </c>
      <c r="B1680" s="230" t="s">
        <v>58</v>
      </c>
      <c r="C1680" s="230" t="s">
        <v>149</v>
      </c>
      <c r="D1680" s="230" t="s">
        <v>150</v>
      </c>
      <c r="E1680" s="230" t="s">
        <v>150</v>
      </c>
      <c r="F1680" s="230" t="s">
        <v>150</v>
      </c>
      <c r="G1680" s="230" t="s">
        <v>149</v>
      </c>
      <c r="H1680" s="230" t="s">
        <v>149</v>
      </c>
      <c r="I1680" s="230" t="s">
        <v>149</v>
      </c>
      <c r="J1680" s="230" t="s">
        <v>149</v>
      </c>
      <c r="K1680" s="230" t="s">
        <v>150</v>
      </c>
      <c r="L1680" s="230" t="s">
        <v>149</v>
      </c>
      <c r="M1680" s="230" t="s">
        <v>150</v>
      </c>
    </row>
    <row r="1681" spans="1:13" x14ac:dyDescent="0.3">
      <c r="A1681" s="230">
        <v>425307</v>
      </c>
      <c r="B1681" s="230" t="s">
        <v>58</v>
      </c>
      <c r="C1681" s="230" t="s">
        <v>149</v>
      </c>
      <c r="D1681" s="230" t="s">
        <v>150</v>
      </c>
      <c r="E1681" s="230" t="s">
        <v>148</v>
      </c>
      <c r="F1681" s="230" t="s">
        <v>150</v>
      </c>
      <c r="G1681" s="230" t="s">
        <v>150</v>
      </c>
      <c r="H1681" s="230" t="s">
        <v>149</v>
      </c>
      <c r="I1681" s="230" t="s">
        <v>149</v>
      </c>
      <c r="J1681" s="230" t="s">
        <v>149</v>
      </c>
      <c r="K1681" s="230" t="s">
        <v>149</v>
      </c>
      <c r="L1681" s="230" t="s">
        <v>149</v>
      </c>
      <c r="M1681" s="230" t="s">
        <v>149</v>
      </c>
    </row>
    <row r="1682" spans="1:13" x14ac:dyDescent="0.3">
      <c r="A1682" s="230">
        <v>425308</v>
      </c>
      <c r="B1682" s="230" t="s">
        <v>58</v>
      </c>
      <c r="C1682" s="230" t="s">
        <v>149</v>
      </c>
      <c r="D1682" s="230" t="s">
        <v>150</v>
      </c>
      <c r="E1682" s="230" t="s">
        <v>150</v>
      </c>
      <c r="F1682" s="230" t="s">
        <v>149</v>
      </c>
      <c r="G1682" s="230" t="s">
        <v>149</v>
      </c>
      <c r="H1682" s="230" t="s">
        <v>149</v>
      </c>
      <c r="I1682" s="230" t="s">
        <v>149</v>
      </c>
      <c r="J1682" s="230" t="s">
        <v>149</v>
      </c>
      <c r="K1682" s="230" t="s">
        <v>149</v>
      </c>
      <c r="L1682" s="230" t="s">
        <v>149</v>
      </c>
      <c r="M1682" s="230" t="s">
        <v>149</v>
      </c>
    </row>
    <row r="1683" spans="1:13" x14ac:dyDescent="0.3">
      <c r="A1683" s="230">
        <v>425309</v>
      </c>
      <c r="B1683" s="230" t="s">
        <v>58</v>
      </c>
      <c r="C1683" s="230" t="s">
        <v>148</v>
      </c>
      <c r="E1683" s="230" t="s">
        <v>149</v>
      </c>
      <c r="F1683" s="230" t="s">
        <v>148</v>
      </c>
      <c r="G1683" s="230" t="s">
        <v>148</v>
      </c>
      <c r="H1683" s="230" t="s">
        <v>148</v>
      </c>
      <c r="I1683" s="230" t="s">
        <v>150</v>
      </c>
      <c r="J1683" s="230" t="s">
        <v>149</v>
      </c>
      <c r="K1683" s="230" t="s">
        <v>149</v>
      </c>
      <c r="L1683" s="230" t="s">
        <v>149</v>
      </c>
      <c r="M1683" s="230" t="s">
        <v>149</v>
      </c>
    </row>
    <row r="1684" spans="1:13" x14ac:dyDescent="0.3">
      <c r="A1684" s="230">
        <v>425311</v>
      </c>
      <c r="B1684" s="230" t="s">
        <v>58</v>
      </c>
      <c r="D1684" s="230" t="s">
        <v>149</v>
      </c>
      <c r="E1684" s="230" t="s">
        <v>150</v>
      </c>
      <c r="F1684" s="230" t="s">
        <v>150</v>
      </c>
      <c r="G1684" s="230" t="s">
        <v>149</v>
      </c>
      <c r="H1684" s="230" t="s">
        <v>148</v>
      </c>
      <c r="I1684" s="230" t="s">
        <v>149</v>
      </c>
      <c r="J1684" s="230" t="s">
        <v>149</v>
      </c>
      <c r="K1684" s="230" t="s">
        <v>150</v>
      </c>
      <c r="L1684" s="230" t="s">
        <v>149</v>
      </c>
      <c r="M1684" s="230" t="s">
        <v>149</v>
      </c>
    </row>
    <row r="1685" spans="1:13" x14ac:dyDescent="0.3">
      <c r="A1685" s="230">
        <v>425313</v>
      </c>
      <c r="B1685" s="230" t="s">
        <v>58</v>
      </c>
      <c r="C1685" s="230" t="s">
        <v>150</v>
      </c>
      <c r="D1685" s="230" t="s">
        <v>149</v>
      </c>
      <c r="E1685" s="230" t="s">
        <v>148</v>
      </c>
      <c r="F1685" s="230" t="s">
        <v>148</v>
      </c>
      <c r="G1685" s="230" t="s">
        <v>150</v>
      </c>
      <c r="I1685" s="230" t="s">
        <v>150</v>
      </c>
      <c r="J1685" s="230" t="s">
        <v>150</v>
      </c>
      <c r="K1685" s="230" t="s">
        <v>150</v>
      </c>
      <c r="M1685" s="230" t="s">
        <v>150</v>
      </c>
    </row>
    <row r="1686" spans="1:13" x14ac:dyDescent="0.3">
      <c r="A1686" s="230">
        <v>425317</v>
      </c>
      <c r="B1686" s="230" t="s">
        <v>58</v>
      </c>
      <c r="C1686" s="230" t="s">
        <v>150</v>
      </c>
      <c r="D1686" s="230" t="s">
        <v>148</v>
      </c>
      <c r="E1686" s="230" t="s">
        <v>148</v>
      </c>
      <c r="G1686" s="230" t="s">
        <v>148</v>
      </c>
      <c r="I1686" s="230" t="s">
        <v>149</v>
      </c>
      <c r="J1686" s="230" t="s">
        <v>149</v>
      </c>
      <c r="K1686" s="230" t="s">
        <v>149</v>
      </c>
      <c r="L1686" s="230" t="s">
        <v>150</v>
      </c>
      <c r="M1686" s="230" t="s">
        <v>150</v>
      </c>
    </row>
    <row r="1687" spans="1:13" x14ac:dyDescent="0.3">
      <c r="A1687" s="230">
        <v>425318</v>
      </c>
      <c r="B1687" s="230" t="s">
        <v>58</v>
      </c>
      <c r="C1687" s="230" t="s">
        <v>150</v>
      </c>
      <c r="D1687" s="230" t="s">
        <v>150</v>
      </c>
      <c r="E1687" s="230" t="s">
        <v>150</v>
      </c>
      <c r="F1687" s="230" t="s">
        <v>150</v>
      </c>
      <c r="G1687" s="230" t="s">
        <v>150</v>
      </c>
      <c r="H1687" s="230" t="s">
        <v>150</v>
      </c>
      <c r="I1687" s="230" t="s">
        <v>150</v>
      </c>
      <c r="J1687" s="230" t="s">
        <v>150</v>
      </c>
      <c r="K1687" s="230" t="s">
        <v>150</v>
      </c>
      <c r="L1687" s="230" t="s">
        <v>150</v>
      </c>
      <c r="M1687" s="230" t="s">
        <v>150</v>
      </c>
    </row>
    <row r="1688" spans="1:13" x14ac:dyDescent="0.3">
      <c r="A1688" s="230">
        <v>425319</v>
      </c>
      <c r="B1688" s="230" t="s">
        <v>58</v>
      </c>
      <c r="D1688" s="230" t="s">
        <v>148</v>
      </c>
      <c r="E1688" s="230" t="s">
        <v>148</v>
      </c>
      <c r="F1688" s="230" t="s">
        <v>150</v>
      </c>
      <c r="G1688" s="230" t="s">
        <v>150</v>
      </c>
      <c r="H1688" s="230" t="s">
        <v>150</v>
      </c>
      <c r="I1688" s="230" t="s">
        <v>150</v>
      </c>
      <c r="J1688" s="230" t="s">
        <v>150</v>
      </c>
      <c r="K1688" s="230" t="s">
        <v>150</v>
      </c>
      <c r="L1688" s="230" t="s">
        <v>149</v>
      </c>
      <c r="M1688" s="230" t="s">
        <v>150</v>
      </c>
    </row>
    <row r="1689" spans="1:13" x14ac:dyDescent="0.3">
      <c r="A1689" s="230">
        <v>425326</v>
      </c>
      <c r="B1689" s="230" t="s">
        <v>58</v>
      </c>
      <c r="C1689" s="230" t="s">
        <v>150</v>
      </c>
      <c r="D1689" s="230" t="s">
        <v>150</v>
      </c>
      <c r="E1689" s="230" t="s">
        <v>150</v>
      </c>
      <c r="F1689" s="230" t="s">
        <v>150</v>
      </c>
      <c r="G1689" s="230" t="s">
        <v>150</v>
      </c>
      <c r="H1689" s="230" t="s">
        <v>150</v>
      </c>
      <c r="I1689" s="230" t="s">
        <v>149</v>
      </c>
      <c r="J1689" s="230" t="s">
        <v>149</v>
      </c>
      <c r="K1689" s="230" t="s">
        <v>149</v>
      </c>
      <c r="L1689" s="230" t="s">
        <v>149</v>
      </c>
      <c r="M1689" s="230" t="s">
        <v>149</v>
      </c>
    </row>
    <row r="1690" spans="1:13" x14ac:dyDescent="0.3">
      <c r="A1690" s="230">
        <v>425328</v>
      </c>
      <c r="B1690" s="230" t="s">
        <v>58</v>
      </c>
      <c r="C1690" s="230" t="s">
        <v>150</v>
      </c>
      <c r="D1690" s="230" t="s">
        <v>150</v>
      </c>
      <c r="E1690" s="230" t="s">
        <v>149</v>
      </c>
      <c r="F1690" s="230" t="s">
        <v>150</v>
      </c>
      <c r="G1690" s="230" t="s">
        <v>150</v>
      </c>
      <c r="H1690" s="230" t="s">
        <v>149</v>
      </c>
      <c r="I1690" s="230" t="s">
        <v>149</v>
      </c>
      <c r="J1690" s="230" t="s">
        <v>149</v>
      </c>
      <c r="K1690" s="230" t="s">
        <v>149</v>
      </c>
      <c r="L1690" s="230" t="s">
        <v>149</v>
      </c>
      <c r="M1690" s="230" t="s">
        <v>149</v>
      </c>
    </row>
    <row r="1691" spans="1:13" x14ac:dyDescent="0.3">
      <c r="A1691" s="230">
        <v>425331</v>
      </c>
      <c r="B1691" s="230" t="s">
        <v>58</v>
      </c>
      <c r="C1691" s="230" t="s">
        <v>150</v>
      </c>
      <c r="D1691" s="230" t="s">
        <v>149</v>
      </c>
      <c r="E1691" s="230" t="s">
        <v>150</v>
      </c>
      <c r="F1691" s="230" t="s">
        <v>150</v>
      </c>
      <c r="G1691" s="230" t="s">
        <v>150</v>
      </c>
      <c r="H1691" s="230" t="s">
        <v>149</v>
      </c>
      <c r="I1691" s="230" t="s">
        <v>149</v>
      </c>
      <c r="J1691" s="230" t="s">
        <v>149</v>
      </c>
      <c r="K1691" s="230" t="s">
        <v>149</v>
      </c>
      <c r="L1691" s="230" t="s">
        <v>149</v>
      </c>
      <c r="M1691" s="230" t="s">
        <v>149</v>
      </c>
    </row>
    <row r="1692" spans="1:13" x14ac:dyDescent="0.3">
      <c r="A1692" s="230">
        <v>425332</v>
      </c>
      <c r="B1692" s="230" t="s">
        <v>58</v>
      </c>
      <c r="C1692" s="230" t="s">
        <v>150</v>
      </c>
      <c r="D1692" s="230" t="s">
        <v>150</v>
      </c>
      <c r="E1692" s="230" t="s">
        <v>150</v>
      </c>
      <c r="F1692" s="230" t="s">
        <v>150</v>
      </c>
      <c r="G1692" s="230" t="s">
        <v>149</v>
      </c>
      <c r="H1692" s="230" t="s">
        <v>149</v>
      </c>
      <c r="I1692" s="230" t="s">
        <v>149</v>
      </c>
      <c r="J1692" s="230" t="s">
        <v>149</v>
      </c>
      <c r="K1692" s="230" t="s">
        <v>149</v>
      </c>
      <c r="L1692" s="230" t="s">
        <v>149</v>
      </c>
      <c r="M1692" s="230" t="s">
        <v>149</v>
      </c>
    </row>
    <row r="1693" spans="1:13" x14ac:dyDescent="0.3">
      <c r="A1693" s="230">
        <v>425333</v>
      </c>
      <c r="B1693" s="230" t="s">
        <v>58</v>
      </c>
      <c r="C1693" s="230" t="s">
        <v>150</v>
      </c>
      <c r="F1693" s="230" t="s">
        <v>148</v>
      </c>
      <c r="G1693" s="230" t="s">
        <v>148</v>
      </c>
      <c r="H1693" s="230" t="s">
        <v>150</v>
      </c>
      <c r="I1693" s="230" t="s">
        <v>149</v>
      </c>
      <c r="K1693" s="230" t="s">
        <v>150</v>
      </c>
      <c r="L1693" s="230" t="s">
        <v>150</v>
      </c>
    </row>
    <row r="1694" spans="1:13" x14ac:dyDescent="0.3">
      <c r="A1694" s="230">
        <v>425336</v>
      </c>
      <c r="B1694" s="230" t="s">
        <v>58</v>
      </c>
      <c r="C1694" s="230" t="s">
        <v>149</v>
      </c>
      <c r="D1694" s="230" t="s">
        <v>149</v>
      </c>
      <c r="E1694" s="230" t="s">
        <v>150</v>
      </c>
      <c r="F1694" s="230" t="s">
        <v>150</v>
      </c>
      <c r="G1694" s="230" t="s">
        <v>149</v>
      </c>
      <c r="I1694" s="230" t="s">
        <v>149</v>
      </c>
      <c r="J1694" s="230" t="s">
        <v>149</v>
      </c>
      <c r="K1694" s="230" t="s">
        <v>149</v>
      </c>
      <c r="L1694" s="230" t="s">
        <v>149</v>
      </c>
      <c r="M1694" s="230" t="s">
        <v>149</v>
      </c>
    </row>
    <row r="1695" spans="1:13" x14ac:dyDescent="0.3">
      <c r="A1695" s="230">
        <v>425337</v>
      </c>
      <c r="B1695" s="230" t="s">
        <v>58</v>
      </c>
      <c r="C1695" s="230" t="s">
        <v>150</v>
      </c>
      <c r="D1695" s="230" t="s">
        <v>150</v>
      </c>
      <c r="E1695" s="230" t="s">
        <v>150</v>
      </c>
      <c r="F1695" s="230" t="s">
        <v>150</v>
      </c>
      <c r="G1695" s="230" t="s">
        <v>150</v>
      </c>
      <c r="H1695" s="230" t="s">
        <v>150</v>
      </c>
      <c r="I1695" s="230" t="s">
        <v>149</v>
      </c>
      <c r="J1695" s="230" t="s">
        <v>149</v>
      </c>
      <c r="K1695" s="230" t="s">
        <v>149</v>
      </c>
      <c r="L1695" s="230" t="s">
        <v>149</v>
      </c>
      <c r="M1695" s="230" t="s">
        <v>149</v>
      </c>
    </row>
    <row r="1696" spans="1:13" x14ac:dyDescent="0.3">
      <c r="A1696" s="230">
        <v>425340</v>
      </c>
      <c r="B1696" s="230" t="s">
        <v>58</v>
      </c>
      <c r="C1696" s="230" t="s">
        <v>150</v>
      </c>
      <c r="D1696" s="230" t="s">
        <v>149</v>
      </c>
      <c r="E1696" s="230" t="s">
        <v>150</v>
      </c>
      <c r="F1696" s="230" t="s">
        <v>150</v>
      </c>
      <c r="G1696" s="230" t="s">
        <v>149</v>
      </c>
      <c r="H1696" s="230" t="s">
        <v>149</v>
      </c>
      <c r="I1696" s="230" t="s">
        <v>149</v>
      </c>
      <c r="J1696" s="230" t="s">
        <v>149</v>
      </c>
      <c r="K1696" s="230" t="s">
        <v>149</v>
      </c>
      <c r="L1696" s="230" t="s">
        <v>149</v>
      </c>
      <c r="M1696" s="230" t="s">
        <v>149</v>
      </c>
    </row>
    <row r="1697" spans="1:13" x14ac:dyDescent="0.3">
      <c r="A1697" s="230">
        <v>425341</v>
      </c>
      <c r="B1697" s="230" t="s">
        <v>58</v>
      </c>
      <c r="C1697" s="230" t="s">
        <v>148</v>
      </c>
      <c r="D1697" s="230" t="s">
        <v>149</v>
      </c>
      <c r="E1697" s="230" t="s">
        <v>148</v>
      </c>
      <c r="G1697" s="230" t="s">
        <v>148</v>
      </c>
      <c r="I1697" s="230" t="s">
        <v>150</v>
      </c>
      <c r="J1697" s="230" t="s">
        <v>149</v>
      </c>
      <c r="K1697" s="230" t="s">
        <v>148</v>
      </c>
      <c r="L1697" s="230" t="s">
        <v>150</v>
      </c>
      <c r="M1697" s="230" t="s">
        <v>149</v>
      </c>
    </row>
    <row r="1698" spans="1:13" x14ac:dyDescent="0.3">
      <c r="A1698" s="230">
        <v>425342</v>
      </c>
      <c r="B1698" s="230" t="s">
        <v>58</v>
      </c>
      <c r="C1698" s="230" t="s">
        <v>149</v>
      </c>
      <c r="D1698" s="230" t="s">
        <v>150</v>
      </c>
      <c r="E1698" s="230" t="s">
        <v>149</v>
      </c>
      <c r="F1698" s="230" t="s">
        <v>149</v>
      </c>
      <c r="G1698" s="230" t="s">
        <v>149</v>
      </c>
      <c r="H1698" s="230" t="s">
        <v>150</v>
      </c>
      <c r="I1698" s="230" t="s">
        <v>149</v>
      </c>
      <c r="J1698" s="230" t="s">
        <v>149</v>
      </c>
      <c r="K1698" s="230" t="s">
        <v>149</v>
      </c>
      <c r="L1698" s="230" t="s">
        <v>149</v>
      </c>
      <c r="M1698" s="230" t="s">
        <v>149</v>
      </c>
    </row>
    <row r="1699" spans="1:13" x14ac:dyDescent="0.3">
      <c r="A1699" s="230">
        <v>425343</v>
      </c>
      <c r="B1699" s="230" t="s">
        <v>58</v>
      </c>
      <c r="C1699" s="230" t="s">
        <v>148</v>
      </c>
      <c r="D1699" s="230" t="s">
        <v>148</v>
      </c>
      <c r="E1699" s="230" t="s">
        <v>148</v>
      </c>
      <c r="F1699" s="230" t="s">
        <v>148</v>
      </c>
      <c r="G1699" s="230" t="s">
        <v>148</v>
      </c>
      <c r="H1699" s="230" t="s">
        <v>150</v>
      </c>
      <c r="I1699" s="230" t="s">
        <v>149</v>
      </c>
      <c r="J1699" s="230" t="s">
        <v>150</v>
      </c>
      <c r="K1699" s="230" t="s">
        <v>150</v>
      </c>
      <c r="L1699" s="230" t="s">
        <v>149</v>
      </c>
      <c r="M1699" s="230" t="s">
        <v>149</v>
      </c>
    </row>
    <row r="1700" spans="1:13" x14ac:dyDescent="0.3">
      <c r="A1700" s="230">
        <v>425345</v>
      </c>
      <c r="B1700" s="230" t="s">
        <v>58</v>
      </c>
      <c r="C1700" s="230" t="s">
        <v>150</v>
      </c>
      <c r="D1700" s="230" t="s">
        <v>150</v>
      </c>
      <c r="E1700" s="230" t="s">
        <v>150</v>
      </c>
      <c r="F1700" s="230" t="s">
        <v>150</v>
      </c>
      <c r="G1700" s="230" t="s">
        <v>150</v>
      </c>
      <c r="H1700" s="230" t="s">
        <v>150</v>
      </c>
      <c r="I1700" s="230" t="s">
        <v>149</v>
      </c>
      <c r="J1700" s="230" t="s">
        <v>149</v>
      </c>
      <c r="K1700" s="230" t="s">
        <v>149</v>
      </c>
      <c r="L1700" s="230" t="s">
        <v>149</v>
      </c>
      <c r="M1700" s="230" t="s">
        <v>149</v>
      </c>
    </row>
    <row r="1701" spans="1:13" x14ac:dyDescent="0.3">
      <c r="A1701" s="230">
        <v>425349</v>
      </c>
      <c r="B1701" s="230" t="s">
        <v>58</v>
      </c>
      <c r="E1701" s="230" t="s">
        <v>150</v>
      </c>
      <c r="G1701" s="230" t="s">
        <v>150</v>
      </c>
      <c r="H1701" s="230" t="s">
        <v>150</v>
      </c>
      <c r="J1701" s="230" t="s">
        <v>149</v>
      </c>
      <c r="K1701" s="230" t="s">
        <v>149</v>
      </c>
      <c r="L1701" s="230" t="s">
        <v>149</v>
      </c>
      <c r="M1701" s="230" t="s">
        <v>149</v>
      </c>
    </row>
    <row r="1702" spans="1:13" x14ac:dyDescent="0.3">
      <c r="A1702" s="230">
        <v>425352</v>
      </c>
      <c r="B1702" s="230" t="s">
        <v>58</v>
      </c>
      <c r="C1702" s="230" t="s">
        <v>148</v>
      </c>
      <c r="E1702" s="230" t="s">
        <v>148</v>
      </c>
      <c r="H1702" s="230" t="s">
        <v>150</v>
      </c>
      <c r="I1702" s="230" t="s">
        <v>149</v>
      </c>
      <c r="J1702" s="230" t="s">
        <v>149</v>
      </c>
      <c r="K1702" s="230" t="s">
        <v>149</v>
      </c>
      <c r="L1702" s="230" t="s">
        <v>149</v>
      </c>
      <c r="M1702" s="230" t="s">
        <v>149</v>
      </c>
    </row>
    <row r="1703" spans="1:13" x14ac:dyDescent="0.3">
      <c r="A1703" s="230">
        <v>425354</v>
      </c>
      <c r="B1703" s="230" t="s">
        <v>58</v>
      </c>
      <c r="C1703" s="230" t="s">
        <v>149</v>
      </c>
      <c r="D1703" s="230" t="s">
        <v>149</v>
      </c>
      <c r="F1703" s="230" t="s">
        <v>148</v>
      </c>
      <c r="G1703" s="230" t="s">
        <v>150</v>
      </c>
      <c r="H1703" s="230" t="s">
        <v>150</v>
      </c>
      <c r="I1703" s="230" t="s">
        <v>149</v>
      </c>
      <c r="J1703" s="230" t="s">
        <v>150</v>
      </c>
      <c r="K1703" s="230" t="s">
        <v>150</v>
      </c>
      <c r="L1703" s="230" t="s">
        <v>149</v>
      </c>
      <c r="M1703" s="230" t="s">
        <v>150</v>
      </c>
    </row>
    <row r="1704" spans="1:13" x14ac:dyDescent="0.3">
      <c r="A1704" s="230">
        <v>425357</v>
      </c>
      <c r="B1704" s="230" t="s">
        <v>58</v>
      </c>
      <c r="C1704" s="230" t="s">
        <v>149</v>
      </c>
      <c r="D1704" s="230" t="s">
        <v>150</v>
      </c>
      <c r="E1704" s="230" t="s">
        <v>149</v>
      </c>
      <c r="F1704" s="230" t="s">
        <v>150</v>
      </c>
      <c r="G1704" s="230" t="s">
        <v>149</v>
      </c>
      <c r="H1704" s="230" t="s">
        <v>150</v>
      </c>
      <c r="I1704" s="230" t="s">
        <v>149</v>
      </c>
      <c r="J1704" s="230" t="s">
        <v>149</v>
      </c>
      <c r="K1704" s="230" t="s">
        <v>149</v>
      </c>
      <c r="L1704" s="230" t="s">
        <v>149</v>
      </c>
      <c r="M1704" s="230" t="s">
        <v>149</v>
      </c>
    </row>
    <row r="1705" spans="1:13" x14ac:dyDescent="0.3">
      <c r="A1705" s="230">
        <v>425358</v>
      </c>
      <c r="B1705" s="230" t="s">
        <v>58</v>
      </c>
      <c r="C1705" s="230" t="s">
        <v>150</v>
      </c>
      <c r="D1705" s="230" t="s">
        <v>150</v>
      </c>
      <c r="E1705" s="230" t="s">
        <v>148</v>
      </c>
      <c r="G1705" s="230" t="s">
        <v>148</v>
      </c>
      <c r="H1705" s="230" t="s">
        <v>148</v>
      </c>
      <c r="I1705" s="230" t="s">
        <v>150</v>
      </c>
      <c r="J1705" s="230" t="s">
        <v>149</v>
      </c>
      <c r="K1705" s="230" t="s">
        <v>150</v>
      </c>
      <c r="L1705" s="230" t="s">
        <v>150</v>
      </c>
      <c r="M1705" s="230" t="s">
        <v>150</v>
      </c>
    </row>
    <row r="1706" spans="1:13" x14ac:dyDescent="0.3">
      <c r="A1706" s="230">
        <v>425359</v>
      </c>
      <c r="B1706" s="230" t="s">
        <v>58</v>
      </c>
      <c r="C1706" s="230" t="s">
        <v>150</v>
      </c>
      <c r="D1706" s="230" t="s">
        <v>150</v>
      </c>
      <c r="E1706" s="230" t="s">
        <v>150</v>
      </c>
      <c r="F1706" s="230" t="s">
        <v>150</v>
      </c>
      <c r="G1706" s="230" t="s">
        <v>150</v>
      </c>
      <c r="H1706" s="230" t="s">
        <v>150</v>
      </c>
      <c r="I1706" s="230" t="s">
        <v>149</v>
      </c>
      <c r="J1706" s="230" t="s">
        <v>149</v>
      </c>
      <c r="K1706" s="230" t="s">
        <v>149</v>
      </c>
      <c r="L1706" s="230" t="s">
        <v>149</v>
      </c>
      <c r="M1706" s="230" t="s">
        <v>149</v>
      </c>
    </row>
    <row r="1707" spans="1:13" x14ac:dyDescent="0.3">
      <c r="A1707" s="230">
        <v>425361</v>
      </c>
      <c r="B1707" s="230" t="s">
        <v>58</v>
      </c>
      <c r="C1707" s="230" t="s">
        <v>148</v>
      </c>
      <c r="D1707" s="230" t="s">
        <v>150</v>
      </c>
      <c r="E1707" s="230" t="s">
        <v>148</v>
      </c>
      <c r="F1707" s="230" t="s">
        <v>148</v>
      </c>
      <c r="G1707" s="230" t="s">
        <v>149</v>
      </c>
      <c r="H1707" s="230" t="s">
        <v>150</v>
      </c>
      <c r="I1707" s="230" t="s">
        <v>149</v>
      </c>
      <c r="J1707" s="230" t="s">
        <v>149</v>
      </c>
      <c r="K1707" s="230" t="s">
        <v>149</v>
      </c>
      <c r="L1707" s="230" t="s">
        <v>149</v>
      </c>
      <c r="M1707" s="230" t="s">
        <v>149</v>
      </c>
    </row>
    <row r="1708" spans="1:13" x14ac:dyDescent="0.3">
      <c r="A1708" s="230">
        <v>425364</v>
      </c>
      <c r="B1708" s="230" t="s">
        <v>58</v>
      </c>
      <c r="C1708" s="230" t="s">
        <v>149</v>
      </c>
      <c r="D1708" s="230" t="s">
        <v>149</v>
      </c>
      <c r="E1708" s="230" t="s">
        <v>149</v>
      </c>
      <c r="F1708" s="230" t="s">
        <v>150</v>
      </c>
      <c r="G1708" s="230" t="s">
        <v>149</v>
      </c>
      <c r="H1708" s="230" t="s">
        <v>150</v>
      </c>
      <c r="I1708" s="230" t="s">
        <v>150</v>
      </c>
      <c r="J1708" s="230" t="s">
        <v>149</v>
      </c>
      <c r="K1708" s="230" t="s">
        <v>150</v>
      </c>
      <c r="L1708" s="230" t="s">
        <v>149</v>
      </c>
      <c r="M1708" s="230" t="s">
        <v>150</v>
      </c>
    </row>
    <row r="1709" spans="1:13" x14ac:dyDescent="0.3">
      <c r="A1709" s="230">
        <v>425368</v>
      </c>
      <c r="B1709" s="230" t="s">
        <v>58</v>
      </c>
      <c r="C1709" s="230" t="s">
        <v>148</v>
      </c>
      <c r="D1709" s="230" t="s">
        <v>150</v>
      </c>
      <c r="G1709" s="230" t="s">
        <v>148</v>
      </c>
      <c r="I1709" s="230" t="s">
        <v>149</v>
      </c>
      <c r="J1709" s="230" t="s">
        <v>148</v>
      </c>
      <c r="K1709" s="230" t="s">
        <v>148</v>
      </c>
      <c r="L1709" s="230" t="s">
        <v>148</v>
      </c>
    </row>
    <row r="1710" spans="1:13" x14ac:dyDescent="0.3">
      <c r="A1710" s="230">
        <v>425378</v>
      </c>
      <c r="B1710" s="230" t="s">
        <v>58</v>
      </c>
      <c r="C1710" s="230" t="s">
        <v>150</v>
      </c>
      <c r="D1710" s="230" t="s">
        <v>148</v>
      </c>
      <c r="E1710" s="230" t="s">
        <v>150</v>
      </c>
      <c r="G1710" s="230" t="s">
        <v>150</v>
      </c>
      <c r="H1710" s="230" t="s">
        <v>150</v>
      </c>
      <c r="I1710" s="230" t="s">
        <v>149</v>
      </c>
      <c r="J1710" s="230" t="s">
        <v>149</v>
      </c>
      <c r="K1710" s="230" t="s">
        <v>149</v>
      </c>
      <c r="L1710" s="230" t="s">
        <v>149</v>
      </c>
    </row>
    <row r="1711" spans="1:13" x14ac:dyDescent="0.3">
      <c r="A1711" s="230">
        <v>425380</v>
      </c>
      <c r="B1711" s="230" t="s">
        <v>58</v>
      </c>
      <c r="C1711" s="230" t="s">
        <v>150</v>
      </c>
      <c r="D1711" s="230" t="s">
        <v>149</v>
      </c>
      <c r="E1711" s="230" t="s">
        <v>150</v>
      </c>
      <c r="F1711" s="230" t="s">
        <v>150</v>
      </c>
      <c r="G1711" s="230" t="s">
        <v>150</v>
      </c>
      <c r="H1711" s="230" t="s">
        <v>150</v>
      </c>
      <c r="I1711" s="230" t="s">
        <v>149</v>
      </c>
      <c r="J1711" s="230" t="s">
        <v>149</v>
      </c>
      <c r="K1711" s="230" t="s">
        <v>149</v>
      </c>
      <c r="L1711" s="230" t="s">
        <v>149</v>
      </c>
      <c r="M1711" s="230" t="s">
        <v>149</v>
      </c>
    </row>
    <row r="1712" spans="1:13" x14ac:dyDescent="0.3">
      <c r="A1712" s="230">
        <v>425381</v>
      </c>
      <c r="B1712" s="230" t="s">
        <v>58</v>
      </c>
      <c r="C1712" s="230" t="s">
        <v>150</v>
      </c>
      <c r="D1712" s="230" t="s">
        <v>150</v>
      </c>
      <c r="E1712" s="230" t="s">
        <v>149</v>
      </c>
      <c r="F1712" s="230" t="s">
        <v>150</v>
      </c>
      <c r="G1712" s="230" t="s">
        <v>149</v>
      </c>
      <c r="H1712" s="230" t="s">
        <v>149</v>
      </c>
      <c r="I1712" s="230" t="s">
        <v>149</v>
      </c>
      <c r="J1712" s="230" t="s">
        <v>149</v>
      </c>
      <c r="K1712" s="230" t="s">
        <v>149</v>
      </c>
      <c r="L1712" s="230" t="s">
        <v>149</v>
      </c>
      <c r="M1712" s="230" t="s">
        <v>149</v>
      </c>
    </row>
    <row r="1713" spans="1:13" x14ac:dyDescent="0.3">
      <c r="A1713" s="230">
        <v>425382</v>
      </c>
      <c r="B1713" s="230" t="s">
        <v>58</v>
      </c>
      <c r="C1713" s="230" t="s">
        <v>150</v>
      </c>
      <c r="D1713" s="230" t="s">
        <v>150</v>
      </c>
      <c r="E1713" s="230" t="s">
        <v>150</v>
      </c>
      <c r="F1713" s="230" t="s">
        <v>150</v>
      </c>
      <c r="G1713" s="230" t="s">
        <v>150</v>
      </c>
      <c r="H1713" s="230" t="s">
        <v>150</v>
      </c>
      <c r="I1713" s="230" t="s">
        <v>149</v>
      </c>
      <c r="J1713" s="230" t="s">
        <v>149</v>
      </c>
      <c r="K1713" s="230" t="s">
        <v>149</v>
      </c>
      <c r="L1713" s="230" t="s">
        <v>149</v>
      </c>
      <c r="M1713" s="230" t="s">
        <v>149</v>
      </c>
    </row>
    <row r="1714" spans="1:13" x14ac:dyDescent="0.3">
      <c r="A1714" s="230">
        <v>425396</v>
      </c>
      <c r="B1714" s="230" t="s">
        <v>58</v>
      </c>
      <c r="C1714" s="230" t="s">
        <v>149</v>
      </c>
      <c r="D1714" s="230" t="s">
        <v>149</v>
      </c>
      <c r="E1714" s="230" t="s">
        <v>150</v>
      </c>
      <c r="F1714" s="230" t="s">
        <v>149</v>
      </c>
      <c r="G1714" s="230" t="s">
        <v>150</v>
      </c>
      <c r="H1714" s="230" t="s">
        <v>150</v>
      </c>
      <c r="I1714" s="230" t="s">
        <v>149</v>
      </c>
      <c r="J1714" s="230" t="s">
        <v>149</v>
      </c>
      <c r="K1714" s="230" t="s">
        <v>150</v>
      </c>
      <c r="L1714" s="230" t="s">
        <v>149</v>
      </c>
      <c r="M1714" s="230" t="s">
        <v>150</v>
      </c>
    </row>
    <row r="1715" spans="1:13" x14ac:dyDescent="0.3">
      <c r="A1715" s="230">
        <v>425397</v>
      </c>
      <c r="B1715" s="230" t="s">
        <v>58</v>
      </c>
      <c r="D1715" s="230" t="s">
        <v>149</v>
      </c>
      <c r="E1715" s="230" t="s">
        <v>150</v>
      </c>
      <c r="F1715" s="230" t="s">
        <v>149</v>
      </c>
      <c r="G1715" s="230" t="s">
        <v>150</v>
      </c>
      <c r="H1715" s="230" t="s">
        <v>150</v>
      </c>
      <c r="I1715" s="230" t="s">
        <v>149</v>
      </c>
      <c r="J1715" s="230" t="s">
        <v>149</v>
      </c>
      <c r="K1715" s="230" t="s">
        <v>149</v>
      </c>
      <c r="L1715" s="230" t="s">
        <v>149</v>
      </c>
      <c r="M1715" s="230" t="s">
        <v>149</v>
      </c>
    </row>
    <row r="1716" spans="1:13" x14ac:dyDescent="0.3">
      <c r="A1716" s="230">
        <v>425399</v>
      </c>
      <c r="B1716" s="230" t="s">
        <v>58</v>
      </c>
      <c r="C1716" s="230" t="s">
        <v>150</v>
      </c>
      <c r="D1716" s="230" t="s">
        <v>150</v>
      </c>
      <c r="E1716" s="230" t="s">
        <v>150</v>
      </c>
      <c r="F1716" s="230" t="s">
        <v>150</v>
      </c>
      <c r="G1716" s="230" t="s">
        <v>150</v>
      </c>
      <c r="H1716" s="230" t="s">
        <v>149</v>
      </c>
      <c r="I1716" s="230" t="s">
        <v>149</v>
      </c>
      <c r="J1716" s="230" t="s">
        <v>149</v>
      </c>
      <c r="K1716" s="230" t="s">
        <v>149</v>
      </c>
      <c r="L1716" s="230" t="s">
        <v>149</v>
      </c>
      <c r="M1716" s="230" t="s">
        <v>149</v>
      </c>
    </row>
    <row r="1717" spans="1:13" x14ac:dyDescent="0.3">
      <c r="A1717" s="230">
        <v>425401</v>
      </c>
      <c r="B1717" s="230" t="s">
        <v>58</v>
      </c>
      <c r="C1717" s="230" t="s">
        <v>150</v>
      </c>
      <c r="D1717" s="230" t="s">
        <v>150</v>
      </c>
      <c r="E1717" s="230" t="s">
        <v>150</v>
      </c>
      <c r="F1717" s="230" t="s">
        <v>149</v>
      </c>
      <c r="G1717" s="230" t="s">
        <v>149</v>
      </c>
      <c r="H1717" s="230" t="s">
        <v>150</v>
      </c>
      <c r="I1717" s="230" t="s">
        <v>149</v>
      </c>
      <c r="J1717" s="230" t="s">
        <v>149</v>
      </c>
      <c r="K1717" s="230" t="s">
        <v>149</v>
      </c>
      <c r="L1717" s="230" t="s">
        <v>149</v>
      </c>
      <c r="M1717" s="230" t="s">
        <v>149</v>
      </c>
    </row>
    <row r="1718" spans="1:13" x14ac:dyDescent="0.3">
      <c r="A1718" s="230">
        <v>425403</v>
      </c>
      <c r="B1718" s="230" t="s">
        <v>58</v>
      </c>
      <c r="D1718" s="230" t="s">
        <v>150</v>
      </c>
      <c r="E1718" s="230" t="s">
        <v>150</v>
      </c>
      <c r="F1718" s="230" t="s">
        <v>148</v>
      </c>
      <c r="G1718" s="230" t="s">
        <v>150</v>
      </c>
      <c r="I1718" s="230" t="s">
        <v>149</v>
      </c>
      <c r="J1718" s="230" t="s">
        <v>149</v>
      </c>
      <c r="K1718" s="230" t="s">
        <v>149</v>
      </c>
      <c r="L1718" s="230" t="s">
        <v>149</v>
      </c>
      <c r="M1718" s="230" t="s">
        <v>149</v>
      </c>
    </row>
    <row r="1719" spans="1:13" x14ac:dyDescent="0.3">
      <c r="A1719" s="230">
        <v>425405</v>
      </c>
      <c r="B1719" s="230" t="s">
        <v>58</v>
      </c>
      <c r="C1719" s="230" t="s">
        <v>149</v>
      </c>
      <c r="E1719" s="230" t="s">
        <v>150</v>
      </c>
      <c r="I1719" s="230" t="s">
        <v>149</v>
      </c>
      <c r="J1719" s="230" t="s">
        <v>150</v>
      </c>
      <c r="K1719" s="230" t="s">
        <v>149</v>
      </c>
      <c r="L1719" s="230" t="s">
        <v>149</v>
      </c>
      <c r="M1719" s="230" t="s">
        <v>150</v>
      </c>
    </row>
    <row r="1720" spans="1:13" x14ac:dyDescent="0.3">
      <c r="A1720" s="230">
        <v>425407</v>
      </c>
      <c r="B1720" s="230" t="s">
        <v>58</v>
      </c>
      <c r="C1720" s="230" t="s">
        <v>150</v>
      </c>
      <c r="D1720" s="230" t="s">
        <v>150</v>
      </c>
      <c r="E1720" s="230" t="s">
        <v>149</v>
      </c>
      <c r="I1720" s="230" t="s">
        <v>149</v>
      </c>
      <c r="J1720" s="230" t="s">
        <v>149</v>
      </c>
      <c r="K1720" s="230" t="s">
        <v>149</v>
      </c>
      <c r="L1720" s="230" t="s">
        <v>149</v>
      </c>
    </row>
    <row r="1721" spans="1:13" x14ac:dyDescent="0.3">
      <c r="A1721" s="230">
        <v>425408</v>
      </c>
      <c r="B1721" s="230" t="s">
        <v>58</v>
      </c>
      <c r="D1721" s="230" t="s">
        <v>150</v>
      </c>
      <c r="E1721" s="230" t="s">
        <v>148</v>
      </c>
      <c r="F1721" s="230" t="s">
        <v>148</v>
      </c>
      <c r="G1721" s="230" t="s">
        <v>150</v>
      </c>
      <c r="I1721" s="230" t="s">
        <v>150</v>
      </c>
      <c r="J1721" s="230" t="s">
        <v>150</v>
      </c>
      <c r="L1721" s="230" t="s">
        <v>150</v>
      </c>
      <c r="M1721" s="230" t="s">
        <v>150</v>
      </c>
    </row>
    <row r="1722" spans="1:13" x14ac:dyDescent="0.3">
      <c r="A1722" s="230">
        <v>425410</v>
      </c>
      <c r="B1722" s="230" t="s">
        <v>58</v>
      </c>
      <c r="D1722" s="230" t="s">
        <v>148</v>
      </c>
      <c r="E1722" s="230" t="s">
        <v>148</v>
      </c>
      <c r="F1722" s="230" t="s">
        <v>150</v>
      </c>
      <c r="G1722" s="230" t="s">
        <v>150</v>
      </c>
      <c r="H1722" s="230" t="s">
        <v>150</v>
      </c>
      <c r="I1722" s="230" t="s">
        <v>150</v>
      </c>
      <c r="J1722" s="230" t="s">
        <v>150</v>
      </c>
      <c r="K1722" s="230" t="s">
        <v>150</v>
      </c>
      <c r="L1722" s="230" t="s">
        <v>149</v>
      </c>
      <c r="M1722" s="230" t="s">
        <v>150</v>
      </c>
    </row>
    <row r="1723" spans="1:13" x14ac:dyDescent="0.3">
      <c r="A1723" s="230">
        <v>425416</v>
      </c>
      <c r="B1723" s="230" t="s">
        <v>58</v>
      </c>
      <c r="C1723" s="230" t="s">
        <v>150</v>
      </c>
      <c r="D1723" s="230" t="s">
        <v>149</v>
      </c>
      <c r="E1723" s="230" t="s">
        <v>150</v>
      </c>
      <c r="G1723" s="230" t="s">
        <v>150</v>
      </c>
      <c r="H1723" s="230" t="s">
        <v>150</v>
      </c>
      <c r="I1723" s="230" t="s">
        <v>149</v>
      </c>
      <c r="J1723" s="230" t="s">
        <v>149</v>
      </c>
      <c r="K1723" s="230" t="s">
        <v>149</v>
      </c>
      <c r="L1723" s="230" t="s">
        <v>149</v>
      </c>
      <c r="M1723" s="230" t="s">
        <v>149</v>
      </c>
    </row>
    <row r="1724" spans="1:13" x14ac:dyDescent="0.3">
      <c r="A1724" s="230">
        <v>425418</v>
      </c>
      <c r="B1724" s="230" t="s">
        <v>58</v>
      </c>
      <c r="I1724" s="230" t="s">
        <v>149</v>
      </c>
      <c r="J1724" s="230" t="s">
        <v>149</v>
      </c>
      <c r="K1724" s="230" t="s">
        <v>149</v>
      </c>
      <c r="L1724" s="230" t="s">
        <v>149</v>
      </c>
      <c r="M1724" s="230" t="s">
        <v>149</v>
      </c>
    </row>
    <row r="1725" spans="1:13" x14ac:dyDescent="0.3">
      <c r="A1725" s="230">
        <v>425419</v>
      </c>
      <c r="B1725" s="230" t="s">
        <v>58</v>
      </c>
      <c r="C1725" s="230" t="s">
        <v>148</v>
      </c>
      <c r="D1725" s="230" t="s">
        <v>150</v>
      </c>
      <c r="E1725" s="230" t="s">
        <v>148</v>
      </c>
      <c r="F1725" s="230" t="s">
        <v>148</v>
      </c>
      <c r="G1725" s="230" t="s">
        <v>150</v>
      </c>
      <c r="H1725" s="230" t="s">
        <v>150</v>
      </c>
      <c r="I1725" s="230" t="s">
        <v>149</v>
      </c>
      <c r="J1725" s="230" t="s">
        <v>149</v>
      </c>
      <c r="K1725" s="230" t="s">
        <v>149</v>
      </c>
      <c r="L1725" s="230" t="s">
        <v>149</v>
      </c>
      <c r="M1725" s="230" t="s">
        <v>149</v>
      </c>
    </row>
    <row r="1726" spans="1:13" x14ac:dyDescent="0.3">
      <c r="A1726" s="230">
        <v>425420</v>
      </c>
      <c r="B1726" s="230" t="s">
        <v>58</v>
      </c>
      <c r="C1726" s="230" t="s">
        <v>150</v>
      </c>
      <c r="D1726" s="230" t="s">
        <v>150</v>
      </c>
      <c r="E1726" s="230" t="s">
        <v>150</v>
      </c>
      <c r="F1726" s="230" t="s">
        <v>150</v>
      </c>
      <c r="G1726" s="230" t="s">
        <v>150</v>
      </c>
      <c r="H1726" s="230" t="s">
        <v>150</v>
      </c>
      <c r="I1726" s="230" t="s">
        <v>149</v>
      </c>
      <c r="J1726" s="230" t="s">
        <v>149</v>
      </c>
      <c r="K1726" s="230" t="s">
        <v>149</v>
      </c>
      <c r="L1726" s="230" t="s">
        <v>149</v>
      </c>
      <c r="M1726" s="230" t="s">
        <v>149</v>
      </c>
    </row>
    <row r="1727" spans="1:13" x14ac:dyDescent="0.3">
      <c r="A1727" s="230">
        <v>425421</v>
      </c>
      <c r="B1727" s="230" t="s">
        <v>58</v>
      </c>
      <c r="E1727" s="230" t="s">
        <v>148</v>
      </c>
      <c r="G1727" s="230" t="s">
        <v>150</v>
      </c>
      <c r="I1727" s="230" t="s">
        <v>148</v>
      </c>
      <c r="J1727" s="230" t="s">
        <v>150</v>
      </c>
      <c r="K1727" s="230" t="s">
        <v>148</v>
      </c>
      <c r="L1727" s="230" t="s">
        <v>148</v>
      </c>
      <c r="M1727" s="230" t="s">
        <v>148</v>
      </c>
    </row>
    <row r="1728" spans="1:13" x14ac:dyDescent="0.3">
      <c r="A1728" s="230">
        <v>425422</v>
      </c>
      <c r="B1728" s="230" t="s">
        <v>58</v>
      </c>
      <c r="C1728" s="230" t="s">
        <v>150</v>
      </c>
      <c r="D1728" s="230" t="s">
        <v>149</v>
      </c>
      <c r="E1728" s="230" t="s">
        <v>150</v>
      </c>
      <c r="F1728" s="230" t="s">
        <v>149</v>
      </c>
      <c r="G1728" s="230" t="s">
        <v>149</v>
      </c>
      <c r="H1728" s="230" t="s">
        <v>149</v>
      </c>
      <c r="I1728" s="230" t="s">
        <v>149</v>
      </c>
      <c r="J1728" s="230" t="s">
        <v>149</v>
      </c>
      <c r="K1728" s="230" t="s">
        <v>149</v>
      </c>
      <c r="L1728" s="230" t="s">
        <v>149</v>
      </c>
      <c r="M1728" s="230" t="s">
        <v>149</v>
      </c>
    </row>
    <row r="1729" spans="1:13" x14ac:dyDescent="0.3">
      <c r="A1729" s="230">
        <v>425423</v>
      </c>
      <c r="B1729" s="230" t="s">
        <v>58</v>
      </c>
      <c r="C1729" s="230" t="s">
        <v>149</v>
      </c>
      <c r="D1729" s="230" t="s">
        <v>149</v>
      </c>
      <c r="E1729" s="230" t="s">
        <v>150</v>
      </c>
      <c r="F1729" s="230" t="s">
        <v>150</v>
      </c>
      <c r="G1729" s="230" t="s">
        <v>150</v>
      </c>
      <c r="H1729" s="230" t="s">
        <v>150</v>
      </c>
      <c r="I1729" s="230" t="s">
        <v>149</v>
      </c>
      <c r="J1729" s="230" t="s">
        <v>149</v>
      </c>
      <c r="K1729" s="230" t="s">
        <v>149</v>
      </c>
      <c r="L1729" s="230" t="s">
        <v>149</v>
      </c>
      <c r="M1729" s="230" t="s">
        <v>149</v>
      </c>
    </row>
    <row r="1730" spans="1:13" x14ac:dyDescent="0.3">
      <c r="A1730" s="230">
        <v>425425</v>
      </c>
      <c r="B1730" s="230" t="s">
        <v>58</v>
      </c>
      <c r="C1730" s="230" t="s">
        <v>150</v>
      </c>
      <c r="D1730" s="230" t="s">
        <v>150</v>
      </c>
      <c r="E1730" s="230" t="s">
        <v>149</v>
      </c>
      <c r="F1730" s="230" t="s">
        <v>150</v>
      </c>
      <c r="H1730" s="230" t="s">
        <v>149</v>
      </c>
      <c r="I1730" s="230" t="s">
        <v>149</v>
      </c>
      <c r="J1730" s="230" t="s">
        <v>149</v>
      </c>
      <c r="K1730" s="230" t="s">
        <v>149</v>
      </c>
      <c r="L1730" s="230" t="s">
        <v>149</v>
      </c>
      <c r="M1730" s="230" t="s">
        <v>149</v>
      </c>
    </row>
    <row r="1731" spans="1:13" x14ac:dyDescent="0.3">
      <c r="A1731" s="230">
        <v>425426</v>
      </c>
      <c r="B1731" s="230" t="s">
        <v>58</v>
      </c>
      <c r="E1731" s="230" t="s">
        <v>148</v>
      </c>
      <c r="F1731" s="230" t="s">
        <v>149</v>
      </c>
      <c r="I1731" s="230" t="s">
        <v>148</v>
      </c>
      <c r="J1731" s="230" t="s">
        <v>149</v>
      </c>
      <c r="K1731" s="230" t="s">
        <v>150</v>
      </c>
      <c r="L1731" s="230" t="s">
        <v>149</v>
      </c>
      <c r="M1731" s="230" t="s">
        <v>150</v>
      </c>
    </row>
    <row r="1732" spans="1:13" x14ac:dyDescent="0.3">
      <c r="A1732" s="230">
        <v>425429</v>
      </c>
      <c r="B1732" s="230" t="s">
        <v>58</v>
      </c>
      <c r="C1732" s="230" t="s">
        <v>149</v>
      </c>
      <c r="D1732" s="230" t="s">
        <v>149</v>
      </c>
      <c r="E1732" s="230" t="s">
        <v>149</v>
      </c>
      <c r="F1732" s="230" t="s">
        <v>149</v>
      </c>
      <c r="G1732" s="230" t="s">
        <v>149</v>
      </c>
      <c r="H1732" s="230" t="s">
        <v>149</v>
      </c>
      <c r="I1732" s="230" t="s">
        <v>149</v>
      </c>
      <c r="J1732" s="230" t="s">
        <v>149</v>
      </c>
      <c r="K1732" s="230" t="s">
        <v>149</v>
      </c>
      <c r="L1732" s="230" t="s">
        <v>149</v>
      </c>
      <c r="M1732" s="230" t="s">
        <v>149</v>
      </c>
    </row>
    <row r="1733" spans="1:13" x14ac:dyDescent="0.3">
      <c r="A1733" s="230">
        <v>425435</v>
      </c>
      <c r="B1733" s="230" t="s">
        <v>58</v>
      </c>
      <c r="C1733" s="230" t="s">
        <v>150</v>
      </c>
      <c r="D1733" s="230" t="s">
        <v>150</v>
      </c>
      <c r="E1733" s="230" t="s">
        <v>150</v>
      </c>
      <c r="F1733" s="230" t="s">
        <v>150</v>
      </c>
      <c r="G1733" s="230" t="s">
        <v>149</v>
      </c>
      <c r="H1733" s="230" t="s">
        <v>150</v>
      </c>
      <c r="I1733" s="230" t="s">
        <v>149</v>
      </c>
      <c r="J1733" s="230" t="s">
        <v>149</v>
      </c>
      <c r="K1733" s="230" t="s">
        <v>149</v>
      </c>
      <c r="L1733" s="230" t="s">
        <v>149</v>
      </c>
      <c r="M1733" s="230" t="s">
        <v>149</v>
      </c>
    </row>
    <row r="1734" spans="1:13" x14ac:dyDescent="0.3">
      <c r="A1734" s="230">
        <v>425437</v>
      </c>
      <c r="B1734" s="230" t="s">
        <v>58</v>
      </c>
      <c r="D1734" s="230" t="s">
        <v>148</v>
      </c>
      <c r="E1734" s="230" t="s">
        <v>148</v>
      </c>
      <c r="G1734" s="230" t="s">
        <v>148</v>
      </c>
      <c r="H1734" s="230" t="s">
        <v>148</v>
      </c>
      <c r="I1734" s="230" t="s">
        <v>148</v>
      </c>
      <c r="J1734" s="230" t="s">
        <v>149</v>
      </c>
      <c r="K1734" s="230" t="s">
        <v>149</v>
      </c>
      <c r="L1734" s="230" t="s">
        <v>148</v>
      </c>
      <c r="M1734" s="230" t="s">
        <v>149</v>
      </c>
    </row>
    <row r="1735" spans="1:13" x14ac:dyDescent="0.3">
      <c r="A1735" s="230">
        <v>425441</v>
      </c>
      <c r="B1735" s="230" t="s">
        <v>58</v>
      </c>
      <c r="C1735" s="230" t="s">
        <v>150</v>
      </c>
      <c r="D1735" s="230" t="s">
        <v>149</v>
      </c>
      <c r="E1735" s="230" t="s">
        <v>150</v>
      </c>
      <c r="F1735" s="230" t="s">
        <v>149</v>
      </c>
      <c r="G1735" s="230" t="s">
        <v>149</v>
      </c>
      <c r="H1735" s="230" t="s">
        <v>149</v>
      </c>
      <c r="I1735" s="230" t="s">
        <v>149</v>
      </c>
      <c r="J1735" s="230" t="s">
        <v>149</v>
      </c>
      <c r="K1735" s="230" t="s">
        <v>149</v>
      </c>
      <c r="L1735" s="230" t="s">
        <v>149</v>
      </c>
      <c r="M1735" s="230" t="s">
        <v>149</v>
      </c>
    </row>
    <row r="1736" spans="1:13" x14ac:dyDescent="0.3">
      <c r="A1736" s="230">
        <v>425442</v>
      </c>
      <c r="B1736" s="230" t="s">
        <v>58</v>
      </c>
      <c r="E1736" s="230" t="s">
        <v>148</v>
      </c>
      <c r="F1736" s="230" t="s">
        <v>149</v>
      </c>
      <c r="G1736" s="230" t="s">
        <v>150</v>
      </c>
      <c r="H1736" s="230" t="s">
        <v>148</v>
      </c>
      <c r="I1736" s="230" t="s">
        <v>150</v>
      </c>
      <c r="J1736" s="230" t="s">
        <v>148</v>
      </c>
      <c r="K1736" s="230" t="s">
        <v>148</v>
      </c>
      <c r="L1736" s="230" t="s">
        <v>150</v>
      </c>
    </row>
    <row r="1737" spans="1:13" x14ac:dyDescent="0.3">
      <c r="A1737" s="230">
        <v>425443</v>
      </c>
      <c r="B1737" s="230" t="s">
        <v>58</v>
      </c>
      <c r="E1737" s="230" t="s">
        <v>148</v>
      </c>
      <c r="F1737" s="230" t="s">
        <v>150</v>
      </c>
      <c r="I1737" s="230" t="s">
        <v>150</v>
      </c>
      <c r="J1737" s="230" t="s">
        <v>150</v>
      </c>
      <c r="K1737" s="230" t="s">
        <v>149</v>
      </c>
      <c r="L1737" s="230" t="s">
        <v>149</v>
      </c>
      <c r="M1737" s="230" t="s">
        <v>150</v>
      </c>
    </row>
    <row r="1738" spans="1:13" x14ac:dyDescent="0.3">
      <c r="A1738" s="230">
        <v>425444</v>
      </c>
      <c r="B1738" s="230" t="s">
        <v>58</v>
      </c>
      <c r="C1738" s="230" t="s">
        <v>150</v>
      </c>
      <c r="D1738" s="230" t="s">
        <v>150</v>
      </c>
      <c r="E1738" s="230" t="s">
        <v>150</v>
      </c>
      <c r="F1738" s="230" t="s">
        <v>150</v>
      </c>
      <c r="G1738" s="230" t="s">
        <v>150</v>
      </c>
      <c r="H1738" s="230" t="s">
        <v>150</v>
      </c>
      <c r="I1738" s="230" t="s">
        <v>149</v>
      </c>
      <c r="J1738" s="230" t="s">
        <v>149</v>
      </c>
      <c r="K1738" s="230" t="s">
        <v>149</v>
      </c>
      <c r="L1738" s="230" t="s">
        <v>149</v>
      </c>
      <c r="M1738" s="230" t="s">
        <v>149</v>
      </c>
    </row>
    <row r="1739" spans="1:13" x14ac:dyDescent="0.3">
      <c r="A1739" s="230">
        <v>425446</v>
      </c>
      <c r="B1739" s="230" t="s">
        <v>58</v>
      </c>
      <c r="C1739" s="230" t="s">
        <v>150</v>
      </c>
      <c r="D1739" s="230" t="s">
        <v>150</v>
      </c>
      <c r="E1739" s="230" t="s">
        <v>150</v>
      </c>
      <c r="F1739" s="230" t="s">
        <v>150</v>
      </c>
      <c r="G1739" s="230" t="s">
        <v>149</v>
      </c>
      <c r="H1739" s="230" t="s">
        <v>149</v>
      </c>
      <c r="I1739" s="230" t="s">
        <v>149</v>
      </c>
      <c r="J1739" s="230" t="s">
        <v>149</v>
      </c>
      <c r="K1739" s="230" t="s">
        <v>149</v>
      </c>
      <c r="L1739" s="230" t="s">
        <v>149</v>
      </c>
      <c r="M1739" s="230" t="s">
        <v>149</v>
      </c>
    </row>
    <row r="1740" spans="1:13" x14ac:dyDescent="0.3">
      <c r="A1740" s="230">
        <v>425448</v>
      </c>
      <c r="B1740" s="230" t="s">
        <v>58</v>
      </c>
      <c r="C1740" s="230" t="s">
        <v>150</v>
      </c>
      <c r="D1740" s="230" t="s">
        <v>150</v>
      </c>
      <c r="E1740" s="230" t="s">
        <v>150</v>
      </c>
      <c r="F1740" s="230" t="s">
        <v>149</v>
      </c>
      <c r="I1740" s="230" t="s">
        <v>149</v>
      </c>
      <c r="J1740" s="230" t="s">
        <v>149</v>
      </c>
      <c r="K1740" s="230" t="s">
        <v>149</v>
      </c>
      <c r="L1740" s="230" t="s">
        <v>149</v>
      </c>
      <c r="M1740" s="230" t="s">
        <v>149</v>
      </c>
    </row>
    <row r="1741" spans="1:13" x14ac:dyDescent="0.3">
      <c r="A1741" s="230">
        <v>425451</v>
      </c>
      <c r="B1741" s="230" t="s">
        <v>58</v>
      </c>
      <c r="C1741" s="230" t="s">
        <v>150</v>
      </c>
      <c r="D1741" s="230" t="s">
        <v>149</v>
      </c>
      <c r="E1741" s="230" t="s">
        <v>149</v>
      </c>
      <c r="F1741" s="230" t="s">
        <v>149</v>
      </c>
      <c r="G1741" s="230" t="s">
        <v>149</v>
      </c>
      <c r="H1741" s="230" t="s">
        <v>150</v>
      </c>
      <c r="I1741" s="230" t="s">
        <v>149</v>
      </c>
      <c r="J1741" s="230" t="s">
        <v>149</v>
      </c>
      <c r="K1741" s="230" t="s">
        <v>149</v>
      </c>
      <c r="L1741" s="230" t="s">
        <v>149</v>
      </c>
      <c r="M1741" s="230" t="s">
        <v>149</v>
      </c>
    </row>
    <row r="1742" spans="1:13" x14ac:dyDescent="0.3">
      <c r="A1742" s="230">
        <v>425453</v>
      </c>
      <c r="B1742" s="230" t="s">
        <v>58</v>
      </c>
      <c r="D1742" s="230" t="s">
        <v>150</v>
      </c>
      <c r="F1742" s="230" t="s">
        <v>150</v>
      </c>
      <c r="J1742" s="230" t="s">
        <v>150</v>
      </c>
      <c r="K1742" s="230" t="s">
        <v>150</v>
      </c>
      <c r="L1742" s="230" t="s">
        <v>149</v>
      </c>
      <c r="M1742" s="230" t="s">
        <v>150</v>
      </c>
    </row>
    <row r="1743" spans="1:13" x14ac:dyDescent="0.3">
      <c r="A1743" s="230">
        <v>425456</v>
      </c>
      <c r="B1743" s="230" t="s">
        <v>58</v>
      </c>
      <c r="D1743" s="230" t="s">
        <v>149</v>
      </c>
      <c r="F1743" s="230" t="s">
        <v>149</v>
      </c>
      <c r="G1743" s="230" t="s">
        <v>149</v>
      </c>
      <c r="I1743" s="230" t="s">
        <v>149</v>
      </c>
      <c r="J1743" s="230" t="s">
        <v>149</v>
      </c>
      <c r="K1743" s="230" t="s">
        <v>150</v>
      </c>
      <c r="L1743" s="230" t="s">
        <v>149</v>
      </c>
      <c r="M1743" s="230" t="s">
        <v>150</v>
      </c>
    </row>
    <row r="1744" spans="1:13" x14ac:dyDescent="0.3">
      <c r="A1744" s="230">
        <v>425461</v>
      </c>
      <c r="B1744" s="230" t="s">
        <v>58</v>
      </c>
      <c r="C1744" s="230" t="s">
        <v>150</v>
      </c>
      <c r="D1744" s="230" t="s">
        <v>150</v>
      </c>
      <c r="E1744" s="230" t="s">
        <v>150</v>
      </c>
      <c r="F1744" s="230" t="s">
        <v>149</v>
      </c>
      <c r="G1744" s="230" t="s">
        <v>149</v>
      </c>
      <c r="H1744" s="230" t="s">
        <v>150</v>
      </c>
      <c r="I1744" s="230" t="s">
        <v>149</v>
      </c>
      <c r="J1744" s="230" t="s">
        <v>149</v>
      </c>
      <c r="K1744" s="230" t="s">
        <v>149</v>
      </c>
      <c r="L1744" s="230" t="s">
        <v>149</v>
      </c>
      <c r="M1744" s="230" t="s">
        <v>149</v>
      </c>
    </row>
    <row r="1745" spans="1:13" x14ac:dyDescent="0.3">
      <c r="A1745" s="230">
        <v>425463</v>
      </c>
      <c r="B1745" s="230" t="s">
        <v>58</v>
      </c>
      <c r="C1745" s="230" t="s">
        <v>148</v>
      </c>
      <c r="D1745" s="230" t="s">
        <v>150</v>
      </c>
      <c r="E1745" s="230" t="s">
        <v>148</v>
      </c>
      <c r="G1745" s="230" t="s">
        <v>149</v>
      </c>
      <c r="H1745" s="230" t="s">
        <v>150</v>
      </c>
      <c r="I1745" s="230" t="s">
        <v>149</v>
      </c>
      <c r="J1745" s="230" t="s">
        <v>149</v>
      </c>
      <c r="K1745" s="230" t="s">
        <v>149</v>
      </c>
      <c r="L1745" s="230" t="s">
        <v>149</v>
      </c>
      <c r="M1745" s="230" t="s">
        <v>149</v>
      </c>
    </row>
    <row r="1746" spans="1:13" x14ac:dyDescent="0.3">
      <c r="A1746" s="230">
        <v>425466</v>
      </c>
      <c r="B1746" s="230" t="s">
        <v>58</v>
      </c>
      <c r="C1746" s="230" t="s">
        <v>148</v>
      </c>
      <c r="D1746" s="230" t="s">
        <v>149</v>
      </c>
      <c r="E1746" s="230" t="s">
        <v>148</v>
      </c>
      <c r="G1746" s="230" t="s">
        <v>149</v>
      </c>
      <c r="H1746" s="230" t="s">
        <v>148</v>
      </c>
      <c r="I1746" s="230" t="s">
        <v>149</v>
      </c>
      <c r="J1746" s="230" t="s">
        <v>150</v>
      </c>
      <c r="L1746" s="230" t="s">
        <v>150</v>
      </c>
    </row>
    <row r="1747" spans="1:13" x14ac:dyDescent="0.3">
      <c r="A1747" s="230">
        <v>425468</v>
      </c>
      <c r="B1747" s="230" t="s">
        <v>58</v>
      </c>
      <c r="C1747" s="230" t="s">
        <v>150</v>
      </c>
      <c r="D1747" s="230" t="s">
        <v>149</v>
      </c>
      <c r="E1747" s="230" t="s">
        <v>150</v>
      </c>
      <c r="F1747" s="230" t="s">
        <v>149</v>
      </c>
      <c r="G1747" s="230" t="s">
        <v>150</v>
      </c>
      <c r="H1747" s="230" t="s">
        <v>150</v>
      </c>
      <c r="I1747" s="230" t="s">
        <v>149</v>
      </c>
      <c r="J1747" s="230" t="s">
        <v>149</v>
      </c>
      <c r="K1747" s="230" t="s">
        <v>149</v>
      </c>
      <c r="L1747" s="230" t="s">
        <v>149</v>
      </c>
      <c r="M1747" s="230" t="s">
        <v>149</v>
      </c>
    </row>
    <row r="1748" spans="1:13" x14ac:dyDescent="0.3">
      <c r="A1748" s="230">
        <v>425472</v>
      </c>
      <c r="B1748" s="230" t="s">
        <v>58</v>
      </c>
      <c r="C1748" s="230" t="s">
        <v>149</v>
      </c>
      <c r="D1748" s="230" t="s">
        <v>150</v>
      </c>
      <c r="E1748" s="230" t="s">
        <v>150</v>
      </c>
      <c r="F1748" s="230" t="s">
        <v>149</v>
      </c>
      <c r="G1748" s="230" t="s">
        <v>149</v>
      </c>
      <c r="H1748" s="230" t="s">
        <v>150</v>
      </c>
      <c r="I1748" s="230" t="s">
        <v>149</v>
      </c>
      <c r="J1748" s="230" t="s">
        <v>149</v>
      </c>
      <c r="K1748" s="230" t="s">
        <v>149</v>
      </c>
      <c r="L1748" s="230" t="s">
        <v>149</v>
      </c>
      <c r="M1748" s="230" t="s">
        <v>149</v>
      </c>
    </row>
    <row r="1749" spans="1:13" x14ac:dyDescent="0.3">
      <c r="A1749" s="230">
        <v>425475</v>
      </c>
      <c r="B1749" s="230" t="s">
        <v>58</v>
      </c>
      <c r="C1749" s="230" t="s">
        <v>148</v>
      </c>
      <c r="D1749" s="230" t="s">
        <v>148</v>
      </c>
      <c r="E1749" s="230" t="s">
        <v>150</v>
      </c>
      <c r="F1749" s="230" t="s">
        <v>150</v>
      </c>
      <c r="G1749" s="230" t="s">
        <v>150</v>
      </c>
      <c r="I1749" s="230" t="s">
        <v>149</v>
      </c>
      <c r="J1749" s="230" t="s">
        <v>149</v>
      </c>
      <c r="K1749" s="230" t="s">
        <v>149</v>
      </c>
      <c r="L1749" s="230" t="s">
        <v>149</v>
      </c>
      <c r="M1749" s="230" t="s">
        <v>150</v>
      </c>
    </row>
    <row r="1750" spans="1:13" x14ac:dyDescent="0.3">
      <c r="A1750" s="230">
        <v>425476</v>
      </c>
      <c r="B1750" s="230" t="s">
        <v>58</v>
      </c>
      <c r="C1750" s="230" t="s">
        <v>150</v>
      </c>
      <c r="D1750" s="230" t="s">
        <v>150</v>
      </c>
      <c r="E1750" s="230" t="s">
        <v>150</v>
      </c>
      <c r="F1750" s="230" t="s">
        <v>149</v>
      </c>
      <c r="G1750" s="230" t="s">
        <v>149</v>
      </c>
      <c r="H1750" s="230" t="s">
        <v>150</v>
      </c>
      <c r="I1750" s="230" t="s">
        <v>149</v>
      </c>
      <c r="J1750" s="230" t="s">
        <v>149</v>
      </c>
      <c r="K1750" s="230" t="s">
        <v>149</v>
      </c>
      <c r="L1750" s="230" t="s">
        <v>149</v>
      </c>
      <c r="M1750" s="230" t="s">
        <v>149</v>
      </c>
    </row>
    <row r="1751" spans="1:13" x14ac:dyDescent="0.3">
      <c r="A1751" s="230">
        <v>425477</v>
      </c>
      <c r="B1751" s="230" t="s">
        <v>58</v>
      </c>
      <c r="C1751" s="230" t="s">
        <v>149</v>
      </c>
      <c r="D1751" s="230" t="s">
        <v>149</v>
      </c>
      <c r="E1751" s="230" t="s">
        <v>149</v>
      </c>
      <c r="F1751" s="230" t="s">
        <v>150</v>
      </c>
      <c r="G1751" s="230" t="s">
        <v>149</v>
      </c>
      <c r="I1751" s="230" t="s">
        <v>149</v>
      </c>
      <c r="J1751" s="230" t="s">
        <v>149</v>
      </c>
      <c r="K1751" s="230" t="s">
        <v>149</v>
      </c>
      <c r="L1751" s="230" t="s">
        <v>149</v>
      </c>
      <c r="M1751" s="230" t="s">
        <v>149</v>
      </c>
    </row>
    <row r="1752" spans="1:13" x14ac:dyDescent="0.3">
      <c r="A1752" s="230">
        <v>425480</v>
      </c>
      <c r="B1752" s="230" t="s">
        <v>58</v>
      </c>
      <c r="C1752" s="230" t="s">
        <v>148</v>
      </c>
      <c r="E1752" s="230" t="s">
        <v>148</v>
      </c>
      <c r="F1752" s="230" t="s">
        <v>148</v>
      </c>
      <c r="I1752" s="230" t="s">
        <v>149</v>
      </c>
      <c r="J1752" s="230" t="s">
        <v>149</v>
      </c>
      <c r="K1752" s="230" t="s">
        <v>149</v>
      </c>
      <c r="L1752" s="230" t="s">
        <v>149</v>
      </c>
    </row>
    <row r="1753" spans="1:13" x14ac:dyDescent="0.3">
      <c r="A1753" s="230">
        <v>425481</v>
      </c>
      <c r="B1753" s="230" t="s">
        <v>58</v>
      </c>
      <c r="D1753" s="230" t="s">
        <v>150</v>
      </c>
      <c r="E1753" s="230" t="s">
        <v>149</v>
      </c>
      <c r="F1753" s="230" t="s">
        <v>149</v>
      </c>
      <c r="I1753" s="230" t="s">
        <v>149</v>
      </c>
      <c r="J1753" s="230" t="s">
        <v>149</v>
      </c>
      <c r="K1753" s="230" t="s">
        <v>149</v>
      </c>
      <c r="L1753" s="230" t="s">
        <v>149</v>
      </c>
      <c r="M1753" s="230" t="s">
        <v>149</v>
      </c>
    </row>
    <row r="1754" spans="1:13" x14ac:dyDescent="0.3">
      <c r="A1754" s="230">
        <v>425483</v>
      </c>
      <c r="B1754" s="230" t="s">
        <v>58</v>
      </c>
      <c r="C1754" s="230" t="s">
        <v>148</v>
      </c>
      <c r="D1754" s="230" t="s">
        <v>150</v>
      </c>
      <c r="E1754" s="230" t="s">
        <v>148</v>
      </c>
      <c r="F1754" s="230" t="s">
        <v>150</v>
      </c>
      <c r="G1754" s="230" t="s">
        <v>149</v>
      </c>
      <c r="H1754" s="230" t="s">
        <v>150</v>
      </c>
      <c r="I1754" s="230" t="s">
        <v>149</v>
      </c>
      <c r="J1754" s="230" t="s">
        <v>149</v>
      </c>
      <c r="K1754" s="230" t="s">
        <v>149</v>
      </c>
      <c r="L1754" s="230" t="s">
        <v>149</v>
      </c>
      <c r="M1754" s="230" t="s">
        <v>149</v>
      </c>
    </row>
    <row r="1755" spans="1:13" x14ac:dyDescent="0.3">
      <c r="A1755" s="230">
        <v>425485</v>
      </c>
      <c r="B1755" s="230" t="s">
        <v>58</v>
      </c>
      <c r="C1755" s="230" t="s">
        <v>148</v>
      </c>
      <c r="E1755" s="230" t="s">
        <v>148</v>
      </c>
      <c r="F1755" s="230" t="s">
        <v>150</v>
      </c>
      <c r="I1755" s="230" t="s">
        <v>149</v>
      </c>
      <c r="J1755" s="230" t="s">
        <v>149</v>
      </c>
      <c r="K1755" s="230" t="s">
        <v>149</v>
      </c>
      <c r="L1755" s="230" t="s">
        <v>149</v>
      </c>
      <c r="M1755" s="230" t="s">
        <v>149</v>
      </c>
    </row>
    <row r="1756" spans="1:13" x14ac:dyDescent="0.3">
      <c r="A1756" s="230">
        <v>425487</v>
      </c>
      <c r="B1756" s="230" t="s">
        <v>58</v>
      </c>
      <c r="C1756" s="230" t="s">
        <v>150</v>
      </c>
      <c r="D1756" s="230" t="s">
        <v>149</v>
      </c>
      <c r="E1756" s="230" t="s">
        <v>149</v>
      </c>
      <c r="F1756" s="230" t="s">
        <v>149</v>
      </c>
      <c r="G1756" s="230" t="s">
        <v>149</v>
      </c>
      <c r="H1756" s="230" t="s">
        <v>150</v>
      </c>
      <c r="I1756" s="230" t="s">
        <v>149</v>
      </c>
      <c r="J1756" s="230" t="s">
        <v>149</v>
      </c>
      <c r="K1756" s="230" t="s">
        <v>149</v>
      </c>
      <c r="L1756" s="230" t="s">
        <v>149</v>
      </c>
      <c r="M1756" s="230" t="s">
        <v>149</v>
      </c>
    </row>
    <row r="1757" spans="1:13" x14ac:dyDescent="0.3">
      <c r="A1757" s="230">
        <v>425489</v>
      </c>
      <c r="B1757" s="230" t="s">
        <v>58</v>
      </c>
      <c r="C1757" s="230" t="s">
        <v>149</v>
      </c>
      <c r="D1757" s="230" t="s">
        <v>149</v>
      </c>
      <c r="E1757" s="230" t="s">
        <v>150</v>
      </c>
      <c r="F1757" s="230" t="s">
        <v>150</v>
      </c>
      <c r="G1757" s="230" t="s">
        <v>149</v>
      </c>
      <c r="H1757" s="230" t="s">
        <v>150</v>
      </c>
      <c r="I1757" s="230" t="s">
        <v>149</v>
      </c>
      <c r="J1757" s="230" t="s">
        <v>149</v>
      </c>
      <c r="K1757" s="230" t="s">
        <v>149</v>
      </c>
      <c r="L1757" s="230" t="s">
        <v>149</v>
      </c>
      <c r="M1757" s="230" t="s">
        <v>149</v>
      </c>
    </row>
    <row r="1758" spans="1:13" x14ac:dyDescent="0.3">
      <c r="A1758" s="230">
        <v>425492</v>
      </c>
      <c r="B1758" s="230" t="s">
        <v>58</v>
      </c>
      <c r="C1758" s="230" t="s">
        <v>150</v>
      </c>
      <c r="D1758" s="230" t="s">
        <v>150</v>
      </c>
      <c r="E1758" s="230" t="s">
        <v>150</v>
      </c>
      <c r="F1758" s="230" t="s">
        <v>150</v>
      </c>
      <c r="H1758" s="230" t="s">
        <v>150</v>
      </c>
      <c r="I1758" s="230" t="s">
        <v>149</v>
      </c>
      <c r="J1758" s="230" t="s">
        <v>149</v>
      </c>
      <c r="K1758" s="230" t="s">
        <v>150</v>
      </c>
      <c r="L1758" s="230" t="s">
        <v>149</v>
      </c>
    </row>
    <row r="1759" spans="1:13" x14ac:dyDescent="0.3">
      <c r="A1759" s="230">
        <v>425494</v>
      </c>
      <c r="B1759" s="230" t="s">
        <v>58</v>
      </c>
      <c r="C1759" s="230" t="s">
        <v>149</v>
      </c>
      <c r="D1759" s="230" t="s">
        <v>149</v>
      </c>
      <c r="E1759" s="230" t="s">
        <v>150</v>
      </c>
      <c r="G1759" s="230" t="s">
        <v>149</v>
      </c>
      <c r="H1759" s="230" t="s">
        <v>149</v>
      </c>
      <c r="I1759" s="230" t="s">
        <v>149</v>
      </c>
      <c r="J1759" s="230" t="s">
        <v>149</v>
      </c>
      <c r="K1759" s="230" t="s">
        <v>149</v>
      </c>
      <c r="L1759" s="230" t="s">
        <v>149</v>
      </c>
      <c r="M1759" s="230" t="s">
        <v>149</v>
      </c>
    </row>
    <row r="1760" spans="1:13" x14ac:dyDescent="0.3">
      <c r="A1760" s="230">
        <v>425499</v>
      </c>
      <c r="B1760" s="230" t="s">
        <v>58</v>
      </c>
      <c r="C1760" s="230" t="s">
        <v>150</v>
      </c>
      <c r="D1760" s="230" t="s">
        <v>150</v>
      </c>
      <c r="F1760" s="230" t="s">
        <v>150</v>
      </c>
      <c r="G1760" s="230" t="s">
        <v>150</v>
      </c>
      <c r="H1760" s="230" t="s">
        <v>150</v>
      </c>
      <c r="I1760" s="230" t="s">
        <v>149</v>
      </c>
      <c r="J1760" s="230" t="s">
        <v>149</v>
      </c>
      <c r="K1760" s="230" t="s">
        <v>149</v>
      </c>
      <c r="L1760" s="230" t="s">
        <v>149</v>
      </c>
      <c r="M1760" s="230" t="s">
        <v>149</v>
      </c>
    </row>
    <row r="1761" spans="1:13" x14ac:dyDescent="0.3">
      <c r="A1761" s="230">
        <v>425503</v>
      </c>
      <c r="B1761" s="230" t="s">
        <v>58</v>
      </c>
      <c r="D1761" s="230" t="s">
        <v>148</v>
      </c>
      <c r="I1761" s="230" t="s">
        <v>150</v>
      </c>
      <c r="J1761" s="230" t="s">
        <v>148</v>
      </c>
      <c r="K1761" s="230" t="s">
        <v>148</v>
      </c>
      <c r="L1761" s="230" t="s">
        <v>149</v>
      </c>
      <c r="M1761" s="230" t="s">
        <v>149</v>
      </c>
    </row>
    <row r="1762" spans="1:13" x14ac:dyDescent="0.3">
      <c r="A1762" s="230">
        <v>425511</v>
      </c>
      <c r="B1762" s="230" t="s">
        <v>58</v>
      </c>
      <c r="E1762" s="230" t="s">
        <v>149</v>
      </c>
      <c r="F1762" s="230" t="s">
        <v>150</v>
      </c>
      <c r="J1762" s="230" t="s">
        <v>150</v>
      </c>
      <c r="K1762" s="230" t="s">
        <v>149</v>
      </c>
      <c r="L1762" s="230" t="s">
        <v>149</v>
      </c>
      <c r="M1762" s="230" t="s">
        <v>149</v>
      </c>
    </row>
    <row r="1763" spans="1:13" x14ac:dyDescent="0.3">
      <c r="A1763" s="230">
        <v>425512</v>
      </c>
      <c r="B1763" s="230" t="s">
        <v>58</v>
      </c>
      <c r="C1763" s="230" t="s">
        <v>149</v>
      </c>
      <c r="D1763" s="230" t="s">
        <v>150</v>
      </c>
      <c r="F1763" s="230" t="s">
        <v>150</v>
      </c>
      <c r="G1763" s="230" t="s">
        <v>150</v>
      </c>
      <c r="I1763" s="230" t="s">
        <v>149</v>
      </c>
      <c r="J1763" s="230" t="s">
        <v>149</v>
      </c>
    </row>
    <row r="1764" spans="1:13" x14ac:dyDescent="0.3">
      <c r="A1764" s="230">
        <v>425515</v>
      </c>
      <c r="B1764" s="230" t="s">
        <v>58</v>
      </c>
      <c r="C1764" s="230" t="s">
        <v>150</v>
      </c>
      <c r="D1764" s="230" t="s">
        <v>150</v>
      </c>
      <c r="E1764" s="230" t="s">
        <v>150</v>
      </c>
      <c r="F1764" s="230" t="s">
        <v>149</v>
      </c>
      <c r="I1764" s="230" t="s">
        <v>149</v>
      </c>
      <c r="J1764" s="230" t="s">
        <v>149</v>
      </c>
      <c r="K1764" s="230" t="s">
        <v>150</v>
      </c>
      <c r="L1764" s="230" t="s">
        <v>149</v>
      </c>
    </row>
    <row r="1765" spans="1:13" x14ac:dyDescent="0.3">
      <c r="A1765" s="230">
        <v>425518</v>
      </c>
      <c r="B1765" s="230" t="s">
        <v>58</v>
      </c>
      <c r="C1765" s="230" t="s">
        <v>150</v>
      </c>
      <c r="D1765" s="230" t="s">
        <v>150</v>
      </c>
      <c r="E1765" s="230" t="s">
        <v>150</v>
      </c>
      <c r="F1765" s="230" t="s">
        <v>149</v>
      </c>
      <c r="G1765" s="230" t="s">
        <v>149</v>
      </c>
      <c r="H1765" s="230" t="s">
        <v>149</v>
      </c>
      <c r="I1765" s="230" t="s">
        <v>149</v>
      </c>
      <c r="J1765" s="230" t="s">
        <v>149</v>
      </c>
      <c r="K1765" s="230" t="s">
        <v>149</v>
      </c>
      <c r="L1765" s="230" t="s">
        <v>149</v>
      </c>
      <c r="M1765" s="230" t="s">
        <v>149</v>
      </c>
    </row>
    <row r="1766" spans="1:13" x14ac:dyDescent="0.3">
      <c r="A1766" s="230">
        <v>425521</v>
      </c>
      <c r="B1766" s="230" t="s">
        <v>58</v>
      </c>
      <c r="C1766" s="230" t="s">
        <v>150</v>
      </c>
      <c r="D1766" s="230" t="s">
        <v>150</v>
      </c>
      <c r="E1766" s="230" t="s">
        <v>150</v>
      </c>
      <c r="F1766" s="230" t="s">
        <v>150</v>
      </c>
      <c r="G1766" s="230" t="s">
        <v>150</v>
      </c>
      <c r="H1766" s="230" t="s">
        <v>149</v>
      </c>
      <c r="I1766" s="230" t="s">
        <v>149</v>
      </c>
      <c r="J1766" s="230" t="s">
        <v>150</v>
      </c>
      <c r="K1766" s="230" t="s">
        <v>150</v>
      </c>
      <c r="L1766" s="230" t="s">
        <v>149</v>
      </c>
      <c r="M1766" s="230" t="s">
        <v>150</v>
      </c>
    </row>
    <row r="1767" spans="1:13" x14ac:dyDescent="0.3">
      <c r="A1767" s="230">
        <v>425522</v>
      </c>
      <c r="B1767" s="230" t="s">
        <v>58</v>
      </c>
      <c r="C1767" s="230" t="s">
        <v>149</v>
      </c>
      <c r="D1767" s="230" t="s">
        <v>150</v>
      </c>
      <c r="E1767" s="230" t="s">
        <v>150</v>
      </c>
      <c r="F1767" s="230" t="s">
        <v>149</v>
      </c>
      <c r="G1767" s="230" t="s">
        <v>150</v>
      </c>
      <c r="H1767" s="230" t="s">
        <v>149</v>
      </c>
      <c r="I1767" s="230" t="s">
        <v>149</v>
      </c>
      <c r="J1767" s="230" t="s">
        <v>149</v>
      </c>
      <c r="K1767" s="230" t="s">
        <v>149</v>
      </c>
      <c r="L1767" s="230" t="s">
        <v>149</v>
      </c>
      <c r="M1767" s="230" t="s">
        <v>149</v>
      </c>
    </row>
    <row r="1768" spans="1:13" x14ac:dyDescent="0.3">
      <c r="A1768" s="230">
        <v>425526</v>
      </c>
      <c r="B1768" s="230" t="s">
        <v>58</v>
      </c>
      <c r="C1768" s="230" t="s">
        <v>150</v>
      </c>
      <c r="D1768" s="230" t="s">
        <v>150</v>
      </c>
      <c r="E1768" s="230" t="s">
        <v>148</v>
      </c>
      <c r="F1768" s="230" t="s">
        <v>148</v>
      </c>
      <c r="G1768" s="230" t="s">
        <v>148</v>
      </c>
      <c r="H1768" s="230" t="s">
        <v>148</v>
      </c>
      <c r="I1768" s="230" t="s">
        <v>149</v>
      </c>
      <c r="J1768" s="230" t="s">
        <v>149</v>
      </c>
      <c r="K1768" s="230" t="s">
        <v>149</v>
      </c>
      <c r="L1768" s="230" t="s">
        <v>149</v>
      </c>
      <c r="M1768" s="230" t="s">
        <v>149</v>
      </c>
    </row>
    <row r="1769" spans="1:13" x14ac:dyDescent="0.3">
      <c r="A1769" s="230">
        <v>425527</v>
      </c>
      <c r="B1769" s="230" t="s">
        <v>58</v>
      </c>
      <c r="D1769" s="230" t="s">
        <v>150</v>
      </c>
      <c r="E1769" s="230" t="s">
        <v>150</v>
      </c>
      <c r="F1769" s="230" t="s">
        <v>149</v>
      </c>
      <c r="H1769" s="230" t="s">
        <v>150</v>
      </c>
      <c r="I1769" s="230" t="s">
        <v>149</v>
      </c>
      <c r="J1769" s="230" t="s">
        <v>149</v>
      </c>
      <c r="K1769" s="230" t="s">
        <v>149</v>
      </c>
      <c r="L1769" s="230" t="s">
        <v>149</v>
      </c>
      <c r="M1769" s="230" t="s">
        <v>149</v>
      </c>
    </row>
    <row r="1770" spans="1:13" x14ac:dyDescent="0.3">
      <c r="A1770" s="230">
        <v>425528</v>
      </c>
      <c r="B1770" s="230" t="s">
        <v>58</v>
      </c>
      <c r="C1770" s="230" t="s">
        <v>150</v>
      </c>
      <c r="D1770" s="230" t="s">
        <v>150</v>
      </c>
      <c r="E1770" s="230" t="s">
        <v>148</v>
      </c>
      <c r="F1770" s="230" t="s">
        <v>148</v>
      </c>
      <c r="G1770" s="230" t="s">
        <v>150</v>
      </c>
      <c r="H1770" s="230" t="s">
        <v>149</v>
      </c>
      <c r="I1770" s="230" t="s">
        <v>149</v>
      </c>
      <c r="J1770" s="230" t="s">
        <v>149</v>
      </c>
      <c r="K1770" s="230" t="s">
        <v>150</v>
      </c>
      <c r="L1770" s="230" t="s">
        <v>149</v>
      </c>
      <c r="M1770" s="230" t="s">
        <v>149</v>
      </c>
    </row>
    <row r="1771" spans="1:13" x14ac:dyDescent="0.3">
      <c r="A1771" s="230">
        <v>425529</v>
      </c>
      <c r="B1771" s="230" t="s">
        <v>58</v>
      </c>
      <c r="C1771" s="230" t="s">
        <v>150</v>
      </c>
      <c r="D1771" s="230" t="s">
        <v>150</v>
      </c>
      <c r="E1771" s="230" t="s">
        <v>149</v>
      </c>
      <c r="F1771" s="230" t="s">
        <v>149</v>
      </c>
      <c r="G1771" s="230" t="s">
        <v>149</v>
      </c>
      <c r="H1771" s="230" t="s">
        <v>149</v>
      </c>
      <c r="I1771" s="230" t="s">
        <v>150</v>
      </c>
      <c r="J1771" s="230" t="s">
        <v>149</v>
      </c>
      <c r="K1771" s="230" t="s">
        <v>149</v>
      </c>
      <c r="L1771" s="230" t="s">
        <v>149</v>
      </c>
    </row>
    <row r="1772" spans="1:13" x14ac:dyDescent="0.3">
      <c r="A1772" s="230">
        <v>425532</v>
      </c>
      <c r="B1772" s="230" t="s">
        <v>58</v>
      </c>
      <c r="C1772" s="230" t="s">
        <v>149</v>
      </c>
      <c r="D1772" s="230" t="s">
        <v>149</v>
      </c>
      <c r="E1772" s="230" t="s">
        <v>149</v>
      </c>
      <c r="F1772" s="230" t="s">
        <v>149</v>
      </c>
      <c r="G1772" s="230" t="s">
        <v>150</v>
      </c>
      <c r="H1772" s="230" t="s">
        <v>150</v>
      </c>
      <c r="I1772" s="230" t="s">
        <v>149</v>
      </c>
      <c r="J1772" s="230" t="s">
        <v>149</v>
      </c>
      <c r="K1772" s="230" t="s">
        <v>149</v>
      </c>
      <c r="L1772" s="230" t="s">
        <v>149</v>
      </c>
      <c r="M1772" s="230" t="s">
        <v>149</v>
      </c>
    </row>
    <row r="1773" spans="1:13" x14ac:dyDescent="0.3">
      <c r="A1773" s="230">
        <v>425533</v>
      </c>
      <c r="B1773" s="230" t="s">
        <v>58</v>
      </c>
      <c r="C1773" s="230" t="s">
        <v>150</v>
      </c>
      <c r="D1773" s="230" t="s">
        <v>149</v>
      </c>
      <c r="E1773" s="230" t="s">
        <v>150</v>
      </c>
      <c r="F1773" s="230" t="s">
        <v>150</v>
      </c>
      <c r="H1773" s="230" t="s">
        <v>149</v>
      </c>
      <c r="I1773" s="230" t="s">
        <v>149</v>
      </c>
      <c r="J1773" s="230" t="s">
        <v>149</v>
      </c>
      <c r="K1773" s="230" t="s">
        <v>149</v>
      </c>
      <c r="L1773" s="230" t="s">
        <v>149</v>
      </c>
      <c r="M1773" s="230" t="s">
        <v>149</v>
      </c>
    </row>
    <row r="1774" spans="1:13" x14ac:dyDescent="0.3">
      <c r="A1774" s="230">
        <v>425535</v>
      </c>
      <c r="B1774" s="230" t="s">
        <v>58</v>
      </c>
      <c r="C1774" s="230" t="s">
        <v>150</v>
      </c>
      <c r="D1774" s="230" t="s">
        <v>150</v>
      </c>
      <c r="E1774" s="230" t="s">
        <v>150</v>
      </c>
      <c r="F1774" s="230" t="s">
        <v>150</v>
      </c>
      <c r="G1774" s="230" t="s">
        <v>150</v>
      </c>
      <c r="H1774" s="230" t="s">
        <v>150</v>
      </c>
      <c r="I1774" s="230" t="s">
        <v>149</v>
      </c>
      <c r="J1774" s="230" t="s">
        <v>149</v>
      </c>
      <c r="K1774" s="230" t="s">
        <v>149</v>
      </c>
      <c r="L1774" s="230" t="s">
        <v>149</v>
      </c>
      <c r="M1774" s="230" t="s">
        <v>149</v>
      </c>
    </row>
    <row r="1775" spans="1:13" x14ac:dyDescent="0.3">
      <c r="A1775" s="230">
        <v>425539</v>
      </c>
      <c r="B1775" s="230" t="s">
        <v>58</v>
      </c>
      <c r="C1775" s="230" t="s">
        <v>150</v>
      </c>
      <c r="E1775" s="230" t="s">
        <v>150</v>
      </c>
      <c r="F1775" s="230" t="s">
        <v>150</v>
      </c>
      <c r="I1775" s="230" t="s">
        <v>149</v>
      </c>
      <c r="J1775" s="230" t="s">
        <v>149</v>
      </c>
      <c r="K1775" s="230" t="s">
        <v>149</v>
      </c>
      <c r="L1775" s="230" t="s">
        <v>150</v>
      </c>
      <c r="M1775" s="230" t="s">
        <v>149</v>
      </c>
    </row>
    <row r="1776" spans="1:13" x14ac:dyDescent="0.3">
      <c r="A1776" s="230">
        <v>425545</v>
      </c>
      <c r="B1776" s="230" t="s">
        <v>58</v>
      </c>
      <c r="C1776" s="230" t="s">
        <v>150</v>
      </c>
      <c r="D1776" s="230" t="s">
        <v>150</v>
      </c>
      <c r="F1776" s="230" t="s">
        <v>149</v>
      </c>
      <c r="G1776" s="230" t="s">
        <v>149</v>
      </c>
      <c r="H1776" s="230" t="s">
        <v>150</v>
      </c>
      <c r="I1776" s="230" t="s">
        <v>149</v>
      </c>
      <c r="J1776" s="230" t="s">
        <v>149</v>
      </c>
      <c r="K1776" s="230" t="s">
        <v>149</v>
      </c>
      <c r="L1776" s="230" t="s">
        <v>149</v>
      </c>
      <c r="M1776" s="230" t="s">
        <v>149</v>
      </c>
    </row>
    <row r="1777" spans="1:13" x14ac:dyDescent="0.3">
      <c r="A1777" s="230">
        <v>425546</v>
      </c>
      <c r="B1777" s="230" t="s">
        <v>58</v>
      </c>
      <c r="C1777" s="230" t="s">
        <v>149</v>
      </c>
      <c r="D1777" s="230" t="s">
        <v>149</v>
      </c>
      <c r="E1777" s="230" t="s">
        <v>150</v>
      </c>
      <c r="F1777" s="230" t="s">
        <v>149</v>
      </c>
      <c r="G1777" s="230" t="s">
        <v>150</v>
      </c>
      <c r="H1777" s="230" t="s">
        <v>150</v>
      </c>
      <c r="I1777" s="230" t="s">
        <v>149</v>
      </c>
      <c r="J1777" s="230" t="s">
        <v>149</v>
      </c>
      <c r="K1777" s="230" t="s">
        <v>149</v>
      </c>
      <c r="L1777" s="230" t="s">
        <v>149</v>
      </c>
      <c r="M1777" s="230" t="s">
        <v>149</v>
      </c>
    </row>
    <row r="1778" spans="1:13" x14ac:dyDescent="0.3">
      <c r="A1778" s="230">
        <v>425553</v>
      </c>
      <c r="B1778" s="230" t="s">
        <v>58</v>
      </c>
      <c r="C1778" s="230" t="s">
        <v>150</v>
      </c>
      <c r="E1778" s="230" t="s">
        <v>149</v>
      </c>
      <c r="F1778" s="230" t="s">
        <v>150</v>
      </c>
      <c r="I1778" s="230" t="s">
        <v>149</v>
      </c>
      <c r="J1778" s="230" t="s">
        <v>149</v>
      </c>
      <c r="K1778" s="230" t="s">
        <v>149</v>
      </c>
      <c r="L1778" s="230" t="s">
        <v>149</v>
      </c>
      <c r="M1778" s="230" t="s">
        <v>149</v>
      </c>
    </row>
    <row r="1779" spans="1:13" x14ac:dyDescent="0.3">
      <c r="A1779" s="230">
        <v>425556</v>
      </c>
      <c r="B1779" s="230" t="s">
        <v>58</v>
      </c>
      <c r="E1779" s="230" t="s">
        <v>148</v>
      </c>
      <c r="F1779" s="230" t="s">
        <v>148</v>
      </c>
      <c r="I1779" s="230" t="s">
        <v>149</v>
      </c>
      <c r="J1779" s="230" t="s">
        <v>149</v>
      </c>
      <c r="K1779" s="230" t="s">
        <v>149</v>
      </c>
      <c r="L1779" s="230" t="s">
        <v>149</v>
      </c>
      <c r="M1779" s="230" t="s">
        <v>149</v>
      </c>
    </row>
    <row r="1780" spans="1:13" x14ac:dyDescent="0.3">
      <c r="A1780" s="230">
        <v>425557</v>
      </c>
      <c r="B1780" s="230" t="s">
        <v>58</v>
      </c>
      <c r="C1780" s="230" t="s">
        <v>150</v>
      </c>
      <c r="D1780" s="230" t="s">
        <v>150</v>
      </c>
      <c r="G1780" s="230" t="s">
        <v>150</v>
      </c>
      <c r="I1780" s="230" t="s">
        <v>149</v>
      </c>
      <c r="J1780" s="230" t="s">
        <v>149</v>
      </c>
      <c r="K1780" s="230" t="s">
        <v>149</v>
      </c>
      <c r="L1780" s="230" t="s">
        <v>149</v>
      </c>
      <c r="M1780" s="230" t="s">
        <v>149</v>
      </c>
    </row>
    <row r="1781" spans="1:13" x14ac:dyDescent="0.3">
      <c r="A1781" s="230">
        <v>425559</v>
      </c>
      <c r="B1781" s="230" t="s">
        <v>58</v>
      </c>
      <c r="C1781" s="230" t="s">
        <v>150</v>
      </c>
      <c r="D1781" s="230" t="s">
        <v>150</v>
      </c>
      <c r="E1781" s="230" t="s">
        <v>149</v>
      </c>
      <c r="F1781" s="230" t="s">
        <v>150</v>
      </c>
      <c r="G1781" s="230" t="s">
        <v>149</v>
      </c>
      <c r="H1781" s="230" t="s">
        <v>150</v>
      </c>
      <c r="I1781" s="230" t="s">
        <v>149</v>
      </c>
      <c r="J1781" s="230" t="s">
        <v>149</v>
      </c>
      <c r="K1781" s="230" t="s">
        <v>149</v>
      </c>
      <c r="L1781" s="230" t="s">
        <v>149</v>
      </c>
      <c r="M1781" s="230" t="s">
        <v>149</v>
      </c>
    </row>
    <row r="1782" spans="1:13" x14ac:dyDescent="0.3">
      <c r="A1782" s="230">
        <v>425560</v>
      </c>
      <c r="B1782" s="230" t="s">
        <v>58</v>
      </c>
      <c r="C1782" s="230" t="s">
        <v>149</v>
      </c>
      <c r="E1782" s="230" t="s">
        <v>150</v>
      </c>
      <c r="F1782" s="230" t="s">
        <v>150</v>
      </c>
      <c r="I1782" s="230" t="s">
        <v>149</v>
      </c>
      <c r="J1782" s="230" t="s">
        <v>149</v>
      </c>
      <c r="K1782" s="230" t="s">
        <v>149</v>
      </c>
      <c r="L1782" s="230" t="s">
        <v>149</v>
      </c>
      <c r="M1782" s="230" t="s">
        <v>149</v>
      </c>
    </row>
    <row r="1783" spans="1:13" x14ac:dyDescent="0.3">
      <c r="A1783" s="230">
        <v>425565</v>
      </c>
      <c r="B1783" s="230" t="s">
        <v>58</v>
      </c>
      <c r="C1783" s="230" t="s">
        <v>150</v>
      </c>
      <c r="D1783" s="230" t="s">
        <v>149</v>
      </c>
      <c r="E1783" s="230" t="s">
        <v>149</v>
      </c>
      <c r="F1783" s="230" t="s">
        <v>150</v>
      </c>
      <c r="G1783" s="230" t="s">
        <v>150</v>
      </c>
      <c r="H1783" s="230" t="s">
        <v>149</v>
      </c>
      <c r="I1783" s="230" t="s">
        <v>149</v>
      </c>
      <c r="J1783" s="230" t="s">
        <v>149</v>
      </c>
      <c r="K1783" s="230" t="s">
        <v>149</v>
      </c>
      <c r="L1783" s="230" t="s">
        <v>149</v>
      </c>
      <c r="M1783" s="230" t="s">
        <v>149</v>
      </c>
    </row>
    <row r="1784" spans="1:13" x14ac:dyDescent="0.3">
      <c r="A1784" s="230">
        <v>425566</v>
      </c>
      <c r="B1784" s="230" t="s">
        <v>58</v>
      </c>
      <c r="F1784" s="230" t="s">
        <v>150</v>
      </c>
      <c r="I1784" s="230" t="s">
        <v>150</v>
      </c>
      <c r="J1784" s="230" t="s">
        <v>150</v>
      </c>
      <c r="K1784" s="230" t="s">
        <v>150</v>
      </c>
      <c r="L1784" s="230" t="s">
        <v>149</v>
      </c>
      <c r="M1784" s="230" t="s">
        <v>149</v>
      </c>
    </row>
    <row r="1785" spans="1:13" x14ac:dyDescent="0.3">
      <c r="A1785" s="230">
        <v>425568</v>
      </c>
      <c r="B1785" s="230" t="s">
        <v>58</v>
      </c>
      <c r="D1785" s="230" t="s">
        <v>148</v>
      </c>
      <c r="F1785" s="230" t="s">
        <v>148</v>
      </c>
      <c r="G1785" s="230" t="s">
        <v>148</v>
      </c>
      <c r="H1785" s="230" t="s">
        <v>150</v>
      </c>
      <c r="J1785" s="230" t="s">
        <v>150</v>
      </c>
      <c r="K1785" s="230" t="s">
        <v>150</v>
      </c>
      <c r="L1785" s="230" t="s">
        <v>149</v>
      </c>
      <c r="M1785" s="230" t="s">
        <v>150</v>
      </c>
    </row>
    <row r="1786" spans="1:13" x14ac:dyDescent="0.3">
      <c r="A1786" s="230">
        <v>425569</v>
      </c>
      <c r="B1786" s="230" t="s">
        <v>58</v>
      </c>
      <c r="C1786" s="230" t="s">
        <v>150</v>
      </c>
      <c r="D1786" s="230" t="s">
        <v>149</v>
      </c>
      <c r="F1786" s="230" t="s">
        <v>148</v>
      </c>
      <c r="H1786" s="230" t="s">
        <v>149</v>
      </c>
      <c r="I1786" s="230" t="s">
        <v>150</v>
      </c>
      <c r="J1786" s="230" t="s">
        <v>150</v>
      </c>
      <c r="K1786" s="230" t="s">
        <v>150</v>
      </c>
      <c r="L1786" s="230" t="s">
        <v>149</v>
      </c>
    </row>
    <row r="1787" spans="1:13" x14ac:dyDescent="0.3">
      <c r="A1787" s="230">
        <v>425570</v>
      </c>
      <c r="B1787" s="230" t="s">
        <v>58</v>
      </c>
      <c r="C1787" s="230" t="s">
        <v>149</v>
      </c>
      <c r="D1787" s="230" t="s">
        <v>149</v>
      </c>
      <c r="E1787" s="230" t="s">
        <v>150</v>
      </c>
      <c r="F1787" s="230" t="s">
        <v>150</v>
      </c>
      <c r="G1787" s="230" t="s">
        <v>149</v>
      </c>
      <c r="H1787" s="230" t="s">
        <v>149</v>
      </c>
      <c r="I1787" s="230" t="s">
        <v>149</v>
      </c>
      <c r="J1787" s="230" t="s">
        <v>149</v>
      </c>
      <c r="K1787" s="230" t="s">
        <v>149</v>
      </c>
      <c r="L1787" s="230" t="s">
        <v>149</v>
      </c>
      <c r="M1787" s="230" t="s">
        <v>149</v>
      </c>
    </row>
    <row r="1788" spans="1:13" x14ac:dyDescent="0.3">
      <c r="A1788" s="230">
        <v>425574</v>
      </c>
      <c r="B1788" s="230" t="s">
        <v>58</v>
      </c>
      <c r="C1788" s="230" t="s">
        <v>150</v>
      </c>
      <c r="E1788" s="230" t="s">
        <v>148</v>
      </c>
      <c r="F1788" s="230" t="s">
        <v>150</v>
      </c>
      <c r="G1788" s="230" t="s">
        <v>150</v>
      </c>
      <c r="H1788" s="230" t="s">
        <v>149</v>
      </c>
      <c r="I1788" s="230" t="s">
        <v>149</v>
      </c>
      <c r="J1788" s="230" t="s">
        <v>149</v>
      </c>
      <c r="K1788" s="230" t="s">
        <v>150</v>
      </c>
      <c r="L1788" s="230" t="s">
        <v>149</v>
      </c>
      <c r="M1788" s="230" t="s">
        <v>149</v>
      </c>
    </row>
    <row r="1789" spans="1:13" x14ac:dyDescent="0.3">
      <c r="A1789" s="230">
        <v>425575</v>
      </c>
      <c r="B1789" s="230" t="s">
        <v>58</v>
      </c>
      <c r="D1789" s="230" t="s">
        <v>149</v>
      </c>
      <c r="E1789" s="230" t="s">
        <v>148</v>
      </c>
      <c r="F1789" s="230" t="s">
        <v>149</v>
      </c>
      <c r="G1789" s="230" t="s">
        <v>148</v>
      </c>
      <c r="H1789" s="230" t="s">
        <v>149</v>
      </c>
      <c r="I1789" s="230" t="s">
        <v>150</v>
      </c>
      <c r="J1789" s="230" t="s">
        <v>149</v>
      </c>
      <c r="K1789" s="230" t="s">
        <v>149</v>
      </c>
      <c r="L1789" s="230" t="s">
        <v>149</v>
      </c>
      <c r="M1789" s="230" t="s">
        <v>149</v>
      </c>
    </row>
    <row r="1790" spans="1:13" x14ac:dyDescent="0.3">
      <c r="A1790" s="230">
        <v>425581</v>
      </c>
      <c r="B1790" s="230" t="s">
        <v>58</v>
      </c>
      <c r="D1790" s="230" t="s">
        <v>150</v>
      </c>
      <c r="F1790" s="230" t="s">
        <v>148</v>
      </c>
      <c r="I1790" s="230" t="s">
        <v>150</v>
      </c>
      <c r="J1790" s="230" t="s">
        <v>149</v>
      </c>
      <c r="K1790" s="230" t="s">
        <v>149</v>
      </c>
      <c r="L1790" s="230" t="s">
        <v>149</v>
      </c>
      <c r="M1790" s="230" t="s">
        <v>150</v>
      </c>
    </row>
    <row r="1791" spans="1:13" x14ac:dyDescent="0.3">
      <c r="A1791" s="230">
        <v>425583</v>
      </c>
      <c r="B1791" s="230" t="s">
        <v>58</v>
      </c>
      <c r="F1791" s="230" t="s">
        <v>150</v>
      </c>
      <c r="J1791" s="230" t="s">
        <v>150</v>
      </c>
      <c r="K1791" s="230" t="s">
        <v>149</v>
      </c>
      <c r="L1791" s="230" t="s">
        <v>149</v>
      </c>
      <c r="M1791" s="230" t="s">
        <v>149</v>
      </c>
    </row>
    <row r="1792" spans="1:13" x14ac:dyDescent="0.3">
      <c r="A1792" s="230">
        <v>425590</v>
      </c>
      <c r="B1792" s="230" t="s">
        <v>58</v>
      </c>
      <c r="C1792" s="230" t="s">
        <v>150</v>
      </c>
      <c r="E1792" s="230" t="s">
        <v>150</v>
      </c>
      <c r="F1792" s="230" t="s">
        <v>149</v>
      </c>
      <c r="I1792" s="230" t="s">
        <v>149</v>
      </c>
      <c r="J1792" s="230" t="s">
        <v>150</v>
      </c>
      <c r="K1792" s="230" t="s">
        <v>149</v>
      </c>
      <c r="L1792" s="230" t="s">
        <v>149</v>
      </c>
      <c r="M1792" s="230" t="s">
        <v>149</v>
      </c>
    </row>
    <row r="1793" spans="1:13" x14ac:dyDescent="0.3">
      <c r="A1793" s="230">
        <v>425592</v>
      </c>
      <c r="B1793" s="230" t="s">
        <v>58</v>
      </c>
      <c r="C1793" s="230" t="s">
        <v>150</v>
      </c>
      <c r="D1793" s="230" t="s">
        <v>149</v>
      </c>
      <c r="E1793" s="230" t="s">
        <v>150</v>
      </c>
      <c r="F1793" s="230" t="s">
        <v>150</v>
      </c>
      <c r="G1793" s="230" t="s">
        <v>149</v>
      </c>
      <c r="H1793" s="230" t="s">
        <v>149</v>
      </c>
      <c r="I1793" s="230" t="s">
        <v>149</v>
      </c>
      <c r="J1793" s="230" t="s">
        <v>149</v>
      </c>
      <c r="K1793" s="230" t="s">
        <v>149</v>
      </c>
      <c r="L1793" s="230" t="s">
        <v>149</v>
      </c>
      <c r="M1793" s="230" t="s">
        <v>149</v>
      </c>
    </row>
    <row r="1794" spans="1:13" x14ac:dyDescent="0.3">
      <c r="A1794" s="230">
        <v>425597</v>
      </c>
      <c r="B1794" s="230" t="s">
        <v>58</v>
      </c>
      <c r="C1794" s="230" t="s">
        <v>150</v>
      </c>
      <c r="D1794" s="230" t="s">
        <v>149</v>
      </c>
      <c r="E1794" s="230" t="s">
        <v>149</v>
      </c>
      <c r="F1794" s="230" t="s">
        <v>150</v>
      </c>
      <c r="G1794" s="230" t="s">
        <v>149</v>
      </c>
      <c r="H1794" s="230" t="s">
        <v>149</v>
      </c>
      <c r="I1794" s="230" t="s">
        <v>149</v>
      </c>
      <c r="J1794" s="230" t="s">
        <v>149</v>
      </c>
      <c r="K1794" s="230" t="s">
        <v>149</v>
      </c>
      <c r="L1794" s="230" t="s">
        <v>149</v>
      </c>
      <c r="M1794" s="230" t="s">
        <v>149</v>
      </c>
    </row>
    <row r="1795" spans="1:13" x14ac:dyDescent="0.3">
      <c r="A1795" s="230">
        <v>425602</v>
      </c>
      <c r="B1795" s="230" t="s">
        <v>58</v>
      </c>
      <c r="C1795" s="230" t="s">
        <v>150</v>
      </c>
      <c r="E1795" s="230" t="s">
        <v>150</v>
      </c>
      <c r="F1795" s="230" t="s">
        <v>150</v>
      </c>
      <c r="I1795" s="230" t="s">
        <v>149</v>
      </c>
      <c r="J1795" s="230" t="s">
        <v>149</v>
      </c>
      <c r="K1795" s="230" t="s">
        <v>149</v>
      </c>
      <c r="L1795" s="230" t="s">
        <v>149</v>
      </c>
      <c r="M1795" s="230" t="s">
        <v>149</v>
      </c>
    </row>
    <row r="1796" spans="1:13" x14ac:dyDescent="0.3">
      <c r="A1796" s="230">
        <v>425613</v>
      </c>
      <c r="B1796" s="230" t="s">
        <v>58</v>
      </c>
      <c r="D1796" s="230" t="s">
        <v>150</v>
      </c>
      <c r="F1796" s="230" t="s">
        <v>150</v>
      </c>
      <c r="H1796" s="230" t="s">
        <v>150</v>
      </c>
      <c r="I1796" s="230" t="s">
        <v>149</v>
      </c>
      <c r="J1796" s="230" t="s">
        <v>149</v>
      </c>
      <c r="K1796" s="230" t="s">
        <v>149</v>
      </c>
      <c r="L1796" s="230" t="s">
        <v>149</v>
      </c>
      <c r="M1796" s="230" t="s">
        <v>149</v>
      </c>
    </row>
    <row r="1797" spans="1:13" x14ac:dyDescent="0.3">
      <c r="A1797" s="230">
        <v>425615</v>
      </c>
      <c r="B1797" s="230" t="s">
        <v>58</v>
      </c>
      <c r="C1797" s="230" t="s">
        <v>150</v>
      </c>
      <c r="D1797" s="230" t="s">
        <v>150</v>
      </c>
      <c r="E1797" s="230" t="s">
        <v>150</v>
      </c>
      <c r="F1797" s="230" t="s">
        <v>150</v>
      </c>
      <c r="G1797" s="230" t="s">
        <v>150</v>
      </c>
      <c r="H1797" s="230" t="s">
        <v>149</v>
      </c>
      <c r="I1797" s="230" t="s">
        <v>149</v>
      </c>
      <c r="J1797" s="230" t="s">
        <v>149</v>
      </c>
      <c r="K1797" s="230" t="s">
        <v>149</v>
      </c>
      <c r="L1797" s="230" t="s">
        <v>149</v>
      </c>
      <c r="M1797" s="230" t="s">
        <v>149</v>
      </c>
    </row>
    <row r="1798" spans="1:13" x14ac:dyDescent="0.3">
      <c r="A1798" s="230">
        <v>425619</v>
      </c>
      <c r="B1798" s="230" t="s">
        <v>58</v>
      </c>
      <c r="D1798" s="230" t="s">
        <v>150</v>
      </c>
      <c r="G1798" s="230" t="s">
        <v>149</v>
      </c>
      <c r="H1798" s="230" t="s">
        <v>149</v>
      </c>
      <c r="I1798" s="230" t="s">
        <v>150</v>
      </c>
      <c r="J1798" s="230" t="s">
        <v>149</v>
      </c>
      <c r="K1798" s="230" t="s">
        <v>150</v>
      </c>
      <c r="L1798" s="230" t="s">
        <v>149</v>
      </c>
    </row>
    <row r="1799" spans="1:13" x14ac:dyDescent="0.3">
      <c r="A1799" s="230">
        <v>425623</v>
      </c>
      <c r="B1799" s="230" t="s">
        <v>58</v>
      </c>
      <c r="C1799" s="230" t="s">
        <v>150</v>
      </c>
      <c r="D1799" s="230" t="s">
        <v>150</v>
      </c>
      <c r="E1799" s="230" t="s">
        <v>150</v>
      </c>
      <c r="F1799" s="230" t="s">
        <v>149</v>
      </c>
      <c r="G1799" s="230" t="s">
        <v>149</v>
      </c>
      <c r="H1799" s="230" t="s">
        <v>149</v>
      </c>
      <c r="I1799" s="230" t="s">
        <v>149</v>
      </c>
      <c r="J1799" s="230" t="s">
        <v>149</v>
      </c>
      <c r="K1799" s="230" t="s">
        <v>149</v>
      </c>
      <c r="L1799" s="230" t="s">
        <v>149</v>
      </c>
      <c r="M1799" s="230" t="s">
        <v>149</v>
      </c>
    </row>
    <row r="1800" spans="1:13" x14ac:dyDescent="0.3">
      <c r="A1800" s="230">
        <v>425624</v>
      </c>
      <c r="B1800" s="230" t="s">
        <v>58</v>
      </c>
      <c r="C1800" s="230" t="s">
        <v>150</v>
      </c>
      <c r="D1800" s="230" t="s">
        <v>150</v>
      </c>
      <c r="E1800" s="230" t="s">
        <v>150</v>
      </c>
      <c r="F1800" s="230" t="s">
        <v>150</v>
      </c>
      <c r="G1800" s="230" t="s">
        <v>149</v>
      </c>
      <c r="H1800" s="230" t="s">
        <v>149</v>
      </c>
      <c r="I1800" s="230" t="s">
        <v>149</v>
      </c>
      <c r="J1800" s="230" t="s">
        <v>149</v>
      </c>
      <c r="K1800" s="230" t="s">
        <v>149</v>
      </c>
      <c r="L1800" s="230" t="s">
        <v>149</v>
      </c>
      <c r="M1800" s="230" t="s">
        <v>149</v>
      </c>
    </row>
    <row r="1801" spans="1:13" x14ac:dyDescent="0.3">
      <c r="A1801" s="230">
        <v>425625</v>
      </c>
      <c r="B1801" s="230" t="s">
        <v>58</v>
      </c>
      <c r="C1801" s="230" t="s">
        <v>149</v>
      </c>
      <c r="D1801" s="230" t="s">
        <v>149</v>
      </c>
      <c r="E1801" s="230" t="s">
        <v>150</v>
      </c>
      <c r="H1801" s="230" t="s">
        <v>149</v>
      </c>
      <c r="I1801" s="230" t="s">
        <v>149</v>
      </c>
      <c r="J1801" s="230" t="s">
        <v>149</v>
      </c>
      <c r="K1801" s="230" t="s">
        <v>149</v>
      </c>
      <c r="L1801" s="230" t="s">
        <v>149</v>
      </c>
      <c r="M1801" s="230" t="s">
        <v>149</v>
      </c>
    </row>
    <row r="1802" spans="1:13" x14ac:dyDescent="0.3">
      <c r="A1802" s="230">
        <v>425627</v>
      </c>
      <c r="B1802" s="230" t="s">
        <v>58</v>
      </c>
      <c r="C1802" s="230" t="s">
        <v>148</v>
      </c>
      <c r="E1802" s="230" t="s">
        <v>148</v>
      </c>
      <c r="F1802" s="230" t="s">
        <v>148</v>
      </c>
      <c r="I1802" s="230" t="s">
        <v>150</v>
      </c>
      <c r="J1802" s="230" t="s">
        <v>148</v>
      </c>
      <c r="K1802" s="230" t="s">
        <v>150</v>
      </c>
      <c r="M1802" s="230" t="s">
        <v>148</v>
      </c>
    </row>
    <row r="1803" spans="1:13" x14ac:dyDescent="0.3">
      <c r="A1803" s="230">
        <v>425633</v>
      </c>
      <c r="B1803" s="230" t="s">
        <v>58</v>
      </c>
      <c r="C1803" s="230" t="s">
        <v>150</v>
      </c>
      <c r="D1803" s="230" t="s">
        <v>149</v>
      </c>
      <c r="E1803" s="230" t="s">
        <v>150</v>
      </c>
      <c r="F1803" s="230" t="s">
        <v>150</v>
      </c>
      <c r="G1803" s="230" t="s">
        <v>149</v>
      </c>
      <c r="H1803" s="230" t="s">
        <v>149</v>
      </c>
      <c r="I1803" s="230" t="s">
        <v>149</v>
      </c>
      <c r="J1803" s="230" t="s">
        <v>149</v>
      </c>
      <c r="K1803" s="230" t="s">
        <v>149</v>
      </c>
      <c r="L1803" s="230" t="s">
        <v>149</v>
      </c>
      <c r="M1803" s="230" t="s">
        <v>149</v>
      </c>
    </row>
    <row r="1804" spans="1:13" x14ac:dyDescent="0.3">
      <c r="A1804" s="230">
        <v>425634</v>
      </c>
      <c r="B1804" s="230" t="s">
        <v>58</v>
      </c>
      <c r="D1804" s="230" t="s">
        <v>148</v>
      </c>
      <c r="E1804" s="230" t="s">
        <v>148</v>
      </c>
      <c r="F1804" s="230" t="s">
        <v>150</v>
      </c>
      <c r="G1804" s="230" t="s">
        <v>150</v>
      </c>
      <c r="H1804" s="230" t="s">
        <v>150</v>
      </c>
      <c r="I1804" s="230" t="s">
        <v>150</v>
      </c>
      <c r="J1804" s="230" t="s">
        <v>149</v>
      </c>
      <c r="K1804" s="230" t="s">
        <v>150</v>
      </c>
      <c r="L1804" s="230" t="s">
        <v>149</v>
      </c>
    </row>
    <row r="1805" spans="1:13" x14ac:dyDescent="0.3">
      <c r="A1805" s="230">
        <v>425636</v>
      </c>
      <c r="B1805" s="230" t="s">
        <v>58</v>
      </c>
      <c r="C1805" s="230" t="s">
        <v>150</v>
      </c>
      <c r="D1805" s="230" t="s">
        <v>149</v>
      </c>
      <c r="E1805" s="230" t="s">
        <v>150</v>
      </c>
      <c r="G1805" s="230" t="s">
        <v>149</v>
      </c>
      <c r="H1805" s="230" t="s">
        <v>149</v>
      </c>
      <c r="I1805" s="230" t="s">
        <v>149</v>
      </c>
      <c r="J1805" s="230" t="s">
        <v>149</v>
      </c>
      <c r="K1805" s="230" t="s">
        <v>149</v>
      </c>
      <c r="L1805" s="230" t="s">
        <v>149</v>
      </c>
      <c r="M1805" s="230" t="s">
        <v>149</v>
      </c>
    </row>
    <row r="1806" spans="1:13" x14ac:dyDescent="0.3">
      <c r="A1806" s="230">
        <v>425637</v>
      </c>
      <c r="B1806" s="230" t="s">
        <v>58</v>
      </c>
      <c r="E1806" s="230" t="s">
        <v>149</v>
      </c>
      <c r="G1806" s="230" t="s">
        <v>150</v>
      </c>
      <c r="H1806" s="230" t="s">
        <v>149</v>
      </c>
      <c r="I1806" s="230" t="s">
        <v>149</v>
      </c>
      <c r="J1806" s="230" t="s">
        <v>149</v>
      </c>
      <c r="K1806" s="230" t="s">
        <v>149</v>
      </c>
      <c r="L1806" s="230" t="s">
        <v>149</v>
      </c>
      <c r="M1806" s="230" t="s">
        <v>149</v>
      </c>
    </row>
    <row r="1807" spans="1:13" x14ac:dyDescent="0.3">
      <c r="A1807" s="230">
        <v>425638</v>
      </c>
      <c r="B1807" s="230" t="s">
        <v>58</v>
      </c>
      <c r="C1807" s="230" t="s">
        <v>149</v>
      </c>
      <c r="E1807" s="230" t="s">
        <v>149</v>
      </c>
      <c r="F1807" s="230" t="s">
        <v>148</v>
      </c>
      <c r="I1807" s="230" t="s">
        <v>149</v>
      </c>
      <c r="J1807" s="230" t="s">
        <v>148</v>
      </c>
      <c r="K1807" s="230" t="s">
        <v>149</v>
      </c>
      <c r="L1807" s="230" t="s">
        <v>149</v>
      </c>
      <c r="M1807" s="230" t="s">
        <v>149</v>
      </c>
    </row>
    <row r="1808" spans="1:13" x14ac:dyDescent="0.3">
      <c r="A1808" s="230">
        <v>425640</v>
      </c>
      <c r="B1808" s="230" t="s">
        <v>58</v>
      </c>
      <c r="C1808" s="230" t="s">
        <v>150</v>
      </c>
      <c r="D1808" s="230" t="s">
        <v>149</v>
      </c>
      <c r="E1808" s="230" t="s">
        <v>148</v>
      </c>
      <c r="F1808" s="230" t="s">
        <v>150</v>
      </c>
      <c r="G1808" s="230" t="s">
        <v>149</v>
      </c>
      <c r="I1808" s="230" t="s">
        <v>149</v>
      </c>
      <c r="J1808" s="230" t="s">
        <v>149</v>
      </c>
      <c r="K1808" s="230" t="s">
        <v>150</v>
      </c>
      <c r="M1808" s="230" t="s">
        <v>149</v>
      </c>
    </row>
    <row r="1809" spans="1:13" x14ac:dyDescent="0.3">
      <c r="A1809" s="230">
        <v>425647</v>
      </c>
      <c r="B1809" s="230" t="s">
        <v>58</v>
      </c>
      <c r="F1809" s="230" t="s">
        <v>148</v>
      </c>
      <c r="H1809" s="230" t="s">
        <v>148</v>
      </c>
      <c r="J1809" s="230" t="s">
        <v>148</v>
      </c>
      <c r="K1809" s="230" t="s">
        <v>148</v>
      </c>
      <c r="L1809" s="230" t="s">
        <v>149</v>
      </c>
      <c r="M1809" s="230" t="s">
        <v>149</v>
      </c>
    </row>
    <row r="1810" spans="1:13" x14ac:dyDescent="0.3">
      <c r="A1810" s="230">
        <v>425648</v>
      </c>
      <c r="B1810" s="230" t="s">
        <v>58</v>
      </c>
      <c r="C1810" s="230" t="s">
        <v>150</v>
      </c>
      <c r="D1810" s="230" t="s">
        <v>150</v>
      </c>
      <c r="E1810" s="230" t="s">
        <v>150</v>
      </c>
      <c r="F1810" s="230" t="s">
        <v>149</v>
      </c>
      <c r="H1810" s="230" t="s">
        <v>149</v>
      </c>
      <c r="I1810" s="230" t="s">
        <v>149</v>
      </c>
      <c r="J1810" s="230" t="s">
        <v>149</v>
      </c>
      <c r="K1810" s="230" t="s">
        <v>149</v>
      </c>
      <c r="L1810" s="230" t="s">
        <v>149</v>
      </c>
      <c r="M1810" s="230" t="s">
        <v>149</v>
      </c>
    </row>
    <row r="1811" spans="1:13" x14ac:dyDescent="0.3">
      <c r="A1811" s="230">
        <v>425651</v>
      </c>
      <c r="B1811" s="230" t="s">
        <v>58</v>
      </c>
      <c r="C1811" s="230" t="s">
        <v>150</v>
      </c>
      <c r="D1811" s="230" t="s">
        <v>149</v>
      </c>
      <c r="E1811" s="230" t="s">
        <v>150</v>
      </c>
      <c r="F1811" s="230" t="s">
        <v>149</v>
      </c>
      <c r="G1811" s="230" t="s">
        <v>150</v>
      </c>
      <c r="H1811" s="230" t="s">
        <v>150</v>
      </c>
      <c r="I1811" s="230" t="s">
        <v>149</v>
      </c>
      <c r="J1811" s="230" t="s">
        <v>149</v>
      </c>
      <c r="K1811" s="230" t="s">
        <v>149</v>
      </c>
      <c r="L1811" s="230" t="s">
        <v>149</v>
      </c>
      <c r="M1811" s="230" t="s">
        <v>149</v>
      </c>
    </row>
    <row r="1812" spans="1:13" x14ac:dyDescent="0.3">
      <c r="A1812" s="230">
        <v>425654</v>
      </c>
      <c r="B1812" s="230" t="s">
        <v>58</v>
      </c>
      <c r="F1812" s="230" t="s">
        <v>150</v>
      </c>
      <c r="I1812" s="230" t="s">
        <v>149</v>
      </c>
      <c r="J1812" s="230" t="s">
        <v>149</v>
      </c>
      <c r="K1812" s="230" t="s">
        <v>149</v>
      </c>
      <c r="L1812" s="230" t="s">
        <v>149</v>
      </c>
      <c r="M1812" s="230" t="s">
        <v>149</v>
      </c>
    </row>
    <row r="1813" spans="1:13" x14ac:dyDescent="0.3">
      <c r="A1813" s="230">
        <v>425655</v>
      </c>
      <c r="B1813" s="230" t="s">
        <v>58</v>
      </c>
      <c r="C1813" s="230" t="s">
        <v>149</v>
      </c>
      <c r="D1813" s="230" t="s">
        <v>150</v>
      </c>
      <c r="E1813" s="230" t="s">
        <v>150</v>
      </c>
      <c r="F1813" s="230" t="s">
        <v>150</v>
      </c>
      <c r="H1813" s="230" t="s">
        <v>150</v>
      </c>
      <c r="I1813" s="230" t="s">
        <v>149</v>
      </c>
      <c r="J1813" s="230" t="s">
        <v>149</v>
      </c>
      <c r="K1813" s="230" t="s">
        <v>149</v>
      </c>
      <c r="L1813" s="230" t="s">
        <v>149</v>
      </c>
      <c r="M1813" s="230" t="s">
        <v>149</v>
      </c>
    </row>
    <row r="1814" spans="1:13" x14ac:dyDescent="0.3">
      <c r="A1814" s="230">
        <v>425656</v>
      </c>
      <c r="B1814" s="230" t="s">
        <v>58</v>
      </c>
      <c r="C1814" s="230" t="s">
        <v>149</v>
      </c>
      <c r="D1814" s="230" t="s">
        <v>150</v>
      </c>
      <c r="G1814" s="230" t="s">
        <v>149</v>
      </c>
      <c r="H1814" s="230" t="s">
        <v>149</v>
      </c>
      <c r="I1814" s="230" t="s">
        <v>149</v>
      </c>
      <c r="J1814" s="230" t="s">
        <v>149</v>
      </c>
      <c r="K1814" s="230" t="s">
        <v>149</v>
      </c>
      <c r="L1814" s="230" t="s">
        <v>149</v>
      </c>
      <c r="M1814" s="230" t="s">
        <v>149</v>
      </c>
    </row>
    <row r="1815" spans="1:13" x14ac:dyDescent="0.3">
      <c r="A1815" s="230">
        <v>425659</v>
      </c>
      <c r="B1815" s="230" t="s">
        <v>58</v>
      </c>
      <c r="E1815" s="230" t="s">
        <v>149</v>
      </c>
      <c r="I1815" s="230" t="s">
        <v>149</v>
      </c>
      <c r="J1815" s="230" t="s">
        <v>149</v>
      </c>
      <c r="K1815" s="230" t="s">
        <v>149</v>
      </c>
      <c r="L1815" s="230" t="s">
        <v>149</v>
      </c>
      <c r="M1815" s="230" t="s">
        <v>149</v>
      </c>
    </row>
    <row r="1816" spans="1:13" x14ac:dyDescent="0.3">
      <c r="A1816" s="230">
        <v>425660</v>
      </c>
      <c r="B1816" s="230" t="s">
        <v>58</v>
      </c>
      <c r="C1816" s="230" t="s">
        <v>148</v>
      </c>
      <c r="D1816" s="230" t="s">
        <v>150</v>
      </c>
      <c r="E1816" s="230" t="s">
        <v>148</v>
      </c>
      <c r="G1816" s="230" t="s">
        <v>148</v>
      </c>
      <c r="I1816" s="230" t="s">
        <v>150</v>
      </c>
      <c r="J1816" s="230" t="s">
        <v>148</v>
      </c>
      <c r="K1816" s="230" t="s">
        <v>150</v>
      </c>
      <c r="L1816" s="230" t="s">
        <v>150</v>
      </c>
      <c r="M1816" s="230" t="s">
        <v>148</v>
      </c>
    </row>
    <row r="1817" spans="1:13" x14ac:dyDescent="0.3">
      <c r="A1817" s="230">
        <v>425663</v>
      </c>
      <c r="B1817" s="230" t="s">
        <v>58</v>
      </c>
      <c r="C1817" s="230" t="s">
        <v>150</v>
      </c>
      <c r="E1817" s="230" t="s">
        <v>150</v>
      </c>
      <c r="F1817" s="230" t="s">
        <v>150</v>
      </c>
      <c r="I1817" s="230" t="s">
        <v>149</v>
      </c>
      <c r="J1817" s="230" t="s">
        <v>149</v>
      </c>
      <c r="K1817" s="230" t="s">
        <v>149</v>
      </c>
      <c r="L1817" s="230" t="s">
        <v>149</v>
      </c>
      <c r="M1817" s="230" t="s">
        <v>149</v>
      </c>
    </row>
    <row r="1818" spans="1:13" x14ac:dyDescent="0.3">
      <c r="A1818" s="230">
        <v>425664</v>
      </c>
      <c r="B1818" s="230" t="s">
        <v>58</v>
      </c>
      <c r="C1818" s="230" t="s">
        <v>150</v>
      </c>
      <c r="D1818" s="230" t="s">
        <v>150</v>
      </c>
      <c r="E1818" s="230" t="s">
        <v>149</v>
      </c>
      <c r="F1818" s="230" t="s">
        <v>149</v>
      </c>
      <c r="I1818" s="230" t="s">
        <v>149</v>
      </c>
      <c r="J1818" s="230" t="s">
        <v>149</v>
      </c>
      <c r="K1818" s="230" t="s">
        <v>149</v>
      </c>
      <c r="L1818" s="230" t="s">
        <v>149</v>
      </c>
      <c r="M1818" s="230" t="s">
        <v>149</v>
      </c>
    </row>
    <row r="1819" spans="1:13" x14ac:dyDescent="0.3">
      <c r="A1819" s="230">
        <v>425665</v>
      </c>
      <c r="B1819" s="230" t="s">
        <v>58</v>
      </c>
      <c r="D1819" s="230" t="s">
        <v>150</v>
      </c>
      <c r="E1819" s="230" t="s">
        <v>148</v>
      </c>
      <c r="G1819" s="230" t="s">
        <v>149</v>
      </c>
      <c r="H1819" s="230" t="s">
        <v>150</v>
      </c>
      <c r="I1819" s="230" t="s">
        <v>149</v>
      </c>
      <c r="J1819" s="230" t="s">
        <v>149</v>
      </c>
      <c r="K1819" s="230" t="s">
        <v>149</v>
      </c>
      <c r="L1819" s="230" t="s">
        <v>149</v>
      </c>
      <c r="M1819" s="230" t="s">
        <v>149</v>
      </c>
    </row>
    <row r="1820" spans="1:13" x14ac:dyDescent="0.3">
      <c r="A1820" s="230">
        <v>425672</v>
      </c>
      <c r="B1820" s="230" t="s">
        <v>58</v>
      </c>
      <c r="C1820" s="230" t="s">
        <v>149</v>
      </c>
      <c r="D1820" s="230" t="s">
        <v>150</v>
      </c>
      <c r="E1820" s="230" t="s">
        <v>150</v>
      </c>
      <c r="F1820" s="230" t="s">
        <v>150</v>
      </c>
      <c r="G1820" s="230" t="s">
        <v>150</v>
      </c>
      <c r="H1820" s="230" t="s">
        <v>150</v>
      </c>
      <c r="I1820" s="230" t="s">
        <v>149</v>
      </c>
      <c r="J1820" s="230" t="s">
        <v>149</v>
      </c>
      <c r="K1820" s="230" t="s">
        <v>149</v>
      </c>
      <c r="L1820" s="230" t="s">
        <v>149</v>
      </c>
      <c r="M1820" s="230" t="s">
        <v>149</v>
      </c>
    </row>
    <row r="1821" spans="1:13" x14ac:dyDescent="0.3">
      <c r="A1821" s="230">
        <v>425674</v>
      </c>
      <c r="B1821" s="230" t="s">
        <v>58</v>
      </c>
      <c r="C1821" s="230" t="s">
        <v>150</v>
      </c>
      <c r="D1821" s="230" t="s">
        <v>149</v>
      </c>
      <c r="E1821" s="230" t="s">
        <v>149</v>
      </c>
      <c r="F1821" s="230" t="s">
        <v>149</v>
      </c>
      <c r="G1821" s="230" t="s">
        <v>149</v>
      </c>
      <c r="H1821" s="230" t="s">
        <v>150</v>
      </c>
      <c r="I1821" s="230" t="s">
        <v>149</v>
      </c>
      <c r="J1821" s="230" t="s">
        <v>149</v>
      </c>
      <c r="K1821" s="230" t="s">
        <v>149</v>
      </c>
      <c r="L1821" s="230" t="s">
        <v>149</v>
      </c>
      <c r="M1821" s="230" t="s">
        <v>149</v>
      </c>
    </row>
    <row r="1822" spans="1:13" x14ac:dyDescent="0.3">
      <c r="A1822" s="230">
        <v>425677</v>
      </c>
      <c r="B1822" s="230" t="s">
        <v>58</v>
      </c>
      <c r="C1822" s="230" t="s">
        <v>149</v>
      </c>
      <c r="D1822" s="230" t="s">
        <v>150</v>
      </c>
      <c r="E1822" s="230" t="s">
        <v>150</v>
      </c>
      <c r="F1822" s="230" t="s">
        <v>149</v>
      </c>
      <c r="G1822" s="230" t="s">
        <v>149</v>
      </c>
      <c r="H1822" s="230" t="s">
        <v>150</v>
      </c>
      <c r="I1822" s="230" t="s">
        <v>149</v>
      </c>
      <c r="J1822" s="230" t="s">
        <v>149</v>
      </c>
      <c r="K1822" s="230" t="s">
        <v>149</v>
      </c>
      <c r="L1822" s="230" t="s">
        <v>149</v>
      </c>
      <c r="M1822" s="230" t="s">
        <v>149</v>
      </c>
    </row>
    <row r="1823" spans="1:13" x14ac:dyDescent="0.3">
      <c r="A1823" s="230">
        <v>425679</v>
      </c>
      <c r="B1823" s="230" t="s">
        <v>58</v>
      </c>
      <c r="C1823" s="230" t="s">
        <v>150</v>
      </c>
      <c r="D1823" s="230" t="s">
        <v>149</v>
      </c>
      <c r="E1823" s="230" t="s">
        <v>150</v>
      </c>
      <c r="F1823" s="230" t="s">
        <v>150</v>
      </c>
      <c r="G1823" s="230" t="s">
        <v>149</v>
      </c>
      <c r="H1823" s="230" t="s">
        <v>149</v>
      </c>
      <c r="I1823" s="230" t="s">
        <v>149</v>
      </c>
      <c r="J1823" s="230" t="s">
        <v>149</v>
      </c>
      <c r="K1823" s="230" t="s">
        <v>149</v>
      </c>
      <c r="L1823" s="230" t="s">
        <v>149</v>
      </c>
      <c r="M1823" s="230" t="s">
        <v>149</v>
      </c>
    </row>
    <row r="1824" spans="1:13" x14ac:dyDescent="0.3">
      <c r="A1824" s="230">
        <v>425681</v>
      </c>
      <c r="B1824" s="230" t="s">
        <v>58</v>
      </c>
      <c r="C1824" s="230" t="s">
        <v>149</v>
      </c>
      <c r="D1824" s="230" t="s">
        <v>150</v>
      </c>
      <c r="E1824" s="230" t="s">
        <v>150</v>
      </c>
      <c r="F1824" s="230" t="s">
        <v>150</v>
      </c>
      <c r="G1824" s="230" t="s">
        <v>149</v>
      </c>
      <c r="H1824" s="230" t="s">
        <v>150</v>
      </c>
      <c r="I1824" s="230" t="s">
        <v>149</v>
      </c>
      <c r="J1824" s="230" t="s">
        <v>149</v>
      </c>
      <c r="K1824" s="230" t="s">
        <v>149</v>
      </c>
      <c r="L1824" s="230" t="s">
        <v>149</v>
      </c>
      <c r="M1824" s="230" t="s">
        <v>149</v>
      </c>
    </row>
    <row r="1825" spans="1:13" x14ac:dyDescent="0.3">
      <c r="A1825" s="230">
        <v>425686</v>
      </c>
      <c r="B1825" s="230" t="s">
        <v>58</v>
      </c>
      <c r="C1825" s="230" t="s">
        <v>149</v>
      </c>
      <c r="D1825" s="230" t="s">
        <v>149</v>
      </c>
      <c r="E1825" s="230" t="s">
        <v>150</v>
      </c>
      <c r="F1825" s="230" t="s">
        <v>150</v>
      </c>
      <c r="G1825" s="230" t="s">
        <v>149</v>
      </c>
      <c r="H1825" s="230" t="s">
        <v>150</v>
      </c>
      <c r="I1825" s="230" t="s">
        <v>149</v>
      </c>
      <c r="J1825" s="230" t="s">
        <v>149</v>
      </c>
      <c r="K1825" s="230" t="s">
        <v>149</v>
      </c>
      <c r="L1825" s="230" t="s">
        <v>149</v>
      </c>
      <c r="M1825" s="230" t="s">
        <v>149</v>
      </c>
    </row>
    <row r="1826" spans="1:13" x14ac:dyDescent="0.3">
      <c r="A1826" s="230">
        <v>425687</v>
      </c>
      <c r="B1826" s="230" t="s">
        <v>58</v>
      </c>
      <c r="C1826" s="230" t="s">
        <v>150</v>
      </c>
      <c r="D1826" s="230" t="s">
        <v>150</v>
      </c>
      <c r="E1826" s="230" t="s">
        <v>150</v>
      </c>
      <c r="F1826" s="230" t="s">
        <v>150</v>
      </c>
      <c r="G1826" s="230" t="s">
        <v>150</v>
      </c>
      <c r="H1826" s="230" t="s">
        <v>149</v>
      </c>
      <c r="I1826" s="230" t="s">
        <v>149</v>
      </c>
      <c r="J1826" s="230" t="s">
        <v>149</v>
      </c>
      <c r="K1826" s="230" t="s">
        <v>149</v>
      </c>
      <c r="L1826" s="230" t="s">
        <v>149</v>
      </c>
      <c r="M1826" s="230" t="s">
        <v>149</v>
      </c>
    </row>
    <row r="1827" spans="1:13" x14ac:dyDescent="0.3">
      <c r="A1827" s="230">
        <v>425690</v>
      </c>
      <c r="B1827" s="230" t="s">
        <v>58</v>
      </c>
      <c r="C1827" s="230" t="s">
        <v>150</v>
      </c>
      <c r="D1827" s="230" t="s">
        <v>150</v>
      </c>
      <c r="E1827" s="230" t="s">
        <v>150</v>
      </c>
      <c r="F1827" s="230" t="s">
        <v>150</v>
      </c>
      <c r="G1827" s="230" t="s">
        <v>150</v>
      </c>
      <c r="H1827" s="230" t="s">
        <v>150</v>
      </c>
      <c r="I1827" s="230" t="s">
        <v>149</v>
      </c>
      <c r="J1827" s="230" t="s">
        <v>149</v>
      </c>
      <c r="K1827" s="230" t="s">
        <v>149</v>
      </c>
      <c r="L1827" s="230" t="s">
        <v>149</v>
      </c>
      <c r="M1827" s="230" t="s">
        <v>149</v>
      </c>
    </row>
    <row r="1828" spans="1:13" x14ac:dyDescent="0.3">
      <c r="A1828" s="230">
        <v>425696</v>
      </c>
      <c r="B1828" s="230" t="s">
        <v>58</v>
      </c>
      <c r="D1828" s="230" t="s">
        <v>149</v>
      </c>
      <c r="E1828" s="230" t="s">
        <v>148</v>
      </c>
      <c r="F1828" s="230" t="s">
        <v>148</v>
      </c>
      <c r="G1828" s="230" t="s">
        <v>149</v>
      </c>
      <c r="H1828" s="230" t="s">
        <v>148</v>
      </c>
      <c r="I1828" s="230" t="s">
        <v>149</v>
      </c>
      <c r="J1828" s="230" t="s">
        <v>149</v>
      </c>
      <c r="K1828" s="230" t="s">
        <v>149</v>
      </c>
      <c r="L1828" s="230" t="s">
        <v>149</v>
      </c>
      <c r="M1828" s="230" t="s">
        <v>149</v>
      </c>
    </row>
    <row r="1829" spans="1:13" x14ac:dyDescent="0.3">
      <c r="A1829" s="230">
        <v>425699</v>
      </c>
      <c r="B1829" s="230" t="s">
        <v>58</v>
      </c>
      <c r="C1829" s="230" t="s">
        <v>148</v>
      </c>
      <c r="D1829" s="230" t="s">
        <v>148</v>
      </c>
      <c r="E1829" s="230" t="s">
        <v>149</v>
      </c>
      <c r="I1829" s="230" t="s">
        <v>149</v>
      </c>
      <c r="J1829" s="230" t="s">
        <v>149</v>
      </c>
      <c r="K1829" s="230" t="s">
        <v>149</v>
      </c>
      <c r="L1829" s="230" t="s">
        <v>149</v>
      </c>
      <c r="M1829" s="230" t="s">
        <v>149</v>
      </c>
    </row>
    <row r="1830" spans="1:13" x14ac:dyDescent="0.3">
      <c r="A1830" s="230">
        <v>425703</v>
      </c>
      <c r="B1830" s="230" t="s">
        <v>58</v>
      </c>
      <c r="C1830" s="230" t="s">
        <v>150</v>
      </c>
      <c r="D1830" s="230" t="s">
        <v>149</v>
      </c>
      <c r="E1830" s="230" t="s">
        <v>150</v>
      </c>
      <c r="F1830" s="230" t="s">
        <v>150</v>
      </c>
      <c r="G1830" s="230" t="s">
        <v>150</v>
      </c>
      <c r="H1830" s="230" t="s">
        <v>150</v>
      </c>
      <c r="I1830" s="230" t="s">
        <v>149</v>
      </c>
      <c r="J1830" s="230" t="s">
        <v>149</v>
      </c>
      <c r="K1830" s="230" t="s">
        <v>149</v>
      </c>
      <c r="L1830" s="230" t="s">
        <v>149</v>
      </c>
      <c r="M1830" s="230" t="s">
        <v>149</v>
      </c>
    </row>
    <row r="1831" spans="1:13" x14ac:dyDescent="0.3">
      <c r="A1831" s="230">
        <v>425705</v>
      </c>
      <c r="B1831" s="230" t="s">
        <v>58</v>
      </c>
      <c r="C1831" s="230" t="s">
        <v>150</v>
      </c>
      <c r="D1831" s="230" t="s">
        <v>149</v>
      </c>
      <c r="E1831" s="230" t="s">
        <v>150</v>
      </c>
      <c r="F1831" s="230" t="s">
        <v>150</v>
      </c>
      <c r="G1831" s="230" t="s">
        <v>149</v>
      </c>
      <c r="H1831" s="230" t="s">
        <v>149</v>
      </c>
      <c r="I1831" s="230" t="s">
        <v>149</v>
      </c>
      <c r="J1831" s="230" t="s">
        <v>149</v>
      </c>
      <c r="K1831" s="230" t="s">
        <v>149</v>
      </c>
      <c r="L1831" s="230" t="s">
        <v>149</v>
      </c>
      <c r="M1831" s="230" t="s">
        <v>149</v>
      </c>
    </row>
    <row r="1832" spans="1:13" x14ac:dyDescent="0.3">
      <c r="A1832" s="230">
        <v>425711</v>
      </c>
      <c r="B1832" s="230" t="s">
        <v>58</v>
      </c>
      <c r="E1832" s="230" t="s">
        <v>150</v>
      </c>
      <c r="F1832" s="230" t="s">
        <v>150</v>
      </c>
      <c r="I1832" s="230" t="s">
        <v>149</v>
      </c>
      <c r="J1832" s="230" t="s">
        <v>149</v>
      </c>
      <c r="K1832" s="230" t="s">
        <v>149</v>
      </c>
      <c r="L1832" s="230" t="s">
        <v>149</v>
      </c>
      <c r="M1832" s="230" t="s">
        <v>149</v>
      </c>
    </row>
    <row r="1833" spans="1:13" x14ac:dyDescent="0.3">
      <c r="A1833" s="230">
        <v>425716</v>
      </c>
      <c r="B1833" s="230" t="s">
        <v>58</v>
      </c>
      <c r="C1833" s="230" t="s">
        <v>150</v>
      </c>
      <c r="D1833" s="230" t="s">
        <v>150</v>
      </c>
      <c r="E1833" s="230" t="s">
        <v>150</v>
      </c>
      <c r="F1833" s="230" t="s">
        <v>150</v>
      </c>
      <c r="G1833" s="230" t="s">
        <v>150</v>
      </c>
      <c r="H1833" s="230" t="s">
        <v>150</v>
      </c>
      <c r="I1833" s="230" t="s">
        <v>149</v>
      </c>
      <c r="J1833" s="230" t="s">
        <v>149</v>
      </c>
      <c r="K1833" s="230" t="s">
        <v>149</v>
      </c>
      <c r="L1833" s="230" t="s">
        <v>149</v>
      </c>
      <c r="M1833" s="230" t="s">
        <v>149</v>
      </c>
    </row>
    <row r="1834" spans="1:13" x14ac:dyDescent="0.3">
      <c r="A1834" s="230">
        <v>425723</v>
      </c>
      <c r="B1834" s="230" t="s">
        <v>58</v>
      </c>
      <c r="C1834" s="230" t="s">
        <v>149</v>
      </c>
      <c r="D1834" s="230" t="s">
        <v>149</v>
      </c>
      <c r="E1834" s="230" t="s">
        <v>148</v>
      </c>
      <c r="G1834" s="230" t="s">
        <v>150</v>
      </c>
      <c r="H1834" s="230" t="s">
        <v>148</v>
      </c>
      <c r="I1834" s="230" t="s">
        <v>149</v>
      </c>
      <c r="J1834" s="230" t="s">
        <v>149</v>
      </c>
      <c r="K1834" s="230" t="s">
        <v>149</v>
      </c>
      <c r="L1834" s="230" t="s">
        <v>149</v>
      </c>
      <c r="M1834" s="230" t="s">
        <v>149</v>
      </c>
    </row>
    <row r="1835" spans="1:13" x14ac:dyDescent="0.3">
      <c r="A1835" s="230">
        <v>425725</v>
      </c>
      <c r="B1835" s="230" t="s">
        <v>58</v>
      </c>
      <c r="C1835" s="230" t="s">
        <v>150</v>
      </c>
      <c r="D1835" s="230" t="s">
        <v>150</v>
      </c>
      <c r="E1835" s="230" t="s">
        <v>148</v>
      </c>
      <c r="G1835" s="230" t="s">
        <v>148</v>
      </c>
      <c r="H1835" s="230" t="s">
        <v>150</v>
      </c>
      <c r="I1835" s="230" t="s">
        <v>149</v>
      </c>
      <c r="J1835" s="230" t="s">
        <v>149</v>
      </c>
      <c r="K1835" s="230" t="s">
        <v>150</v>
      </c>
      <c r="L1835" s="230" t="s">
        <v>149</v>
      </c>
      <c r="M1835" s="230" t="s">
        <v>149</v>
      </c>
    </row>
    <row r="1836" spans="1:13" x14ac:dyDescent="0.3">
      <c r="A1836" s="230">
        <v>425730</v>
      </c>
      <c r="B1836" s="230" t="s">
        <v>58</v>
      </c>
      <c r="C1836" s="230" t="s">
        <v>149</v>
      </c>
      <c r="G1836" s="230" t="s">
        <v>150</v>
      </c>
      <c r="H1836" s="230" t="s">
        <v>149</v>
      </c>
      <c r="I1836" s="230" t="s">
        <v>149</v>
      </c>
      <c r="J1836" s="230" t="s">
        <v>149</v>
      </c>
      <c r="K1836" s="230" t="s">
        <v>149</v>
      </c>
      <c r="L1836" s="230" t="s">
        <v>149</v>
      </c>
      <c r="M1836" s="230" t="s">
        <v>149</v>
      </c>
    </row>
    <row r="1837" spans="1:13" x14ac:dyDescent="0.3">
      <c r="A1837" s="230">
        <v>425735</v>
      </c>
      <c r="B1837" s="230" t="s">
        <v>58</v>
      </c>
      <c r="C1837" s="230" t="s">
        <v>150</v>
      </c>
      <c r="E1837" s="230" t="s">
        <v>150</v>
      </c>
      <c r="F1837" s="230" t="s">
        <v>150</v>
      </c>
      <c r="I1837" s="230" t="s">
        <v>149</v>
      </c>
      <c r="J1837" s="230" t="s">
        <v>149</v>
      </c>
      <c r="K1837" s="230" t="s">
        <v>149</v>
      </c>
      <c r="L1837" s="230" t="s">
        <v>149</v>
      </c>
      <c r="M1837" s="230" t="s">
        <v>149</v>
      </c>
    </row>
    <row r="1838" spans="1:13" x14ac:dyDescent="0.3">
      <c r="A1838" s="230">
        <v>425737</v>
      </c>
      <c r="B1838" s="230" t="s">
        <v>58</v>
      </c>
      <c r="C1838" s="230" t="s">
        <v>149</v>
      </c>
      <c r="D1838" s="230" t="s">
        <v>148</v>
      </c>
      <c r="E1838" s="230" t="s">
        <v>149</v>
      </c>
      <c r="F1838" s="230" t="s">
        <v>149</v>
      </c>
      <c r="H1838" s="230" t="s">
        <v>148</v>
      </c>
      <c r="I1838" s="230" t="s">
        <v>149</v>
      </c>
      <c r="J1838" s="230" t="s">
        <v>149</v>
      </c>
      <c r="K1838" s="230" t="s">
        <v>149</v>
      </c>
      <c r="L1838" s="230" t="s">
        <v>149</v>
      </c>
      <c r="M1838" s="230" t="s">
        <v>149</v>
      </c>
    </row>
    <row r="1839" spans="1:13" x14ac:dyDescent="0.3">
      <c r="A1839" s="230">
        <v>425738</v>
      </c>
      <c r="B1839" s="230" t="s">
        <v>58</v>
      </c>
      <c r="C1839" s="230" t="s">
        <v>149</v>
      </c>
      <c r="D1839" s="230" t="s">
        <v>149</v>
      </c>
      <c r="E1839" s="230" t="s">
        <v>150</v>
      </c>
      <c r="F1839" s="230" t="s">
        <v>150</v>
      </c>
      <c r="G1839" s="230" t="s">
        <v>150</v>
      </c>
      <c r="H1839" s="230" t="s">
        <v>150</v>
      </c>
      <c r="I1839" s="230" t="s">
        <v>149</v>
      </c>
      <c r="J1839" s="230" t="s">
        <v>149</v>
      </c>
      <c r="K1839" s="230" t="s">
        <v>149</v>
      </c>
      <c r="L1839" s="230" t="s">
        <v>149</v>
      </c>
      <c r="M1839" s="230" t="s">
        <v>149</v>
      </c>
    </row>
    <row r="1840" spans="1:13" x14ac:dyDescent="0.3">
      <c r="A1840" s="230">
        <v>425741</v>
      </c>
      <c r="B1840" s="230" t="s">
        <v>58</v>
      </c>
      <c r="C1840" s="230" t="s">
        <v>150</v>
      </c>
      <c r="D1840" s="230" t="s">
        <v>150</v>
      </c>
      <c r="E1840" s="230" t="s">
        <v>148</v>
      </c>
      <c r="F1840" s="230" t="s">
        <v>148</v>
      </c>
      <c r="G1840" s="230" t="s">
        <v>150</v>
      </c>
      <c r="H1840" s="230" t="s">
        <v>148</v>
      </c>
      <c r="I1840" s="230" t="s">
        <v>149</v>
      </c>
      <c r="J1840" s="230" t="s">
        <v>149</v>
      </c>
      <c r="K1840" s="230" t="s">
        <v>149</v>
      </c>
      <c r="L1840" s="230" t="s">
        <v>149</v>
      </c>
      <c r="M1840" s="230" t="s">
        <v>149</v>
      </c>
    </row>
    <row r="1841" spans="1:13" x14ac:dyDescent="0.3">
      <c r="A1841" s="230">
        <v>425743</v>
      </c>
      <c r="B1841" s="230" t="s">
        <v>58</v>
      </c>
      <c r="C1841" s="230" t="s">
        <v>149</v>
      </c>
      <c r="D1841" s="230" t="s">
        <v>150</v>
      </c>
      <c r="E1841" s="230" t="s">
        <v>150</v>
      </c>
      <c r="F1841" s="230" t="s">
        <v>149</v>
      </c>
      <c r="G1841" s="230" t="s">
        <v>149</v>
      </c>
      <c r="H1841" s="230" t="s">
        <v>149</v>
      </c>
      <c r="I1841" s="230" t="s">
        <v>149</v>
      </c>
      <c r="J1841" s="230" t="s">
        <v>149</v>
      </c>
      <c r="K1841" s="230" t="s">
        <v>149</v>
      </c>
      <c r="L1841" s="230" t="s">
        <v>149</v>
      </c>
      <c r="M1841" s="230" t="s">
        <v>149</v>
      </c>
    </row>
    <row r="1842" spans="1:13" x14ac:dyDescent="0.3">
      <c r="A1842" s="230">
        <v>425744</v>
      </c>
      <c r="B1842" s="230" t="s">
        <v>58</v>
      </c>
      <c r="C1842" s="230" t="s">
        <v>150</v>
      </c>
      <c r="D1842" s="230" t="s">
        <v>149</v>
      </c>
      <c r="F1842" s="230" t="s">
        <v>149</v>
      </c>
      <c r="G1842" s="230" t="s">
        <v>149</v>
      </c>
      <c r="H1842" s="230" t="s">
        <v>150</v>
      </c>
      <c r="I1842" s="230" t="s">
        <v>149</v>
      </c>
      <c r="J1842" s="230" t="s">
        <v>149</v>
      </c>
      <c r="K1842" s="230" t="s">
        <v>149</v>
      </c>
      <c r="L1842" s="230" t="s">
        <v>149</v>
      </c>
      <c r="M1842" s="230" t="s">
        <v>149</v>
      </c>
    </row>
    <row r="1843" spans="1:13" x14ac:dyDescent="0.3">
      <c r="A1843" s="230">
        <v>425745</v>
      </c>
      <c r="B1843" s="230" t="s">
        <v>58</v>
      </c>
      <c r="C1843" s="230" t="s">
        <v>148</v>
      </c>
      <c r="D1843" s="230" t="s">
        <v>149</v>
      </c>
      <c r="E1843" s="230" t="s">
        <v>148</v>
      </c>
      <c r="F1843" s="230" t="s">
        <v>150</v>
      </c>
      <c r="G1843" s="230" t="s">
        <v>149</v>
      </c>
      <c r="H1843" s="230" t="s">
        <v>149</v>
      </c>
      <c r="I1843" s="230" t="s">
        <v>149</v>
      </c>
      <c r="J1843" s="230" t="s">
        <v>149</v>
      </c>
      <c r="K1843" s="230" t="s">
        <v>150</v>
      </c>
      <c r="L1843" s="230" t="s">
        <v>149</v>
      </c>
      <c r="M1843" s="230" t="s">
        <v>149</v>
      </c>
    </row>
    <row r="1844" spans="1:13" x14ac:dyDescent="0.3">
      <c r="A1844" s="230">
        <v>425746</v>
      </c>
      <c r="B1844" s="230" t="s">
        <v>58</v>
      </c>
      <c r="C1844" s="230" t="s">
        <v>149</v>
      </c>
      <c r="D1844" s="230" t="s">
        <v>149</v>
      </c>
      <c r="E1844" s="230" t="s">
        <v>150</v>
      </c>
      <c r="H1844" s="230" t="s">
        <v>149</v>
      </c>
      <c r="I1844" s="230" t="s">
        <v>149</v>
      </c>
      <c r="J1844" s="230" t="s">
        <v>149</v>
      </c>
      <c r="K1844" s="230" t="s">
        <v>149</v>
      </c>
      <c r="L1844" s="230" t="s">
        <v>149</v>
      </c>
      <c r="M1844" s="230" t="s">
        <v>149</v>
      </c>
    </row>
    <row r="1845" spans="1:13" x14ac:dyDescent="0.3">
      <c r="A1845" s="230">
        <v>425753</v>
      </c>
      <c r="B1845" s="230" t="s">
        <v>58</v>
      </c>
      <c r="C1845" s="230" t="s">
        <v>150</v>
      </c>
      <c r="D1845" s="230" t="s">
        <v>149</v>
      </c>
      <c r="E1845" s="230" t="s">
        <v>150</v>
      </c>
      <c r="F1845" s="230" t="s">
        <v>150</v>
      </c>
      <c r="G1845" s="230" t="s">
        <v>149</v>
      </c>
      <c r="H1845" s="230" t="s">
        <v>149</v>
      </c>
      <c r="I1845" s="230" t="s">
        <v>149</v>
      </c>
      <c r="J1845" s="230" t="s">
        <v>149</v>
      </c>
      <c r="K1845" s="230" t="s">
        <v>149</v>
      </c>
      <c r="L1845" s="230" t="s">
        <v>149</v>
      </c>
      <c r="M1845" s="230" t="s">
        <v>150</v>
      </c>
    </row>
    <row r="1846" spans="1:13" x14ac:dyDescent="0.3">
      <c r="A1846" s="230">
        <v>425757</v>
      </c>
      <c r="B1846" s="230" t="s">
        <v>58</v>
      </c>
      <c r="C1846" s="230" t="s">
        <v>150</v>
      </c>
      <c r="D1846" s="230" t="s">
        <v>149</v>
      </c>
      <c r="F1846" s="230" t="s">
        <v>149</v>
      </c>
      <c r="G1846" s="230" t="s">
        <v>149</v>
      </c>
      <c r="H1846" s="230" t="s">
        <v>150</v>
      </c>
      <c r="I1846" s="230" t="s">
        <v>149</v>
      </c>
      <c r="J1846" s="230" t="s">
        <v>150</v>
      </c>
      <c r="K1846" s="230" t="s">
        <v>150</v>
      </c>
      <c r="L1846" s="230" t="s">
        <v>149</v>
      </c>
      <c r="M1846" s="230" t="s">
        <v>149</v>
      </c>
    </row>
    <row r="1847" spans="1:13" x14ac:dyDescent="0.3">
      <c r="A1847" s="230">
        <v>425764</v>
      </c>
      <c r="B1847" s="230" t="s">
        <v>58</v>
      </c>
      <c r="E1847" s="230" t="s">
        <v>149</v>
      </c>
      <c r="I1847" s="230" t="s">
        <v>149</v>
      </c>
      <c r="J1847" s="230" t="s">
        <v>149</v>
      </c>
      <c r="K1847" s="230" t="s">
        <v>149</v>
      </c>
      <c r="L1847" s="230" t="s">
        <v>149</v>
      </c>
      <c r="M1847" s="230" t="s">
        <v>149</v>
      </c>
    </row>
    <row r="1848" spans="1:13" x14ac:dyDescent="0.3">
      <c r="A1848" s="230">
        <v>425767</v>
      </c>
      <c r="B1848" s="230" t="s">
        <v>58</v>
      </c>
      <c r="D1848" s="230" t="s">
        <v>150</v>
      </c>
      <c r="E1848" s="230" t="s">
        <v>150</v>
      </c>
      <c r="F1848" s="230" t="s">
        <v>150</v>
      </c>
      <c r="G1848" s="230" t="s">
        <v>150</v>
      </c>
      <c r="H1848" s="230" t="s">
        <v>150</v>
      </c>
      <c r="I1848" s="230" t="s">
        <v>149</v>
      </c>
      <c r="J1848" s="230" t="s">
        <v>149</v>
      </c>
      <c r="K1848" s="230" t="s">
        <v>149</v>
      </c>
      <c r="L1848" s="230" t="s">
        <v>149</v>
      </c>
      <c r="M1848" s="230" t="s">
        <v>149</v>
      </c>
    </row>
    <row r="1849" spans="1:13" x14ac:dyDescent="0.3">
      <c r="A1849" s="230">
        <v>425772</v>
      </c>
      <c r="B1849" s="230" t="s">
        <v>58</v>
      </c>
      <c r="C1849" s="230" t="s">
        <v>149</v>
      </c>
      <c r="D1849" s="230" t="s">
        <v>150</v>
      </c>
      <c r="E1849" s="230" t="s">
        <v>150</v>
      </c>
      <c r="G1849" s="230" t="s">
        <v>149</v>
      </c>
      <c r="H1849" s="230" t="s">
        <v>150</v>
      </c>
      <c r="I1849" s="230" t="s">
        <v>149</v>
      </c>
      <c r="J1849" s="230" t="s">
        <v>149</v>
      </c>
      <c r="K1849" s="230" t="s">
        <v>149</v>
      </c>
      <c r="L1849" s="230" t="s">
        <v>149</v>
      </c>
      <c r="M1849" s="230" t="s">
        <v>149</v>
      </c>
    </row>
    <row r="1850" spans="1:13" x14ac:dyDescent="0.3">
      <c r="A1850" s="230">
        <v>425777</v>
      </c>
      <c r="B1850" s="230" t="s">
        <v>58</v>
      </c>
      <c r="C1850" s="230" t="s">
        <v>150</v>
      </c>
      <c r="D1850" s="230" t="s">
        <v>150</v>
      </c>
      <c r="E1850" s="230" t="s">
        <v>150</v>
      </c>
      <c r="G1850" s="230" t="s">
        <v>150</v>
      </c>
      <c r="H1850" s="230" t="s">
        <v>150</v>
      </c>
      <c r="I1850" s="230" t="s">
        <v>149</v>
      </c>
      <c r="J1850" s="230" t="s">
        <v>149</v>
      </c>
      <c r="K1850" s="230" t="s">
        <v>149</v>
      </c>
      <c r="L1850" s="230" t="s">
        <v>149</v>
      </c>
      <c r="M1850" s="230" t="s">
        <v>149</v>
      </c>
    </row>
    <row r="1851" spans="1:13" x14ac:dyDescent="0.3">
      <c r="A1851" s="230">
        <v>425778</v>
      </c>
      <c r="B1851" s="230" t="s">
        <v>58</v>
      </c>
      <c r="E1851" s="230" t="s">
        <v>150</v>
      </c>
      <c r="F1851" s="230" t="s">
        <v>149</v>
      </c>
      <c r="H1851" s="230" t="s">
        <v>149</v>
      </c>
      <c r="I1851" s="230" t="s">
        <v>149</v>
      </c>
      <c r="J1851" s="230" t="s">
        <v>149</v>
      </c>
      <c r="K1851" s="230" t="s">
        <v>149</v>
      </c>
      <c r="L1851" s="230" t="s">
        <v>149</v>
      </c>
      <c r="M1851" s="230" t="s">
        <v>149</v>
      </c>
    </row>
    <row r="1852" spans="1:13" x14ac:dyDescent="0.3">
      <c r="A1852" s="230">
        <v>425779</v>
      </c>
      <c r="B1852" s="230" t="s">
        <v>58</v>
      </c>
      <c r="D1852" s="230" t="s">
        <v>150</v>
      </c>
      <c r="E1852" s="230" t="s">
        <v>149</v>
      </c>
      <c r="F1852" s="230" t="s">
        <v>149</v>
      </c>
      <c r="G1852" s="230" t="s">
        <v>149</v>
      </c>
      <c r="H1852" s="230" t="s">
        <v>149</v>
      </c>
      <c r="I1852" s="230" t="s">
        <v>149</v>
      </c>
      <c r="J1852" s="230" t="s">
        <v>149</v>
      </c>
      <c r="K1852" s="230" t="s">
        <v>149</v>
      </c>
      <c r="L1852" s="230" t="s">
        <v>149</v>
      </c>
      <c r="M1852" s="230" t="s">
        <v>149</v>
      </c>
    </row>
    <row r="1853" spans="1:13" x14ac:dyDescent="0.3">
      <c r="A1853" s="230">
        <v>425781</v>
      </c>
      <c r="B1853" s="230" t="s">
        <v>58</v>
      </c>
      <c r="C1853" s="230" t="s">
        <v>150</v>
      </c>
      <c r="D1853" s="230" t="s">
        <v>150</v>
      </c>
      <c r="E1853" s="230" t="s">
        <v>150</v>
      </c>
      <c r="F1853" s="230" t="s">
        <v>150</v>
      </c>
      <c r="G1853" s="230" t="s">
        <v>150</v>
      </c>
      <c r="H1853" s="230" t="s">
        <v>150</v>
      </c>
      <c r="I1853" s="230" t="s">
        <v>149</v>
      </c>
      <c r="J1853" s="230" t="s">
        <v>149</v>
      </c>
      <c r="K1853" s="230" t="s">
        <v>149</v>
      </c>
      <c r="L1853" s="230" t="s">
        <v>149</v>
      </c>
      <c r="M1853" s="230" t="s">
        <v>149</v>
      </c>
    </row>
    <row r="1854" spans="1:13" x14ac:dyDescent="0.3">
      <c r="A1854" s="230">
        <v>425785</v>
      </c>
      <c r="B1854" s="230" t="s">
        <v>58</v>
      </c>
      <c r="C1854" s="230" t="s">
        <v>150</v>
      </c>
      <c r="D1854" s="230" t="s">
        <v>149</v>
      </c>
      <c r="E1854" s="230" t="s">
        <v>150</v>
      </c>
      <c r="F1854" s="230" t="s">
        <v>149</v>
      </c>
      <c r="G1854" s="230" t="s">
        <v>149</v>
      </c>
      <c r="H1854" s="230" t="s">
        <v>149</v>
      </c>
      <c r="I1854" s="230" t="s">
        <v>149</v>
      </c>
      <c r="J1854" s="230" t="s">
        <v>149</v>
      </c>
      <c r="K1854" s="230" t="s">
        <v>149</v>
      </c>
      <c r="L1854" s="230" t="s">
        <v>149</v>
      </c>
      <c r="M1854" s="230" t="s">
        <v>149</v>
      </c>
    </row>
    <row r="1855" spans="1:13" x14ac:dyDescent="0.3">
      <c r="A1855" s="230">
        <v>425786</v>
      </c>
      <c r="B1855" s="230" t="s">
        <v>58</v>
      </c>
      <c r="C1855" s="230" t="s">
        <v>150</v>
      </c>
      <c r="D1855" s="230" t="s">
        <v>149</v>
      </c>
      <c r="E1855" s="230" t="s">
        <v>150</v>
      </c>
      <c r="F1855" s="230" t="s">
        <v>150</v>
      </c>
      <c r="G1855" s="230" t="s">
        <v>149</v>
      </c>
      <c r="H1855" s="230" t="s">
        <v>149</v>
      </c>
      <c r="I1855" s="230" t="s">
        <v>149</v>
      </c>
      <c r="J1855" s="230" t="s">
        <v>149</v>
      </c>
      <c r="K1855" s="230" t="s">
        <v>149</v>
      </c>
      <c r="L1855" s="230" t="s">
        <v>149</v>
      </c>
      <c r="M1855" s="230" t="s">
        <v>149</v>
      </c>
    </row>
    <row r="1856" spans="1:13" x14ac:dyDescent="0.3">
      <c r="A1856" s="230">
        <v>425787</v>
      </c>
      <c r="B1856" s="230" t="s">
        <v>58</v>
      </c>
      <c r="C1856" s="230" t="s">
        <v>149</v>
      </c>
      <c r="D1856" s="230" t="s">
        <v>149</v>
      </c>
      <c r="E1856" s="230" t="s">
        <v>149</v>
      </c>
      <c r="F1856" s="230" t="s">
        <v>150</v>
      </c>
      <c r="G1856" s="230" t="s">
        <v>149</v>
      </c>
      <c r="H1856" s="230" t="s">
        <v>150</v>
      </c>
      <c r="I1856" s="230" t="s">
        <v>149</v>
      </c>
      <c r="J1856" s="230" t="s">
        <v>149</v>
      </c>
      <c r="K1856" s="230" t="s">
        <v>149</v>
      </c>
      <c r="L1856" s="230" t="s">
        <v>149</v>
      </c>
      <c r="M1856" s="230" t="s">
        <v>149</v>
      </c>
    </row>
    <row r="1857" spans="1:13" x14ac:dyDescent="0.3">
      <c r="A1857" s="230">
        <v>425790</v>
      </c>
      <c r="B1857" s="230" t="s">
        <v>58</v>
      </c>
      <c r="C1857" s="230" t="s">
        <v>150</v>
      </c>
      <c r="D1857" s="230" t="s">
        <v>150</v>
      </c>
      <c r="E1857" s="230" t="s">
        <v>150</v>
      </c>
      <c r="F1857" s="230" t="s">
        <v>150</v>
      </c>
      <c r="G1857" s="230" t="s">
        <v>150</v>
      </c>
      <c r="H1857" s="230" t="s">
        <v>150</v>
      </c>
      <c r="I1857" s="230" t="s">
        <v>149</v>
      </c>
      <c r="J1857" s="230" t="s">
        <v>149</v>
      </c>
      <c r="K1857" s="230" t="s">
        <v>149</v>
      </c>
      <c r="L1857" s="230" t="s">
        <v>149</v>
      </c>
      <c r="M1857" s="230" t="s">
        <v>149</v>
      </c>
    </row>
    <row r="1858" spans="1:13" x14ac:dyDescent="0.3">
      <c r="A1858" s="230">
        <v>425792</v>
      </c>
      <c r="B1858" s="230" t="s">
        <v>58</v>
      </c>
      <c r="C1858" s="230" t="s">
        <v>150</v>
      </c>
      <c r="E1858" s="230" t="s">
        <v>150</v>
      </c>
      <c r="F1858" s="230" t="s">
        <v>150</v>
      </c>
      <c r="H1858" s="230" t="s">
        <v>150</v>
      </c>
      <c r="I1858" s="230" t="s">
        <v>149</v>
      </c>
      <c r="J1858" s="230" t="s">
        <v>149</v>
      </c>
      <c r="K1858" s="230" t="s">
        <v>149</v>
      </c>
      <c r="L1858" s="230" t="s">
        <v>149</v>
      </c>
      <c r="M1858" s="230" t="s">
        <v>149</v>
      </c>
    </row>
    <row r="1859" spans="1:13" x14ac:dyDescent="0.3">
      <c r="A1859" s="230">
        <v>425793</v>
      </c>
      <c r="B1859" s="230" t="s">
        <v>58</v>
      </c>
      <c r="C1859" s="230" t="s">
        <v>150</v>
      </c>
      <c r="D1859" s="230" t="s">
        <v>150</v>
      </c>
      <c r="E1859" s="230" t="s">
        <v>150</v>
      </c>
      <c r="F1859" s="230" t="s">
        <v>150</v>
      </c>
      <c r="G1859" s="230" t="s">
        <v>150</v>
      </c>
      <c r="H1859" s="230" t="s">
        <v>150</v>
      </c>
      <c r="I1859" s="230" t="s">
        <v>149</v>
      </c>
      <c r="J1859" s="230" t="s">
        <v>149</v>
      </c>
      <c r="K1859" s="230" t="s">
        <v>149</v>
      </c>
      <c r="L1859" s="230" t="s">
        <v>149</v>
      </c>
      <c r="M1859" s="230" t="s">
        <v>149</v>
      </c>
    </row>
    <row r="1860" spans="1:13" x14ac:dyDescent="0.3">
      <c r="A1860" s="230">
        <v>425797</v>
      </c>
      <c r="B1860" s="230" t="s">
        <v>58</v>
      </c>
      <c r="D1860" s="230" t="s">
        <v>150</v>
      </c>
      <c r="E1860" s="230" t="s">
        <v>150</v>
      </c>
      <c r="F1860" s="230" t="s">
        <v>150</v>
      </c>
      <c r="H1860" s="230" t="s">
        <v>150</v>
      </c>
      <c r="I1860" s="230" t="s">
        <v>149</v>
      </c>
      <c r="J1860" s="230" t="s">
        <v>149</v>
      </c>
      <c r="K1860" s="230" t="s">
        <v>149</v>
      </c>
      <c r="L1860" s="230" t="s">
        <v>149</v>
      </c>
      <c r="M1860" s="230" t="s">
        <v>149</v>
      </c>
    </row>
    <row r="1861" spans="1:13" x14ac:dyDescent="0.3">
      <c r="A1861" s="230">
        <v>425798</v>
      </c>
      <c r="B1861" s="230" t="s">
        <v>58</v>
      </c>
      <c r="C1861" s="230" t="s">
        <v>149</v>
      </c>
      <c r="D1861" s="230" t="s">
        <v>150</v>
      </c>
      <c r="E1861" s="230" t="s">
        <v>150</v>
      </c>
      <c r="F1861" s="230" t="s">
        <v>150</v>
      </c>
      <c r="G1861" s="230" t="s">
        <v>149</v>
      </c>
      <c r="H1861" s="230" t="s">
        <v>150</v>
      </c>
      <c r="I1861" s="230" t="s">
        <v>149</v>
      </c>
      <c r="J1861" s="230" t="s">
        <v>149</v>
      </c>
      <c r="K1861" s="230" t="s">
        <v>149</v>
      </c>
      <c r="L1861" s="230" t="s">
        <v>149</v>
      </c>
      <c r="M1861" s="230" t="s">
        <v>149</v>
      </c>
    </row>
    <row r="1862" spans="1:13" x14ac:dyDescent="0.3">
      <c r="A1862" s="230">
        <v>425799</v>
      </c>
      <c r="B1862" s="230" t="s">
        <v>58</v>
      </c>
      <c r="C1862" s="230" t="s">
        <v>149</v>
      </c>
      <c r="D1862" s="230" t="s">
        <v>149</v>
      </c>
      <c r="E1862" s="230" t="s">
        <v>149</v>
      </c>
      <c r="F1862" s="230" t="s">
        <v>149</v>
      </c>
      <c r="I1862" s="230" t="s">
        <v>149</v>
      </c>
      <c r="J1862" s="230" t="s">
        <v>149</v>
      </c>
      <c r="K1862" s="230" t="s">
        <v>149</v>
      </c>
      <c r="M1862" s="230" t="s">
        <v>149</v>
      </c>
    </row>
    <row r="1863" spans="1:13" x14ac:dyDescent="0.3">
      <c r="A1863" s="230">
        <v>425801</v>
      </c>
      <c r="B1863" s="230" t="s">
        <v>58</v>
      </c>
      <c r="C1863" s="230" t="s">
        <v>150</v>
      </c>
      <c r="D1863" s="230" t="s">
        <v>149</v>
      </c>
      <c r="E1863" s="230" t="s">
        <v>150</v>
      </c>
      <c r="F1863" s="230" t="s">
        <v>150</v>
      </c>
      <c r="G1863" s="230" t="s">
        <v>149</v>
      </c>
      <c r="H1863" s="230" t="s">
        <v>150</v>
      </c>
      <c r="I1863" s="230" t="s">
        <v>149</v>
      </c>
      <c r="J1863" s="230" t="s">
        <v>149</v>
      </c>
      <c r="K1863" s="230" t="s">
        <v>149</v>
      </c>
      <c r="L1863" s="230" t="s">
        <v>149</v>
      </c>
      <c r="M1863" s="230" t="s">
        <v>149</v>
      </c>
    </row>
    <row r="1864" spans="1:13" x14ac:dyDescent="0.3">
      <c r="A1864" s="230">
        <v>425806</v>
      </c>
      <c r="B1864" s="230" t="s">
        <v>58</v>
      </c>
      <c r="C1864" s="230" t="s">
        <v>149</v>
      </c>
      <c r="D1864" s="230" t="s">
        <v>150</v>
      </c>
      <c r="E1864" s="230" t="s">
        <v>149</v>
      </c>
      <c r="F1864" s="230" t="s">
        <v>150</v>
      </c>
      <c r="G1864" s="230" t="s">
        <v>150</v>
      </c>
      <c r="H1864" s="230" t="s">
        <v>150</v>
      </c>
      <c r="I1864" s="230" t="s">
        <v>149</v>
      </c>
      <c r="J1864" s="230" t="s">
        <v>149</v>
      </c>
      <c r="K1864" s="230" t="s">
        <v>149</v>
      </c>
      <c r="L1864" s="230" t="s">
        <v>149</v>
      </c>
      <c r="M1864" s="230" t="s">
        <v>149</v>
      </c>
    </row>
    <row r="1865" spans="1:13" x14ac:dyDescent="0.3">
      <c r="A1865" s="230">
        <v>425809</v>
      </c>
      <c r="B1865" s="230" t="s">
        <v>58</v>
      </c>
      <c r="C1865" s="230" t="s">
        <v>150</v>
      </c>
      <c r="D1865" s="230" t="s">
        <v>150</v>
      </c>
      <c r="E1865" s="230" t="s">
        <v>150</v>
      </c>
      <c r="F1865" s="230" t="s">
        <v>149</v>
      </c>
      <c r="G1865" s="230" t="s">
        <v>149</v>
      </c>
      <c r="H1865" s="230" t="s">
        <v>149</v>
      </c>
      <c r="I1865" s="230" t="s">
        <v>149</v>
      </c>
      <c r="J1865" s="230" t="s">
        <v>149</v>
      </c>
      <c r="K1865" s="230" t="s">
        <v>149</v>
      </c>
      <c r="L1865" s="230" t="s">
        <v>149</v>
      </c>
      <c r="M1865" s="230" t="s">
        <v>149</v>
      </c>
    </row>
    <row r="1866" spans="1:13" x14ac:dyDescent="0.3">
      <c r="A1866" s="230">
        <v>425811</v>
      </c>
      <c r="B1866" s="230" t="s">
        <v>58</v>
      </c>
      <c r="C1866" s="230" t="s">
        <v>149</v>
      </c>
      <c r="E1866" s="230" t="s">
        <v>149</v>
      </c>
      <c r="F1866" s="230" t="s">
        <v>149</v>
      </c>
      <c r="H1866" s="230" t="s">
        <v>149</v>
      </c>
      <c r="I1866" s="230" t="s">
        <v>149</v>
      </c>
      <c r="J1866" s="230" t="s">
        <v>149</v>
      </c>
      <c r="K1866" s="230" t="s">
        <v>149</v>
      </c>
      <c r="L1866" s="230" t="s">
        <v>149</v>
      </c>
      <c r="M1866" s="230" t="s">
        <v>149</v>
      </c>
    </row>
    <row r="1867" spans="1:13" x14ac:dyDescent="0.3">
      <c r="A1867" s="230">
        <v>425818</v>
      </c>
      <c r="B1867" s="230" t="s">
        <v>58</v>
      </c>
      <c r="C1867" s="230" t="s">
        <v>150</v>
      </c>
      <c r="D1867" s="230" t="s">
        <v>150</v>
      </c>
      <c r="E1867" s="230" t="s">
        <v>150</v>
      </c>
      <c r="F1867" s="230" t="s">
        <v>150</v>
      </c>
      <c r="G1867" s="230" t="s">
        <v>150</v>
      </c>
      <c r="H1867" s="230" t="s">
        <v>150</v>
      </c>
      <c r="I1867" s="230" t="s">
        <v>149</v>
      </c>
      <c r="J1867" s="230" t="s">
        <v>149</v>
      </c>
      <c r="K1867" s="230" t="s">
        <v>149</v>
      </c>
      <c r="L1867" s="230" t="s">
        <v>149</v>
      </c>
      <c r="M1867" s="230" t="s">
        <v>149</v>
      </c>
    </row>
    <row r="1868" spans="1:13" x14ac:dyDescent="0.3">
      <c r="A1868" s="230">
        <v>425819</v>
      </c>
      <c r="B1868" s="230" t="s">
        <v>58</v>
      </c>
      <c r="C1868" s="230" t="s">
        <v>150</v>
      </c>
      <c r="D1868" s="230" t="s">
        <v>149</v>
      </c>
      <c r="E1868" s="230" t="s">
        <v>150</v>
      </c>
      <c r="F1868" s="230" t="s">
        <v>149</v>
      </c>
      <c r="G1868" s="230" t="s">
        <v>149</v>
      </c>
      <c r="H1868" s="230" t="s">
        <v>149</v>
      </c>
      <c r="I1868" s="230" t="s">
        <v>149</v>
      </c>
      <c r="J1868" s="230" t="s">
        <v>149</v>
      </c>
      <c r="K1868" s="230" t="s">
        <v>149</v>
      </c>
      <c r="L1868" s="230" t="s">
        <v>149</v>
      </c>
      <c r="M1868" s="230" t="s">
        <v>149</v>
      </c>
    </row>
    <row r="1869" spans="1:13" x14ac:dyDescent="0.3">
      <c r="A1869" s="230">
        <v>425825</v>
      </c>
      <c r="B1869" s="230" t="s">
        <v>58</v>
      </c>
      <c r="C1869" s="230" t="s">
        <v>149</v>
      </c>
      <c r="D1869" s="230" t="s">
        <v>149</v>
      </c>
      <c r="E1869" s="230" t="s">
        <v>149</v>
      </c>
      <c r="F1869" s="230" t="s">
        <v>149</v>
      </c>
      <c r="G1869" s="230" t="s">
        <v>149</v>
      </c>
      <c r="H1869" s="230" t="s">
        <v>149</v>
      </c>
      <c r="I1869" s="230" t="s">
        <v>149</v>
      </c>
      <c r="J1869" s="230" t="s">
        <v>149</v>
      </c>
      <c r="K1869" s="230" t="s">
        <v>149</v>
      </c>
      <c r="L1869" s="230" t="s">
        <v>149</v>
      </c>
      <c r="M1869" s="230" t="s">
        <v>149</v>
      </c>
    </row>
    <row r="1870" spans="1:13" x14ac:dyDescent="0.3">
      <c r="A1870" s="230">
        <v>425826</v>
      </c>
      <c r="B1870" s="230" t="s">
        <v>58</v>
      </c>
      <c r="C1870" s="230" t="s">
        <v>149</v>
      </c>
      <c r="D1870" s="230" t="s">
        <v>149</v>
      </c>
      <c r="E1870" s="230" t="s">
        <v>149</v>
      </c>
      <c r="F1870" s="230" t="s">
        <v>149</v>
      </c>
      <c r="G1870" s="230" t="s">
        <v>149</v>
      </c>
      <c r="H1870" s="230" t="s">
        <v>149</v>
      </c>
      <c r="I1870" s="230" t="s">
        <v>149</v>
      </c>
      <c r="J1870" s="230" t="s">
        <v>149</v>
      </c>
      <c r="K1870" s="230" t="s">
        <v>149</v>
      </c>
      <c r="L1870" s="230" t="s">
        <v>149</v>
      </c>
      <c r="M1870" s="230" t="s">
        <v>149</v>
      </c>
    </row>
    <row r="1871" spans="1:13" x14ac:dyDescent="0.3">
      <c r="A1871" s="230">
        <v>425827</v>
      </c>
      <c r="B1871" s="230" t="s">
        <v>58</v>
      </c>
      <c r="C1871" s="230" t="s">
        <v>148</v>
      </c>
      <c r="D1871" s="230" t="s">
        <v>149</v>
      </c>
      <c r="E1871" s="230" t="s">
        <v>148</v>
      </c>
      <c r="F1871" s="230" t="s">
        <v>149</v>
      </c>
      <c r="G1871" s="230" t="s">
        <v>149</v>
      </c>
      <c r="H1871" s="230" t="s">
        <v>149</v>
      </c>
      <c r="I1871" s="230" t="s">
        <v>149</v>
      </c>
      <c r="J1871" s="230" t="s">
        <v>149</v>
      </c>
      <c r="K1871" s="230" t="s">
        <v>149</v>
      </c>
      <c r="L1871" s="230" t="s">
        <v>149</v>
      </c>
      <c r="M1871" s="230" t="s">
        <v>149</v>
      </c>
    </row>
    <row r="1872" spans="1:13" x14ac:dyDescent="0.3">
      <c r="A1872" s="230">
        <v>425831</v>
      </c>
      <c r="B1872" s="230" t="s">
        <v>58</v>
      </c>
      <c r="C1872" s="230" t="s">
        <v>149</v>
      </c>
      <c r="D1872" s="230" t="s">
        <v>149</v>
      </c>
      <c r="E1872" s="230" t="s">
        <v>149</v>
      </c>
      <c r="F1872" s="230" t="s">
        <v>149</v>
      </c>
      <c r="I1872" s="230" t="s">
        <v>149</v>
      </c>
      <c r="J1872" s="230" t="s">
        <v>149</v>
      </c>
      <c r="K1872" s="230" t="s">
        <v>149</v>
      </c>
      <c r="L1872" s="230" t="s">
        <v>149</v>
      </c>
      <c r="M1872" s="230" t="s">
        <v>149</v>
      </c>
    </row>
    <row r="1873" spans="1:13" x14ac:dyDescent="0.3">
      <c r="A1873" s="230">
        <v>425836</v>
      </c>
      <c r="B1873" s="230" t="s">
        <v>58</v>
      </c>
      <c r="C1873" s="230" t="s">
        <v>149</v>
      </c>
      <c r="D1873" s="230" t="s">
        <v>149</v>
      </c>
      <c r="E1873" s="230" t="s">
        <v>150</v>
      </c>
      <c r="F1873" s="230" t="s">
        <v>150</v>
      </c>
      <c r="G1873" s="230" t="s">
        <v>150</v>
      </c>
      <c r="H1873" s="230" t="s">
        <v>150</v>
      </c>
      <c r="I1873" s="230" t="s">
        <v>149</v>
      </c>
      <c r="J1873" s="230" t="s">
        <v>149</v>
      </c>
      <c r="K1873" s="230" t="s">
        <v>149</v>
      </c>
      <c r="L1873" s="230" t="s">
        <v>149</v>
      </c>
      <c r="M1873" s="230" t="s">
        <v>149</v>
      </c>
    </row>
    <row r="1874" spans="1:13" x14ac:dyDescent="0.3">
      <c r="A1874" s="230">
        <v>425838</v>
      </c>
      <c r="B1874" s="230" t="s">
        <v>58</v>
      </c>
      <c r="C1874" s="230" t="s">
        <v>150</v>
      </c>
      <c r="D1874" s="230" t="s">
        <v>149</v>
      </c>
      <c r="E1874" s="230" t="s">
        <v>150</v>
      </c>
      <c r="G1874" s="230" t="s">
        <v>150</v>
      </c>
      <c r="H1874" s="230" t="s">
        <v>149</v>
      </c>
      <c r="I1874" s="230" t="s">
        <v>149</v>
      </c>
      <c r="J1874" s="230" t="s">
        <v>149</v>
      </c>
      <c r="K1874" s="230" t="s">
        <v>149</v>
      </c>
      <c r="L1874" s="230" t="s">
        <v>149</v>
      </c>
      <c r="M1874" s="230" t="s">
        <v>149</v>
      </c>
    </row>
    <row r="1875" spans="1:13" x14ac:dyDescent="0.3">
      <c r="A1875" s="230">
        <v>425852</v>
      </c>
      <c r="B1875" s="230" t="s">
        <v>58</v>
      </c>
      <c r="C1875" s="230" t="s">
        <v>150</v>
      </c>
      <c r="D1875" s="230" t="s">
        <v>149</v>
      </c>
      <c r="E1875" s="230" t="s">
        <v>149</v>
      </c>
      <c r="F1875" s="230" t="s">
        <v>149</v>
      </c>
      <c r="G1875" s="230" t="s">
        <v>149</v>
      </c>
      <c r="H1875" s="230" t="s">
        <v>150</v>
      </c>
      <c r="I1875" s="230" t="s">
        <v>149</v>
      </c>
      <c r="J1875" s="230" t="s">
        <v>149</v>
      </c>
      <c r="K1875" s="230" t="s">
        <v>149</v>
      </c>
      <c r="L1875" s="230" t="s">
        <v>149</v>
      </c>
      <c r="M1875" s="230" t="s">
        <v>149</v>
      </c>
    </row>
    <row r="1876" spans="1:13" x14ac:dyDescent="0.3">
      <c r="A1876" s="230">
        <v>425864</v>
      </c>
      <c r="B1876" s="230" t="s">
        <v>58</v>
      </c>
      <c r="D1876" s="230" t="s">
        <v>150</v>
      </c>
      <c r="E1876" s="230" t="s">
        <v>150</v>
      </c>
      <c r="F1876" s="230" t="s">
        <v>150</v>
      </c>
      <c r="G1876" s="230" t="s">
        <v>149</v>
      </c>
      <c r="H1876" s="230" t="s">
        <v>149</v>
      </c>
      <c r="I1876" s="230" t="s">
        <v>149</v>
      </c>
      <c r="J1876" s="230" t="s">
        <v>149</v>
      </c>
      <c r="K1876" s="230" t="s">
        <v>149</v>
      </c>
      <c r="L1876" s="230" t="s">
        <v>149</v>
      </c>
      <c r="M1876" s="230" t="s">
        <v>149</v>
      </c>
    </row>
    <row r="1877" spans="1:13" x14ac:dyDescent="0.3">
      <c r="A1877" s="230">
        <v>425867</v>
      </c>
      <c r="B1877" s="230" t="s">
        <v>58</v>
      </c>
      <c r="F1877" s="230" t="s">
        <v>148</v>
      </c>
      <c r="I1877" s="230" t="s">
        <v>150</v>
      </c>
      <c r="J1877" s="230" t="s">
        <v>150</v>
      </c>
      <c r="K1877" s="230" t="s">
        <v>150</v>
      </c>
      <c r="L1877" s="230" t="s">
        <v>150</v>
      </c>
      <c r="M1877" s="230" t="s">
        <v>150</v>
      </c>
    </row>
    <row r="1878" spans="1:13" x14ac:dyDescent="0.3">
      <c r="A1878" s="230">
        <v>425869</v>
      </c>
      <c r="B1878" s="230" t="s">
        <v>58</v>
      </c>
      <c r="D1878" s="230" t="s">
        <v>150</v>
      </c>
      <c r="E1878" s="230" t="s">
        <v>150</v>
      </c>
      <c r="F1878" s="230" t="s">
        <v>150</v>
      </c>
      <c r="G1878" s="230" t="s">
        <v>150</v>
      </c>
      <c r="H1878" s="230" t="s">
        <v>150</v>
      </c>
      <c r="I1878" s="230" t="s">
        <v>149</v>
      </c>
      <c r="J1878" s="230" t="s">
        <v>149</v>
      </c>
      <c r="K1878" s="230" t="s">
        <v>149</v>
      </c>
      <c r="L1878" s="230" t="s">
        <v>149</v>
      </c>
      <c r="M1878" s="230" t="s">
        <v>149</v>
      </c>
    </row>
    <row r="1879" spans="1:13" x14ac:dyDescent="0.3">
      <c r="A1879" s="230">
        <v>425870</v>
      </c>
      <c r="B1879" s="230" t="s">
        <v>58</v>
      </c>
      <c r="C1879" s="230" t="s">
        <v>150</v>
      </c>
      <c r="D1879" s="230" t="s">
        <v>150</v>
      </c>
      <c r="E1879" s="230" t="s">
        <v>150</v>
      </c>
      <c r="F1879" s="230" t="s">
        <v>150</v>
      </c>
      <c r="G1879" s="230" t="s">
        <v>150</v>
      </c>
      <c r="H1879" s="230" t="s">
        <v>149</v>
      </c>
      <c r="I1879" s="230" t="s">
        <v>149</v>
      </c>
      <c r="J1879" s="230" t="s">
        <v>149</v>
      </c>
      <c r="K1879" s="230" t="s">
        <v>149</v>
      </c>
      <c r="L1879" s="230" t="s">
        <v>149</v>
      </c>
      <c r="M1879" s="230" t="s">
        <v>149</v>
      </c>
    </row>
    <row r="1880" spans="1:13" x14ac:dyDescent="0.3">
      <c r="A1880" s="230">
        <v>425879</v>
      </c>
      <c r="B1880" s="230" t="s">
        <v>58</v>
      </c>
      <c r="E1880" s="230" t="s">
        <v>148</v>
      </c>
      <c r="H1880" s="230" t="s">
        <v>150</v>
      </c>
      <c r="I1880" s="230" t="s">
        <v>150</v>
      </c>
      <c r="K1880" s="230" t="s">
        <v>149</v>
      </c>
      <c r="L1880" s="230" t="s">
        <v>149</v>
      </c>
    </row>
    <row r="1881" spans="1:13" x14ac:dyDescent="0.3">
      <c r="A1881" s="230">
        <v>425883</v>
      </c>
      <c r="B1881" s="230" t="s">
        <v>58</v>
      </c>
      <c r="D1881" s="230" t="s">
        <v>150</v>
      </c>
      <c r="E1881" s="230" t="s">
        <v>149</v>
      </c>
      <c r="F1881" s="230" t="s">
        <v>149</v>
      </c>
      <c r="H1881" s="230" t="s">
        <v>149</v>
      </c>
      <c r="I1881" s="230" t="s">
        <v>149</v>
      </c>
      <c r="J1881" s="230" t="s">
        <v>149</v>
      </c>
      <c r="K1881" s="230" t="s">
        <v>149</v>
      </c>
      <c r="L1881" s="230" t="s">
        <v>149</v>
      </c>
      <c r="M1881" s="230" t="s">
        <v>149</v>
      </c>
    </row>
    <row r="1882" spans="1:13" x14ac:dyDescent="0.3">
      <c r="A1882" s="230">
        <v>425885</v>
      </c>
      <c r="B1882" s="230" t="s">
        <v>58</v>
      </c>
      <c r="C1882" s="230" t="s">
        <v>149</v>
      </c>
      <c r="D1882" s="230" t="s">
        <v>149</v>
      </c>
      <c r="E1882" s="230" t="s">
        <v>149</v>
      </c>
      <c r="H1882" s="230" t="s">
        <v>150</v>
      </c>
      <c r="I1882" s="230" t="s">
        <v>149</v>
      </c>
      <c r="J1882" s="230" t="s">
        <v>149</v>
      </c>
      <c r="K1882" s="230" t="s">
        <v>149</v>
      </c>
      <c r="L1882" s="230" t="s">
        <v>149</v>
      </c>
      <c r="M1882" s="230" t="s">
        <v>149</v>
      </c>
    </row>
    <row r="1883" spans="1:13" x14ac:dyDescent="0.3">
      <c r="A1883" s="230">
        <v>425886</v>
      </c>
      <c r="B1883" s="230" t="s">
        <v>58</v>
      </c>
      <c r="C1883" s="230" t="s">
        <v>150</v>
      </c>
      <c r="D1883" s="230" t="s">
        <v>149</v>
      </c>
      <c r="E1883" s="230" t="s">
        <v>150</v>
      </c>
      <c r="G1883" s="230" t="s">
        <v>149</v>
      </c>
      <c r="H1883" s="230" t="s">
        <v>150</v>
      </c>
      <c r="I1883" s="230" t="s">
        <v>149</v>
      </c>
      <c r="J1883" s="230" t="s">
        <v>149</v>
      </c>
      <c r="K1883" s="230" t="s">
        <v>149</v>
      </c>
      <c r="L1883" s="230" t="s">
        <v>149</v>
      </c>
      <c r="M1883" s="230" t="s">
        <v>149</v>
      </c>
    </row>
    <row r="1884" spans="1:13" x14ac:dyDescent="0.3">
      <c r="A1884" s="230">
        <v>425888</v>
      </c>
      <c r="B1884" s="230" t="s">
        <v>58</v>
      </c>
      <c r="C1884" s="230" t="s">
        <v>150</v>
      </c>
      <c r="D1884" s="230" t="s">
        <v>150</v>
      </c>
      <c r="E1884" s="230" t="s">
        <v>150</v>
      </c>
      <c r="F1884" s="230" t="s">
        <v>150</v>
      </c>
      <c r="G1884" s="230" t="s">
        <v>150</v>
      </c>
      <c r="H1884" s="230" t="s">
        <v>150</v>
      </c>
      <c r="I1884" s="230" t="s">
        <v>149</v>
      </c>
      <c r="J1884" s="230" t="s">
        <v>149</v>
      </c>
      <c r="K1884" s="230" t="s">
        <v>149</v>
      </c>
      <c r="L1884" s="230" t="s">
        <v>149</v>
      </c>
      <c r="M1884" s="230" t="s">
        <v>149</v>
      </c>
    </row>
    <row r="1885" spans="1:13" x14ac:dyDescent="0.3">
      <c r="A1885" s="230">
        <v>425889</v>
      </c>
      <c r="B1885" s="230" t="s">
        <v>58</v>
      </c>
      <c r="C1885" s="230" t="s">
        <v>150</v>
      </c>
      <c r="D1885" s="230" t="s">
        <v>150</v>
      </c>
      <c r="E1885" s="230" t="s">
        <v>150</v>
      </c>
      <c r="F1885" s="230" t="s">
        <v>150</v>
      </c>
      <c r="H1885" s="230" t="s">
        <v>149</v>
      </c>
      <c r="I1885" s="230" t="s">
        <v>149</v>
      </c>
      <c r="J1885" s="230" t="s">
        <v>149</v>
      </c>
      <c r="K1885" s="230" t="s">
        <v>149</v>
      </c>
      <c r="L1885" s="230" t="s">
        <v>149</v>
      </c>
      <c r="M1885" s="230" t="s">
        <v>149</v>
      </c>
    </row>
    <row r="1886" spans="1:13" x14ac:dyDescent="0.3">
      <c r="A1886" s="230">
        <v>425890</v>
      </c>
      <c r="B1886" s="230" t="s">
        <v>58</v>
      </c>
      <c r="D1886" s="230" t="s">
        <v>150</v>
      </c>
      <c r="E1886" s="230" t="s">
        <v>149</v>
      </c>
      <c r="F1886" s="230" t="s">
        <v>149</v>
      </c>
      <c r="G1886" s="230" t="s">
        <v>149</v>
      </c>
      <c r="H1886" s="230" t="s">
        <v>149</v>
      </c>
      <c r="I1886" s="230" t="s">
        <v>149</v>
      </c>
      <c r="J1886" s="230" t="s">
        <v>149</v>
      </c>
      <c r="K1886" s="230" t="s">
        <v>149</v>
      </c>
      <c r="L1886" s="230" t="s">
        <v>149</v>
      </c>
      <c r="M1886" s="230" t="s">
        <v>149</v>
      </c>
    </row>
    <row r="1887" spans="1:13" x14ac:dyDescent="0.3">
      <c r="A1887" s="230">
        <v>425894</v>
      </c>
      <c r="B1887" s="230" t="s">
        <v>58</v>
      </c>
      <c r="C1887" s="230" t="s">
        <v>150</v>
      </c>
      <c r="D1887" s="230" t="s">
        <v>149</v>
      </c>
      <c r="E1887" s="230" t="s">
        <v>149</v>
      </c>
      <c r="F1887" s="230" t="s">
        <v>149</v>
      </c>
      <c r="G1887" s="230" t="s">
        <v>150</v>
      </c>
      <c r="H1887" s="230" t="s">
        <v>150</v>
      </c>
      <c r="I1887" s="230" t="s">
        <v>149</v>
      </c>
      <c r="J1887" s="230" t="s">
        <v>149</v>
      </c>
      <c r="K1887" s="230" t="s">
        <v>149</v>
      </c>
      <c r="L1887" s="230" t="s">
        <v>149</v>
      </c>
      <c r="M1887" s="230" t="s">
        <v>149</v>
      </c>
    </row>
    <row r="1888" spans="1:13" x14ac:dyDescent="0.3">
      <c r="A1888" s="230">
        <v>425905</v>
      </c>
      <c r="B1888" s="230" t="s">
        <v>58</v>
      </c>
      <c r="C1888" s="230" t="s">
        <v>150</v>
      </c>
      <c r="D1888" s="230" t="s">
        <v>150</v>
      </c>
      <c r="E1888" s="230" t="s">
        <v>150</v>
      </c>
      <c r="F1888" s="230" t="s">
        <v>150</v>
      </c>
      <c r="G1888" s="230" t="s">
        <v>149</v>
      </c>
      <c r="H1888" s="230" t="s">
        <v>149</v>
      </c>
      <c r="I1888" s="230" t="s">
        <v>149</v>
      </c>
      <c r="J1888" s="230" t="s">
        <v>149</v>
      </c>
      <c r="K1888" s="230" t="s">
        <v>149</v>
      </c>
      <c r="L1888" s="230" t="s">
        <v>149</v>
      </c>
      <c r="M1888" s="230" t="s">
        <v>149</v>
      </c>
    </row>
    <row r="1889" spans="1:13" x14ac:dyDescent="0.3">
      <c r="A1889" s="230">
        <v>425906</v>
      </c>
      <c r="B1889" s="230" t="s">
        <v>58</v>
      </c>
      <c r="C1889" s="230" t="s">
        <v>150</v>
      </c>
      <c r="D1889" s="230" t="s">
        <v>149</v>
      </c>
      <c r="E1889" s="230" t="s">
        <v>150</v>
      </c>
      <c r="G1889" s="230" t="s">
        <v>149</v>
      </c>
      <c r="I1889" s="230" t="s">
        <v>149</v>
      </c>
      <c r="J1889" s="230" t="s">
        <v>149</v>
      </c>
      <c r="K1889" s="230" t="s">
        <v>149</v>
      </c>
      <c r="L1889" s="230" t="s">
        <v>149</v>
      </c>
      <c r="M1889" s="230" t="s">
        <v>149</v>
      </c>
    </row>
    <row r="1890" spans="1:13" x14ac:dyDescent="0.3">
      <c r="A1890" s="230">
        <v>425918</v>
      </c>
      <c r="B1890" s="230" t="s">
        <v>58</v>
      </c>
      <c r="C1890" s="230" t="s">
        <v>150</v>
      </c>
      <c r="D1890" s="230" t="s">
        <v>149</v>
      </c>
      <c r="E1890" s="230" t="s">
        <v>150</v>
      </c>
      <c r="G1890" s="230" t="s">
        <v>149</v>
      </c>
      <c r="H1890" s="230" t="s">
        <v>150</v>
      </c>
      <c r="I1890" s="230" t="s">
        <v>149</v>
      </c>
      <c r="J1890" s="230" t="s">
        <v>149</v>
      </c>
      <c r="K1890" s="230" t="s">
        <v>149</v>
      </c>
      <c r="L1890" s="230" t="s">
        <v>149</v>
      </c>
      <c r="M1890" s="230" t="s">
        <v>149</v>
      </c>
    </row>
    <row r="1891" spans="1:13" x14ac:dyDescent="0.3">
      <c r="A1891" s="230">
        <v>425923</v>
      </c>
      <c r="B1891" s="230" t="s">
        <v>58</v>
      </c>
      <c r="C1891" s="230" t="s">
        <v>150</v>
      </c>
      <c r="D1891" s="230" t="s">
        <v>150</v>
      </c>
      <c r="E1891" s="230" t="s">
        <v>150</v>
      </c>
      <c r="F1891" s="230" t="s">
        <v>149</v>
      </c>
      <c r="G1891" s="230" t="s">
        <v>150</v>
      </c>
      <c r="H1891" s="230" t="s">
        <v>149</v>
      </c>
      <c r="I1891" s="230" t="s">
        <v>149</v>
      </c>
      <c r="J1891" s="230" t="s">
        <v>149</v>
      </c>
      <c r="K1891" s="230" t="s">
        <v>149</v>
      </c>
      <c r="L1891" s="230" t="s">
        <v>149</v>
      </c>
      <c r="M1891" s="230" t="s">
        <v>149</v>
      </c>
    </row>
    <row r="1892" spans="1:13" x14ac:dyDescent="0.3">
      <c r="A1892" s="230">
        <v>425924</v>
      </c>
      <c r="B1892" s="230" t="s">
        <v>58</v>
      </c>
      <c r="C1892" s="230" t="s">
        <v>150</v>
      </c>
      <c r="D1892" s="230" t="s">
        <v>150</v>
      </c>
      <c r="E1892" s="230" t="s">
        <v>150</v>
      </c>
      <c r="G1892" s="230" t="s">
        <v>150</v>
      </c>
      <c r="H1892" s="230" t="s">
        <v>150</v>
      </c>
      <c r="I1892" s="230" t="s">
        <v>149</v>
      </c>
      <c r="J1892" s="230" t="s">
        <v>149</v>
      </c>
      <c r="K1892" s="230" t="s">
        <v>149</v>
      </c>
      <c r="L1892" s="230" t="s">
        <v>149</v>
      </c>
      <c r="M1892" s="230" t="s">
        <v>149</v>
      </c>
    </row>
    <row r="1893" spans="1:13" x14ac:dyDescent="0.3">
      <c r="A1893" s="230">
        <v>425926</v>
      </c>
      <c r="B1893" s="230" t="s">
        <v>58</v>
      </c>
      <c r="D1893" s="230" t="s">
        <v>150</v>
      </c>
      <c r="E1893" s="230" t="s">
        <v>150</v>
      </c>
      <c r="F1893" s="230" t="s">
        <v>150</v>
      </c>
      <c r="G1893" s="230" t="s">
        <v>150</v>
      </c>
      <c r="H1893" s="230" t="s">
        <v>150</v>
      </c>
      <c r="I1893" s="230" t="s">
        <v>149</v>
      </c>
      <c r="J1893" s="230" t="s">
        <v>149</v>
      </c>
      <c r="K1893" s="230" t="s">
        <v>149</v>
      </c>
      <c r="L1893" s="230" t="s">
        <v>149</v>
      </c>
      <c r="M1893" s="230" t="s">
        <v>149</v>
      </c>
    </row>
    <row r="1894" spans="1:13" x14ac:dyDescent="0.3">
      <c r="A1894" s="230">
        <v>425929</v>
      </c>
      <c r="B1894" s="230" t="s">
        <v>58</v>
      </c>
      <c r="C1894" s="230" t="s">
        <v>150</v>
      </c>
      <c r="D1894" s="230" t="s">
        <v>150</v>
      </c>
      <c r="E1894" s="230" t="s">
        <v>150</v>
      </c>
      <c r="F1894" s="230" t="s">
        <v>149</v>
      </c>
      <c r="G1894" s="230" t="s">
        <v>149</v>
      </c>
      <c r="H1894" s="230" t="s">
        <v>150</v>
      </c>
      <c r="I1894" s="230" t="s">
        <v>149</v>
      </c>
      <c r="J1894" s="230" t="s">
        <v>149</v>
      </c>
      <c r="K1894" s="230" t="s">
        <v>149</v>
      </c>
      <c r="L1894" s="230" t="s">
        <v>149</v>
      </c>
      <c r="M1894" s="230" t="s">
        <v>149</v>
      </c>
    </row>
    <row r="1895" spans="1:13" x14ac:dyDescent="0.3">
      <c r="A1895" s="230">
        <v>425931</v>
      </c>
      <c r="B1895" s="230" t="s">
        <v>58</v>
      </c>
      <c r="C1895" s="230" t="s">
        <v>149</v>
      </c>
      <c r="D1895" s="230" t="s">
        <v>150</v>
      </c>
      <c r="E1895" s="230" t="s">
        <v>149</v>
      </c>
      <c r="F1895" s="230" t="s">
        <v>149</v>
      </c>
      <c r="G1895" s="230" t="s">
        <v>149</v>
      </c>
      <c r="H1895" s="230" t="s">
        <v>150</v>
      </c>
      <c r="I1895" s="230" t="s">
        <v>149</v>
      </c>
      <c r="J1895" s="230" t="s">
        <v>149</v>
      </c>
      <c r="K1895" s="230" t="s">
        <v>149</v>
      </c>
      <c r="L1895" s="230" t="s">
        <v>149</v>
      </c>
      <c r="M1895" s="230" t="s">
        <v>149</v>
      </c>
    </row>
    <row r="1896" spans="1:13" x14ac:dyDescent="0.3">
      <c r="A1896" s="230">
        <v>425933</v>
      </c>
      <c r="B1896" s="230" t="s">
        <v>58</v>
      </c>
      <c r="C1896" s="230" t="s">
        <v>149</v>
      </c>
      <c r="D1896" s="230" t="s">
        <v>150</v>
      </c>
      <c r="E1896" s="230" t="s">
        <v>150</v>
      </c>
      <c r="F1896" s="230" t="s">
        <v>149</v>
      </c>
      <c r="H1896" s="230" t="s">
        <v>150</v>
      </c>
      <c r="I1896" s="230" t="s">
        <v>149</v>
      </c>
      <c r="J1896" s="230" t="s">
        <v>149</v>
      </c>
      <c r="K1896" s="230" t="s">
        <v>149</v>
      </c>
      <c r="L1896" s="230" t="s">
        <v>149</v>
      </c>
      <c r="M1896" s="230" t="s">
        <v>149</v>
      </c>
    </row>
    <row r="1897" spans="1:13" x14ac:dyDescent="0.3">
      <c r="A1897" s="230">
        <v>425943</v>
      </c>
      <c r="B1897" s="230" t="s">
        <v>58</v>
      </c>
      <c r="D1897" s="230" t="s">
        <v>150</v>
      </c>
      <c r="E1897" s="230" t="s">
        <v>150</v>
      </c>
      <c r="F1897" s="230" t="s">
        <v>150</v>
      </c>
      <c r="G1897" s="230" t="s">
        <v>149</v>
      </c>
      <c r="H1897" s="230" t="s">
        <v>149</v>
      </c>
      <c r="I1897" s="230" t="s">
        <v>149</v>
      </c>
      <c r="J1897" s="230" t="s">
        <v>149</v>
      </c>
      <c r="K1897" s="230" t="s">
        <v>149</v>
      </c>
      <c r="L1897" s="230" t="s">
        <v>149</v>
      </c>
      <c r="M1897" s="230" t="s">
        <v>149</v>
      </c>
    </row>
    <row r="1898" spans="1:13" x14ac:dyDescent="0.3">
      <c r="A1898" s="230">
        <v>425946</v>
      </c>
      <c r="B1898" s="230" t="s">
        <v>58</v>
      </c>
      <c r="C1898" s="230" t="s">
        <v>148</v>
      </c>
      <c r="D1898" s="230" t="s">
        <v>150</v>
      </c>
      <c r="E1898" s="230" t="s">
        <v>148</v>
      </c>
      <c r="G1898" s="230" t="s">
        <v>149</v>
      </c>
      <c r="H1898" s="230" t="s">
        <v>148</v>
      </c>
      <c r="I1898" s="230" t="s">
        <v>150</v>
      </c>
      <c r="J1898" s="230" t="s">
        <v>150</v>
      </c>
      <c r="K1898" s="230" t="s">
        <v>150</v>
      </c>
      <c r="L1898" s="230" t="s">
        <v>150</v>
      </c>
      <c r="M1898" s="230" t="s">
        <v>150</v>
      </c>
    </row>
    <row r="1899" spans="1:13" x14ac:dyDescent="0.3">
      <c r="A1899" s="230">
        <v>425949</v>
      </c>
      <c r="B1899" s="230" t="s">
        <v>58</v>
      </c>
      <c r="C1899" s="230" t="s">
        <v>150</v>
      </c>
      <c r="E1899" s="230" t="s">
        <v>150</v>
      </c>
      <c r="F1899" s="230" t="s">
        <v>150</v>
      </c>
      <c r="H1899" s="230" t="s">
        <v>150</v>
      </c>
      <c r="I1899" s="230" t="s">
        <v>149</v>
      </c>
      <c r="J1899" s="230" t="s">
        <v>149</v>
      </c>
      <c r="K1899" s="230" t="s">
        <v>149</v>
      </c>
      <c r="L1899" s="230" t="s">
        <v>149</v>
      </c>
      <c r="M1899" s="230" t="s">
        <v>149</v>
      </c>
    </row>
    <row r="1900" spans="1:13" x14ac:dyDescent="0.3">
      <c r="A1900" s="230">
        <v>425952</v>
      </c>
      <c r="B1900" s="230" t="s">
        <v>58</v>
      </c>
      <c r="C1900" s="230" t="s">
        <v>148</v>
      </c>
      <c r="D1900" s="230" t="s">
        <v>150</v>
      </c>
      <c r="E1900" s="230" t="s">
        <v>150</v>
      </c>
      <c r="G1900" s="230" t="s">
        <v>148</v>
      </c>
      <c r="H1900" s="230" t="s">
        <v>149</v>
      </c>
      <c r="I1900" s="230" t="s">
        <v>149</v>
      </c>
      <c r="J1900" s="230" t="s">
        <v>149</v>
      </c>
      <c r="K1900" s="230" t="s">
        <v>149</v>
      </c>
      <c r="L1900" s="230" t="s">
        <v>149</v>
      </c>
      <c r="M1900" s="230" t="s">
        <v>150</v>
      </c>
    </row>
    <row r="1901" spans="1:13" x14ac:dyDescent="0.3">
      <c r="A1901" s="230">
        <v>425953</v>
      </c>
      <c r="B1901" s="230" t="s">
        <v>58</v>
      </c>
      <c r="C1901" s="230" t="s">
        <v>150</v>
      </c>
      <c r="D1901" s="230" t="s">
        <v>150</v>
      </c>
      <c r="E1901" s="230" t="s">
        <v>150</v>
      </c>
      <c r="G1901" s="230" t="s">
        <v>150</v>
      </c>
      <c r="I1901" s="230" t="s">
        <v>150</v>
      </c>
      <c r="J1901" s="230" t="s">
        <v>150</v>
      </c>
      <c r="K1901" s="230" t="s">
        <v>150</v>
      </c>
      <c r="L1901" s="230" t="s">
        <v>150</v>
      </c>
      <c r="M1901" s="230" t="s">
        <v>150</v>
      </c>
    </row>
    <row r="1902" spans="1:13" x14ac:dyDescent="0.3">
      <c r="A1902" s="230">
        <v>425965</v>
      </c>
      <c r="B1902" s="230" t="s">
        <v>58</v>
      </c>
      <c r="C1902" s="230" t="s">
        <v>149</v>
      </c>
      <c r="D1902" s="230" t="s">
        <v>149</v>
      </c>
      <c r="E1902" s="230" t="s">
        <v>149</v>
      </c>
      <c r="F1902" s="230" t="s">
        <v>149</v>
      </c>
      <c r="G1902" s="230" t="s">
        <v>149</v>
      </c>
      <c r="H1902" s="230" t="s">
        <v>149</v>
      </c>
      <c r="I1902" s="230" t="s">
        <v>149</v>
      </c>
      <c r="J1902" s="230" t="s">
        <v>149</v>
      </c>
      <c r="K1902" s="230" t="s">
        <v>149</v>
      </c>
      <c r="L1902" s="230" t="s">
        <v>149</v>
      </c>
      <c r="M1902" s="230" t="s">
        <v>149</v>
      </c>
    </row>
    <row r="1903" spans="1:13" x14ac:dyDescent="0.3">
      <c r="A1903" s="230">
        <v>425967</v>
      </c>
      <c r="B1903" s="230" t="s">
        <v>58</v>
      </c>
      <c r="C1903" s="230" t="s">
        <v>150</v>
      </c>
      <c r="D1903" s="230" t="s">
        <v>150</v>
      </c>
      <c r="E1903" s="230" t="s">
        <v>150</v>
      </c>
      <c r="F1903" s="230" t="s">
        <v>150</v>
      </c>
      <c r="G1903" s="230" t="s">
        <v>149</v>
      </c>
      <c r="H1903" s="230" t="s">
        <v>150</v>
      </c>
      <c r="I1903" s="230" t="s">
        <v>149</v>
      </c>
      <c r="J1903" s="230" t="s">
        <v>149</v>
      </c>
      <c r="K1903" s="230" t="s">
        <v>149</v>
      </c>
      <c r="L1903" s="230" t="s">
        <v>149</v>
      </c>
      <c r="M1903" s="230" t="s">
        <v>149</v>
      </c>
    </row>
    <row r="1904" spans="1:13" x14ac:dyDescent="0.3">
      <c r="A1904" s="230">
        <v>425968</v>
      </c>
      <c r="B1904" s="230" t="s">
        <v>58</v>
      </c>
      <c r="D1904" s="230" t="s">
        <v>150</v>
      </c>
      <c r="E1904" s="230" t="s">
        <v>150</v>
      </c>
      <c r="G1904" s="230" t="s">
        <v>149</v>
      </c>
      <c r="H1904" s="230" t="s">
        <v>149</v>
      </c>
      <c r="I1904" s="230" t="s">
        <v>149</v>
      </c>
      <c r="J1904" s="230" t="s">
        <v>149</v>
      </c>
      <c r="K1904" s="230" t="s">
        <v>149</v>
      </c>
      <c r="L1904" s="230" t="s">
        <v>149</v>
      </c>
      <c r="M1904" s="230" t="s">
        <v>149</v>
      </c>
    </row>
    <row r="1905" spans="1:13" x14ac:dyDescent="0.3">
      <c r="A1905" s="230">
        <v>425972</v>
      </c>
      <c r="B1905" s="230" t="s">
        <v>58</v>
      </c>
      <c r="D1905" s="230" t="s">
        <v>150</v>
      </c>
      <c r="E1905" s="230" t="s">
        <v>150</v>
      </c>
      <c r="F1905" s="230" t="s">
        <v>150</v>
      </c>
      <c r="G1905" s="230" t="s">
        <v>150</v>
      </c>
      <c r="H1905" s="230" t="s">
        <v>150</v>
      </c>
      <c r="I1905" s="230" t="s">
        <v>149</v>
      </c>
      <c r="J1905" s="230" t="s">
        <v>149</v>
      </c>
      <c r="K1905" s="230" t="s">
        <v>149</v>
      </c>
      <c r="L1905" s="230" t="s">
        <v>149</v>
      </c>
      <c r="M1905" s="230" t="s">
        <v>149</v>
      </c>
    </row>
    <row r="1906" spans="1:13" x14ac:dyDescent="0.3">
      <c r="A1906" s="230">
        <v>425973</v>
      </c>
      <c r="B1906" s="230" t="s">
        <v>58</v>
      </c>
      <c r="C1906" s="230" t="s">
        <v>149</v>
      </c>
      <c r="D1906" s="230" t="s">
        <v>149</v>
      </c>
      <c r="E1906" s="230" t="s">
        <v>150</v>
      </c>
      <c r="F1906" s="230" t="s">
        <v>149</v>
      </c>
      <c r="G1906" s="230" t="s">
        <v>149</v>
      </c>
      <c r="H1906" s="230" t="s">
        <v>150</v>
      </c>
      <c r="I1906" s="230" t="s">
        <v>149</v>
      </c>
      <c r="J1906" s="230" t="s">
        <v>149</v>
      </c>
      <c r="K1906" s="230" t="s">
        <v>149</v>
      </c>
      <c r="L1906" s="230" t="s">
        <v>149</v>
      </c>
      <c r="M1906" s="230" t="s">
        <v>149</v>
      </c>
    </row>
    <row r="1907" spans="1:13" x14ac:dyDescent="0.3">
      <c r="A1907" s="230">
        <v>425979</v>
      </c>
      <c r="B1907" s="230" t="s">
        <v>58</v>
      </c>
      <c r="G1907" s="230" t="s">
        <v>150</v>
      </c>
      <c r="H1907" s="230" t="s">
        <v>149</v>
      </c>
      <c r="J1907" s="230" t="s">
        <v>150</v>
      </c>
      <c r="K1907" s="230" t="s">
        <v>149</v>
      </c>
      <c r="L1907" s="230" t="s">
        <v>149</v>
      </c>
    </row>
    <row r="1908" spans="1:13" x14ac:dyDescent="0.3">
      <c r="A1908" s="230">
        <v>425982</v>
      </c>
      <c r="B1908" s="230" t="s">
        <v>58</v>
      </c>
      <c r="C1908" s="230" t="s">
        <v>150</v>
      </c>
      <c r="D1908" s="230" t="s">
        <v>150</v>
      </c>
      <c r="E1908" s="230" t="s">
        <v>149</v>
      </c>
      <c r="F1908" s="230" t="s">
        <v>150</v>
      </c>
      <c r="G1908" s="230" t="s">
        <v>150</v>
      </c>
      <c r="H1908" s="230" t="s">
        <v>150</v>
      </c>
      <c r="I1908" s="230" t="s">
        <v>149</v>
      </c>
      <c r="J1908" s="230" t="s">
        <v>149</v>
      </c>
      <c r="K1908" s="230" t="s">
        <v>149</v>
      </c>
      <c r="L1908" s="230" t="s">
        <v>149</v>
      </c>
      <c r="M1908" s="230" t="s">
        <v>149</v>
      </c>
    </row>
    <row r="1909" spans="1:13" x14ac:dyDescent="0.3">
      <c r="A1909" s="230">
        <v>425983</v>
      </c>
      <c r="B1909" s="230" t="s">
        <v>58</v>
      </c>
      <c r="C1909" s="230" t="s">
        <v>149</v>
      </c>
      <c r="D1909" s="230" t="s">
        <v>149</v>
      </c>
      <c r="E1909" s="230" t="s">
        <v>150</v>
      </c>
      <c r="F1909" s="230" t="s">
        <v>149</v>
      </c>
      <c r="G1909" s="230" t="s">
        <v>150</v>
      </c>
      <c r="H1909" s="230" t="s">
        <v>150</v>
      </c>
      <c r="I1909" s="230" t="s">
        <v>149</v>
      </c>
      <c r="J1909" s="230" t="s">
        <v>149</v>
      </c>
      <c r="K1909" s="230" t="s">
        <v>149</v>
      </c>
      <c r="L1909" s="230" t="s">
        <v>149</v>
      </c>
      <c r="M1909" s="230" t="s">
        <v>149</v>
      </c>
    </row>
    <row r="1910" spans="1:13" x14ac:dyDescent="0.3">
      <c r="A1910" s="230">
        <v>425990</v>
      </c>
      <c r="B1910" s="230" t="s">
        <v>58</v>
      </c>
      <c r="C1910" s="230" t="s">
        <v>149</v>
      </c>
      <c r="D1910" s="230" t="s">
        <v>149</v>
      </c>
      <c r="E1910" s="230" t="s">
        <v>149</v>
      </c>
      <c r="I1910" s="230" t="s">
        <v>149</v>
      </c>
      <c r="J1910" s="230" t="s">
        <v>149</v>
      </c>
      <c r="K1910" s="230" t="s">
        <v>149</v>
      </c>
      <c r="M1910" s="230" t="s">
        <v>149</v>
      </c>
    </row>
    <row r="1911" spans="1:13" x14ac:dyDescent="0.3">
      <c r="A1911" s="230">
        <v>426003</v>
      </c>
      <c r="B1911" s="230" t="s">
        <v>58</v>
      </c>
      <c r="C1911" s="230" t="s">
        <v>149</v>
      </c>
      <c r="D1911" s="230" t="s">
        <v>150</v>
      </c>
      <c r="E1911" s="230" t="s">
        <v>150</v>
      </c>
      <c r="F1911" s="230" t="s">
        <v>149</v>
      </c>
      <c r="G1911" s="230" t="s">
        <v>149</v>
      </c>
      <c r="I1911" s="230" t="s">
        <v>149</v>
      </c>
      <c r="J1911" s="230" t="s">
        <v>149</v>
      </c>
      <c r="K1911" s="230" t="s">
        <v>149</v>
      </c>
      <c r="L1911" s="230" t="s">
        <v>149</v>
      </c>
      <c r="M1911" s="230" t="s">
        <v>149</v>
      </c>
    </row>
    <row r="1912" spans="1:13" x14ac:dyDescent="0.3">
      <c r="A1912" s="230">
        <v>426004</v>
      </c>
      <c r="B1912" s="230" t="s">
        <v>58</v>
      </c>
      <c r="D1912" s="230" t="s">
        <v>150</v>
      </c>
      <c r="E1912" s="230" t="s">
        <v>150</v>
      </c>
      <c r="F1912" s="230" t="s">
        <v>150</v>
      </c>
      <c r="G1912" s="230" t="s">
        <v>150</v>
      </c>
      <c r="H1912" s="230" t="s">
        <v>150</v>
      </c>
      <c r="I1912" s="230" t="s">
        <v>149</v>
      </c>
      <c r="J1912" s="230" t="s">
        <v>149</v>
      </c>
      <c r="K1912" s="230" t="s">
        <v>149</v>
      </c>
      <c r="L1912" s="230" t="s">
        <v>149</v>
      </c>
      <c r="M1912" s="230" t="s">
        <v>149</v>
      </c>
    </row>
    <row r="1913" spans="1:13" x14ac:dyDescent="0.3">
      <c r="A1913" s="230">
        <v>426012</v>
      </c>
      <c r="B1913" s="230" t="s">
        <v>58</v>
      </c>
      <c r="C1913" s="230" t="s">
        <v>149</v>
      </c>
      <c r="E1913" s="230" t="s">
        <v>150</v>
      </c>
      <c r="H1913" s="230" t="s">
        <v>150</v>
      </c>
      <c r="I1913" s="230" t="s">
        <v>149</v>
      </c>
      <c r="J1913" s="230" t="s">
        <v>149</v>
      </c>
      <c r="K1913" s="230" t="s">
        <v>149</v>
      </c>
      <c r="L1913" s="230" t="s">
        <v>149</v>
      </c>
      <c r="M1913" s="230" t="s">
        <v>149</v>
      </c>
    </row>
    <row r="1914" spans="1:13" x14ac:dyDescent="0.3">
      <c r="A1914" s="230">
        <v>426013</v>
      </c>
      <c r="B1914" s="230" t="s">
        <v>58</v>
      </c>
      <c r="D1914" s="230" t="s">
        <v>149</v>
      </c>
      <c r="E1914" s="230" t="s">
        <v>149</v>
      </c>
      <c r="F1914" s="230" t="s">
        <v>149</v>
      </c>
      <c r="G1914" s="230" t="s">
        <v>149</v>
      </c>
      <c r="J1914" s="230" t="s">
        <v>149</v>
      </c>
      <c r="K1914" s="230" t="s">
        <v>149</v>
      </c>
      <c r="L1914" s="230" t="s">
        <v>149</v>
      </c>
      <c r="M1914" s="230" t="s">
        <v>149</v>
      </c>
    </row>
    <row r="1915" spans="1:13" x14ac:dyDescent="0.3">
      <c r="A1915" s="230">
        <v>426018</v>
      </c>
      <c r="B1915" s="230" t="s">
        <v>58</v>
      </c>
      <c r="C1915" s="230" t="s">
        <v>148</v>
      </c>
      <c r="D1915" s="230" t="s">
        <v>150</v>
      </c>
      <c r="E1915" s="230" t="s">
        <v>148</v>
      </c>
      <c r="F1915" s="230" t="s">
        <v>149</v>
      </c>
      <c r="G1915" s="230" t="s">
        <v>150</v>
      </c>
      <c r="H1915" s="230" t="s">
        <v>150</v>
      </c>
      <c r="I1915" s="230" t="s">
        <v>149</v>
      </c>
      <c r="J1915" s="230" t="s">
        <v>149</v>
      </c>
      <c r="K1915" s="230" t="s">
        <v>149</v>
      </c>
      <c r="L1915" s="230" t="s">
        <v>149</v>
      </c>
      <c r="M1915" s="230" t="s">
        <v>149</v>
      </c>
    </row>
    <row r="1916" spans="1:13" x14ac:dyDescent="0.3">
      <c r="A1916" s="230">
        <v>426021</v>
      </c>
      <c r="B1916" s="230" t="s">
        <v>58</v>
      </c>
      <c r="C1916" s="230" t="s">
        <v>150</v>
      </c>
      <c r="D1916" s="230" t="s">
        <v>150</v>
      </c>
      <c r="E1916" s="230" t="s">
        <v>148</v>
      </c>
      <c r="G1916" s="230" t="s">
        <v>148</v>
      </c>
      <c r="H1916" s="230" t="s">
        <v>148</v>
      </c>
      <c r="I1916" s="230" t="s">
        <v>150</v>
      </c>
      <c r="J1916" s="230" t="s">
        <v>150</v>
      </c>
      <c r="K1916" s="230" t="s">
        <v>150</v>
      </c>
      <c r="L1916" s="230" t="s">
        <v>150</v>
      </c>
      <c r="M1916" s="230" t="s">
        <v>150</v>
      </c>
    </row>
    <row r="1917" spans="1:13" x14ac:dyDescent="0.3">
      <c r="A1917" s="230">
        <v>426024</v>
      </c>
      <c r="B1917" s="230" t="s">
        <v>58</v>
      </c>
      <c r="C1917" s="230" t="s">
        <v>150</v>
      </c>
      <c r="E1917" s="230" t="s">
        <v>150</v>
      </c>
      <c r="F1917" s="230" t="s">
        <v>149</v>
      </c>
      <c r="H1917" s="230" t="s">
        <v>149</v>
      </c>
      <c r="I1917" s="230" t="s">
        <v>149</v>
      </c>
      <c r="J1917" s="230" t="s">
        <v>149</v>
      </c>
      <c r="K1917" s="230" t="s">
        <v>149</v>
      </c>
      <c r="L1917" s="230" t="s">
        <v>149</v>
      </c>
      <c r="M1917" s="230" t="s">
        <v>149</v>
      </c>
    </row>
    <row r="1918" spans="1:13" x14ac:dyDescent="0.3">
      <c r="A1918" s="230">
        <v>426027</v>
      </c>
      <c r="B1918" s="230" t="s">
        <v>58</v>
      </c>
      <c r="C1918" s="230" t="s">
        <v>150</v>
      </c>
      <c r="D1918" s="230" t="s">
        <v>150</v>
      </c>
      <c r="E1918" s="230" t="s">
        <v>149</v>
      </c>
      <c r="F1918" s="230" t="s">
        <v>149</v>
      </c>
      <c r="G1918" s="230" t="s">
        <v>149</v>
      </c>
      <c r="H1918" s="230" t="s">
        <v>149</v>
      </c>
      <c r="I1918" s="230" t="s">
        <v>149</v>
      </c>
      <c r="J1918" s="230" t="s">
        <v>149</v>
      </c>
      <c r="K1918" s="230" t="s">
        <v>149</v>
      </c>
      <c r="L1918" s="230" t="s">
        <v>149</v>
      </c>
      <c r="M1918" s="230" t="s">
        <v>149</v>
      </c>
    </row>
    <row r="1919" spans="1:13" x14ac:dyDescent="0.3">
      <c r="A1919" s="230">
        <v>426028</v>
      </c>
      <c r="B1919" s="230" t="s">
        <v>58</v>
      </c>
      <c r="C1919" s="230" t="s">
        <v>150</v>
      </c>
      <c r="D1919" s="230" t="s">
        <v>149</v>
      </c>
      <c r="E1919" s="230" t="s">
        <v>148</v>
      </c>
      <c r="F1919" s="230" t="s">
        <v>148</v>
      </c>
      <c r="G1919" s="230" t="s">
        <v>150</v>
      </c>
      <c r="H1919" s="230" t="s">
        <v>150</v>
      </c>
      <c r="I1919" s="230" t="s">
        <v>149</v>
      </c>
      <c r="J1919" s="230" t="s">
        <v>149</v>
      </c>
      <c r="K1919" s="230" t="s">
        <v>150</v>
      </c>
      <c r="L1919" s="230" t="s">
        <v>149</v>
      </c>
      <c r="M1919" s="230" t="s">
        <v>150</v>
      </c>
    </row>
    <row r="1920" spans="1:13" x14ac:dyDescent="0.3">
      <c r="A1920" s="230">
        <v>426029</v>
      </c>
      <c r="B1920" s="230" t="s">
        <v>58</v>
      </c>
      <c r="C1920" s="230" t="s">
        <v>150</v>
      </c>
      <c r="D1920" s="230" t="s">
        <v>150</v>
      </c>
      <c r="E1920" s="230" t="s">
        <v>150</v>
      </c>
      <c r="F1920" s="230" t="s">
        <v>150</v>
      </c>
      <c r="G1920" s="230" t="s">
        <v>150</v>
      </c>
      <c r="H1920" s="230" t="s">
        <v>150</v>
      </c>
      <c r="I1920" s="230" t="s">
        <v>149</v>
      </c>
      <c r="J1920" s="230" t="s">
        <v>149</v>
      </c>
      <c r="K1920" s="230" t="s">
        <v>149</v>
      </c>
      <c r="L1920" s="230" t="s">
        <v>149</v>
      </c>
      <c r="M1920" s="230" t="s">
        <v>149</v>
      </c>
    </row>
    <row r="1921" spans="1:13" x14ac:dyDescent="0.3">
      <c r="A1921" s="230">
        <v>426031</v>
      </c>
      <c r="B1921" s="230" t="s">
        <v>58</v>
      </c>
      <c r="C1921" s="230" t="s">
        <v>150</v>
      </c>
      <c r="D1921" s="230" t="s">
        <v>150</v>
      </c>
      <c r="E1921" s="230" t="s">
        <v>150</v>
      </c>
      <c r="F1921" s="230" t="s">
        <v>150</v>
      </c>
      <c r="G1921" s="230" t="s">
        <v>150</v>
      </c>
      <c r="H1921" s="230" t="s">
        <v>150</v>
      </c>
      <c r="I1921" s="230" t="s">
        <v>149</v>
      </c>
      <c r="J1921" s="230" t="s">
        <v>149</v>
      </c>
      <c r="K1921" s="230" t="s">
        <v>149</v>
      </c>
      <c r="L1921" s="230" t="s">
        <v>149</v>
      </c>
      <c r="M1921" s="230" t="s">
        <v>149</v>
      </c>
    </row>
    <row r="1922" spans="1:13" x14ac:dyDescent="0.3">
      <c r="A1922" s="230">
        <v>426032</v>
      </c>
      <c r="B1922" s="230" t="s">
        <v>58</v>
      </c>
      <c r="C1922" s="230" t="s">
        <v>150</v>
      </c>
      <c r="D1922" s="230" t="s">
        <v>150</v>
      </c>
      <c r="E1922" s="230" t="s">
        <v>150</v>
      </c>
      <c r="F1922" s="230" t="s">
        <v>149</v>
      </c>
      <c r="G1922" s="230" t="s">
        <v>150</v>
      </c>
      <c r="H1922" s="230" t="s">
        <v>149</v>
      </c>
      <c r="I1922" s="230" t="s">
        <v>149</v>
      </c>
      <c r="J1922" s="230" t="s">
        <v>149</v>
      </c>
      <c r="K1922" s="230" t="s">
        <v>149</v>
      </c>
      <c r="L1922" s="230" t="s">
        <v>149</v>
      </c>
      <c r="M1922" s="230" t="s">
        <v>149</v>
      </c>
    </row>
    <row r="1923" spans="1:13" x14ac:dyDescent="0.3">
      <c r="A1923" s="230">
        <v>426033</v>
      </c>
      <c r="B1923" s="230" t="s">
        <v>58</v>
      </c>
      <c r="D1923" s="230" t="s">
        <v>150</v>
      </c>
      <c r="E1923" s="230" t="s">
        <v>150</v>
      </c>
      <c r="F1923" s="230" t="s">
        <v>150</v>
      </c>
      <c r="I1923" s="230" t="s">
        <v>149</v>
      </c>
      <c r="J1923" s="230" t="s">
        <v>149</v>
      </c>
      <c r="K1923" s="230" t="s">
        <v>149</v>
      </c>
      <c r="M1923" s="230" t="s">
        <v>149</v>
      </c>
    </row>
    <row r="1924" spans="1:13" x14ac:dyDescent="0.3">
      <c r="A1924" s="230">
        <v>426037</v>
      </c>
      <c r="B1924" s="230" t="s">
        <v>58</v>
      </c>
      <c r="C1924" s="230" t="s">
        <v>150</v>
      </c>
      <c r="E1924" s="230" t="s">
        <v>150</v>
      </c>
      <c r="F1924" s="230" t="s">
        <v>149</v>
      </c>
      <c r="G1924" s="230" t="s">
        <v>150</v>
      </c>
      <c r="H1924" s="230" t="s">
        <v>150</v>
      </c>
      <c r="I1924" s="230" t="s">
        <v>149</v>
      </c>
      <c r="J1924" s="230" t="s">
        <v>149</v>
      </c>
      <c r="K1924" s="230" t="s">
        <v>149</v>
      </c>
      <c r="L1924" s="230" t="s">
        <v>149</v>
      </c>
      <c r="M1924" s="230" t="s">
        <v>149</v>
      </c>
    </row>
    <row r="1925" spans="1:13" x14ac:dyDescent="0.3">
      <c r="A1925" s="230">
        <v>426042</v>
      </c>
      <c r="B1925" s="230" t="s">
        <v>58</v>
      </c>
      <c r="C1925" s="230" t="s">
        <v>149</v>
      </c>
      <c r="D1925" s="230" t="s">
        <v>149</v>
      </c>
      <c r="E1925" s="230" t="s">
        <v>149</v>
      </c>
      <c r="F1925" s="230" t="s">
        <v>149</v>
      </c>
      <c r="G1925" s="230" t="s">
        <v>149</v>
      </c>
      <c r="H1925" s="230" t="s">
        <v>149</v>
      </c>
      <c r="I1925" s="230" t="s">
        <v>149</v>
      </c>
      <c r="J1925" s="230" t="s">
        <v>149</v>
      </c>
      <c r="K1925" s="230" t="s">
        <v>149</v>
      </c>
      <c r="L1925" s="230" t="s">
        <v>149</v>
      </c>
      <c r="M1925" s="230" t="s">
        <v>149</v>
      </c>
    </row>
    <row r="1926" spans="1:13" x14ac:dyDescent="0.3">
      <c r="A1926" s="230">
        <v>426044</v>
      </c>
      <c r="B1926" s="230" t="s">
        <v>58</v>
      </c>
      <c r="C1926" s="230" t="s">
        <v>149</v>
      </c>
      <c r="D1926" s="230" t="s">
        <v>149</v>
      </c>
      <c r="E1926" s="230" t="s">
        <v>150</v>
      </c>
      <c r="F1926" s="230" t="s">
        <v>150</v>
      </c>
      <c r="G1926" s="230" t="s">
        <v>150</v>
      </c>
      <c r="H1926" s="230" t="s">
        <v>150</v>
      </c>
      <c r="I1926" s="230" t="s">
        <v>149</v>
      </c>
      <c r="J1926" s="230" t="s">
        <v>149</v>
      </c>
      <c r="K1926" s="230" t="s">
        <v>149</v>
      </c>
      <c r="L1926" s="230" t="s">
        <v>149</v>
      </c>
      <c r="M1926" s="230" t="s">
        <v>149</v>
      </c>
    </row>
    <row r="1927" spans="1:13" x14ac:dyDescent="0.3">
      <c r="A1927" s="230">
        <v>426046</v>
      </c>
      <c r="B1927" s="230" t="s">
        <v>58</v>
      </c>
      <c r="C1927" s="230" t="s">
        <v>150</v>
      </c>
      <c r="D1927" s="230" t="s">
        <v>150</v>
      </c>
      <c r="E1927" s="230" t="s">
        <v>150</v>
      </c>
      <c r="F1927" s="230" t="s">
        <v>149</v>
      </c>
      <c r="G1927" s="230" t="s">
        <v>149</v>
      </c>
      <c r="H1927" s="230" t="s">
        <v>150</v>
      </c>
      <c r="I1927" s="230" t="s">
        <v>149</v>
      </c>
      <c r="J1927" s="230" t="s">
        <v>149</v>
      </c>
      <c r="K1927" s="230" t="s">
        <v>149</v>
      </c>
      <c r="L1927" s="230" t="s">
        <v>149</v>
      </c>
      <c r="M1927" s="230" t="s">
        <v>149</v>
      </c>
    </row>
    <row r="1928" spans="1:13" x14ac:dyDescent="0.3">
      <c r="A1928" s="230">
        <v>426047</v>
      </c>
      <c r="B1928" s="230" t="s">
        <v>58</v>
      </c>
      <c r="C1928" s="230" t="s">
        <v>150</v>
      </c>
      <c r="D1928" s="230" t="s">
        <v>150</v>
      </c>
      <c r="E1928" s="230" t="s">
        <v>150</v>
      </c>
      <c r="G1928" s="230" t="s">
        <v>150</v>
      </c>
      <c r="I1928" s="230" t="s">
        <v>149</v>
      </c>
      <c r="J1928" s="230" t="s">
        <v>149</v>
      </c>
      <c r="K1928" s="230" t="s">
        <v>149</v>
      </c>
      <c r="L1928" s="230" t="s">
        <v>149</v>
      </c>
      <c r="M1928" s="230" t="s">
        <v>149</v>
      </c>
    </row>
    <row r="1929" spans="1:13" x14ac:dyDescent="0.3">
      <c r="A1929" s="230">
        <v>426053</v>
      </c>
      <c r="B1929" s="230" t="s">
        <v>58</v>
      </c>
      <c r="D1929" s="230" t="s">
        <v>150</v>
      </c>
      <c r="E1929" s="230" t="s">
        <v>149</v>
      </c>
      <c r="F1929" s="230" t="s">
        <v>149</v>
      </c>
      <c r="G1929" s="230" t="s">
        <v>149</v>
      </c>
      <c r="H1929" s="230" t="s">
        <v>149</v>
      </c>
      <c r="I1929" s="230" t="s">
        <v>149</v>
      </c>
      <c r="J1929" s="230" t="s">
        <v>149</v>
      </c>
      <c r="K1929" s="230" t="s">
        <v>149</v>
      </c>
      <c r="L1929" s="230" t="s">
        <v>149</v>
      </c>
      <c r="M1929" s="230" t="s">
        <v>149</v>
      </c>
    </row>
    <row r="1930" spans="1:13" x14ac:dyDescent="0.3">
      <c r="A1930" s="230">
        <v>426054</v>
      </c>
      <c r="B1930" s="230" t="s">
        <v>58</v>
      </c>
      <c r="C1930" s="230" t="s">
        <v>150</v>
      </c>
      <c r="D1930" s="230" t="s">
        <v>150</v>
      </c>
      <c r="E1930" s="230" t="s">
        <v>150</v>
      </c>
      <c r="F1930" s="230" t="s">
        <v>150</v>
      </c>
      <c r="G1930" s="230" t="s">
        <v>150</v>
      </c>
      <c r="H1930" s="230" t="s">
        <v>150</v>
      </c>
      <c r="I1930" s="230" t="s">
        <v>149</v>
      </c>
      <c r="J1930" s="230" t="s">
        <v>149</v>
      </c>
      <c r="K1930" s="230" t="s">
        <v>149</v>
      </c>
      <c r="L1930" s="230" t="s">
        <v>149</v>
      </c>
      <c r="M1930" s="230" t="s">
        <v>149</v>
      </c>
    </row>
    <row r="1931" spans="1:13" x14ac:dyDescent="0.3">
      <c r="A1931" s="230">
        <v>426055</v>
      </c>
      <c r="B1931" s="230" t="s">
        <v>58</v>
      </c>
      <c r="F1931" s="230" t="s">
        <v>149</v>
      </c>
      <c r="G1931" s="230" t="s">
        <v>149</v>
      </c>
      <c r="H1931" s="230" t="s">
        <v>149</v>
      </c>
      <c r="I1931" s="230" t="s">
        <v>149</v>
      </c>
      <c r="J1931" s="230" t="s">
        <v>149</v>
      </c>
      <c r="K1931" s="230" t="s">
        <v>149</v>
      </c>
      <c r="L1931" s="230" t="s">
        <v>149</v>
      </c>
      <c r="M1931" s="230" t="s">
        <v>149</v>
      </c>
    </row>
    <row r="1932" spans="1:13" x14ac:dyDescent="0.3">
      <c r="A1932" s="230">
        <v>426056</v>
      </c>
      <c r="B1932" s="230" t="s">
        <v>58</v>
      </c>
      <c r="C1932" s="230" t="s">
        <v>150</v>
      </c>
      <c r="E1932" s="230" t="s">
        <v>149</v>
      </c>
      <c r="F1932" s="230" t="s">
        <v>149</v>
      </c>
      <c r="I1932" s="230" t="s">
        <v>149</v>
      </c>
      <c r="J1932" s="230" t="s">
        <v>149</v>
      </c>
      <c r="K1932" s="230" t="s">
        <v>149</v>
      </c>
      <c r="L1932" s="230" t="s">
        <v>149</v>
      </c>
      <c r="M1932" s="230" t="s">
        <v>149</v>
      </c>
    </row>
    <row r="1933" spans="1:13" x14ac:dyDescent="0.3">
      <c r="A1933" s="230">
        <v>426059</v>
      </c>
      <c r="B1933" s="230" t="s">
        <v>58</v>
      </c>
      <c r="C1933" s="230" t="s">
        <v>150</v>
      </c>
      <c r="D1933" s="230" t="s">
        <v>149</v>
      </c>
      <c r="E1933" s="230" t="s">
        <v>150</v>
      </c>
      <c r="F1933" s="230" t="s">
        <v>149</v>
      </c>
      <c r="H1933" s="230" t="s">
        <v>150</v>
      </c>
      <c r="I1933" s="230" t="s">
        <v>149</v>
      </c>
      <c r="J1933" s="230" t="s">
        <v>149</v>
      </c>
      <c r="K1933" s="230" t="s">
        <v>149</v>
      </c>
      <c r="L1933" s="230" t="s">
        <v>149</v>
      </c>
      <c r="M1933" s="230" t="s">
        <v>149</v>
      </c>
    </row>
    <row r="1934" spans="1:13" x14ac:dyDescent="0.3">
      <c r="A1934" s="230">
        <v>426065</v>
      </c>
      <c r="B1934" s="230" t="s">
        <v>58</v>
      </c>
      <c r="C1934" s="230" t="s">
        <v>149</v>
      </c>
      <c r="D1934" s="230" t="s">
        <v>150</v>
      </c>
      <c r="E1934" s="230" t="s">
        <v>150</v>
      </c>
      <c r="G1934" s="230" t="s">
        <v>149</v>
      </c>
      <c r="H1934" s="230" t="s">
        <v>150</v>
      </c>
      <c r="I1934" s="230" t="s">
        <v>149</v>
      </c>
      <c r="J1934" s="230" t="s">
        <v>149</v>
      </c>
      <c r="K1934" s="230" t="s">
        <v>149</v>
      </c>
      <c r="L1934" s="230" t="s">
        <v>149</v>
      </c>
      <c r="M1934" s="230" t="s">
        <v>149</v>
      </c>
    </row>
    <row r="1935" spans="1:13" x14ac:dyDescent="0.3">
      <c r="A1935" s="230">
        <v>426067</v>
      </c>
      <c r="B1935" s="230" t="s">
        <v>58</v>
      </c>
      <c r="D1935" s="230" t="s">
        <v>149</v>
      </c>
      <c r="E1935" s="230" t="s">
        <v>150</v>
      </c>
      <c r="F1935" s="230" t="s">
        <v>149</v>
      </c>
      <c r="G1935" s="230" t="s">
        <v>149</v>
      </c>
      <c r="H1935" s="230" t="s">
        <v>149</v>
      </c>
      <c r="I1935" s="230" t="s">
        <v>149</v>
      </c>
      <c r="J1935" s="230" t="s">
        <v>149</v>
      </c>
      <c r="K1935" s="230" t="s">
        <v>149</v>
      </c>
      <c r="L1935" s="230" t="s">
        <v>149</v>
      </c>
      <c r="M1935" s="230" t="s">
        <v>149</v>
      </c>
    </row>
    <row r="1936" spans="1:13" x14ac:dyDescent="0.3">
      <c r="A1936" s="230">
        <v>426070</v>
      </c>
      <c r="B1936" s="230" t="s">
        <v>58</v>
      </c>
      <c r="E1936" s="230" t="s">
        <v>149</v>
      </c>
      <c r="F1936" s="230" t="s">
        <v>149</v>
      </c>
      <c r="I1936" s="230" t="s">
        <v>149</v>
      </c>
      <c r="J1936" s="230" t="s">
        <v>149</v>
      </c>
      <c r="K1936" s="230" t="s">
        <v>149</v>
      </c>
      <c r="M1936" s="230" t="s">
        <v>149</v>
      </c>
    </row>
    <row r="1937" spans="1:13" x14ac:dyDescent="0.3">
      <c r="A1937" s="230">
        <v>426076</v>
      </c>
      <c r="B1937" s="230" t="s">
        <v>58</v>
      </c>
      <c r="C1937" s="230" t="s">
        <v>150</v>
      </c>
      <c r="D1937" s="230" t="s">
        <v>150</v>
      </c>
      <c r="E1937" s="230" t="s">
        <v>150</v>
      </c>
      <c r="F1937" s="230" t="s">
        <v>150</v>
      </c>
      <c r="G1937" s="230" t="s">
        <v>150</v>
      </c>
      <c r="H1937" s="230" t="s">
        <v>149</v>
      </c>
      <c r="I1937" s="230" t="s">
        <v>149</v>
      </c>
      <c r="J1937" s="230" t="s">
        <v>149</v>
      </c>
      <c r="K1937" s="230" t="s">
        <v>149</v>
      </c>
      <c r="L1937" s="230" t="s">
        <v>149</v>
      </c>
      <c r="M1937" s="230" t="s">
        <v>149</v>
      </c>
    </row>
    <row r="1938" spans="1:13" x14ac:dyDescent="0.3">
      <c r="A1938" s="230">
        <v>426077</v>
      </c>
      <c r="B1938" s="230" t="s">
        <v>58</v>
      </c>
      <c r="C1938" s="230" t="s">
        <v>148</v>
      </c>
      <c r="D1938" s="230" t="s">
        <v>150</v>
      </c>
      <c r="E1938" s="230" t="s">
        <v>150</v>
      </c>
      <c r="F1938" s="230" t="s">
        <v>148</v>
      </c>
      <c r="G1938" s="230" t="s">
        <v>148</v>
      </c>
      <c r="H1938" s="230" t="s">
        <v>148</v>
      </c>
      <c r="I1938" s="230" t="s">
        <v>150</v>
      </c>
      <c r="J1938" s="230" t="s">
        <v>150</v>
      </c>
      <c r="K1938" s="230" t="s">
        <v>150</v>
      </c>
      <c r="L1938" s="230" t="s">
        <v>150</v>
      </c>
      <c r="M1938" s="230" t="s">
        <v>150</v>
      </c>
    </row>
    <row r="1939" spans="1:13" x14ac:dyDescent="0.3">
      <c r="A1939" s="230">
        <v>426084</v>
      </c>
      <c r="B1939" s="230" t="s">
        <v>58</v>
      </c>
      <c r="E1939" s="230" t="s">
        <v>148</v>
      </c>
      <c r="I1939" s="230" t="s">
        <v>149</v>
      </c>
      <c r="J1939" s="230" t="s">
        <v>150</v>
      </c>
      <c r="K1939" s="230" t="s">
        <v>150</v>
      </c>
      <c r="L1939" s="230" t="s">
        <v>150</v>
      </c>
    </row>
    <row r="1940" spans="1:13" x14ac:dyDescent="0.3">
      <c r="A1940" s="230">
        <v>426105</v>
      </c>
      <c r="B1940" s="230" t="s">
        <v>58</v>
      </c>
      <c r="C1940" s="230" t="s">
        <v>150</v>
      </c>
      <c r="D1940" s="230" t="s">
        <v>150</v>
      </c>
      <c r="E1940" s="230" t="s">
        <v>149</v>
      </c>
      <c r="F1940" s="230" t="s">
        <v>149</v>
      </c>
      <c r="G1940" s="230" t="s">
        <v>149</v>
      </c>
      <c r="H1940" s="230" t="s">
        <v>150</v>
      </c>
      <c r="I1940" s="230" t="s">
        <v>149</v>
      </c>
      <c r="J1940" s="230" t="s">
        <v>149</v>
      </c>
      <c r="K1940" s="230" t="s">
        <v>149</v>
      </c>
      <c r="L1940" s="230" t="s">
        <v>149</v>
      </c>
      <c r="M1940" s="230" t="s">
        <v>149</v>
      </c>
    </row>
    <row r="1941" spans="1:13" x14ac:dyDescent="0.3">
      <c r="A1941" s="230">
        <v>426106</v>
      </c>
      <c r="B1941" s="230" t="s">
        <v>58</v>
      </c>
      <c r="I1941" s="230" t="s">
        <v>149</v>
      </c>
      <c r="J1941" s="230" t="s">
        <v>149</v>
      </c>
      <c r="K1941" s="230" t="s">
        <v>149</v>
      </c>
      <c r="L1941" s="230" t="s">
        <v>149</v>
      </c>
      <c r="M1941" s="230" t="s">
        <v>149</v>
      </c>
    </row>
    <row r="1942" spans="1:13" x14ac:dyDescent="0.3">
      <c r="A1942" s="230">
        <v>426113</v>
      </c>
      <c r="B1942" s="230" t="s">
        <v>58</v>
      </c>
      <c r="C1942" s="230" t="s">
        <v>149</v>
      </c>
      <c r="E1942" s="230" t="s">
        <v>149</v>
      </c>
      <c r="F1942" s="230" t="s">
        <v>149</v>
      </c>
      <c r="I1942" s="230" t="s">
        <v>149</v>
      </c>
      <c r="J1942" s="230" t="s">
        <v>149</v>
      </c>
      <c r="K1942" s="230" t="s">
        <v>149</v>
      </c>
      <c r="L1942" s="230" t="s">
        <v>149</v>
      </c>
      <c r="M1942" s="230" t="s">
        <v>149</v>
      </c>
    </row>
    <row r="1943" spans="1:13" x14ac:dyDescent="0.3">
      <c r="A1943" s="230">
        <v>426115</v>
      </c>
      <c r="B1943" s="230" t="s">
        <v>58</v>
      </c>
      <c r="C1943" s="230" t="s">
        <v>149</v>
      </c>
      <c r="D1943" s="230" t="s">
        <v>150</v>
      </c>
      <c r="E1943" s="230" t="s">
        <v>150</v>
      </c>
      <c r="F1943" s="230" t="s">
        <v>149</v>
      </c>
      <c r="G1943" s="230" t="s">
        <v>149</v>
      </c>
      <c r="H1943" s="230" t="s">
        <v>150</v>
      </c>
      <c r="I1943" s="230" t="s">
        <v>149</v>
      </c>
      <c r="J1943" s="230" t="s">
        <v>149</v>
      </c>
      <c r="K1943" s="230" t="s">
        <v>149</v>
      </c>
      <c r="L1943" s="230" t="s">
        <v>149</v>
      </c>
      <c r="M1943" s="230" t="s">
        <v>149</v>
      </c>
    </row>
    <row r="1944" spans="1:13" x14ac:dyDescent="0.3">
      <c r="A1944" s="230">
        <v>426119</v>
      </c>
      <c r="B1944" s="230" t="s">
        <v>58</v>
      </c>
      <c r="C1944" s="230" t="s">
        <v>150</v>
      </c>
      <c r="E1944" s="230" t="s">
        <v>149</v>
      </c>
      <c r="F1944" s="230" t="s">
        <v>149</v>
      </c>
      <c r="G1944" s="230" t="s">
        <v>149</v>
      </c>
      <c r="H1944" s="230" t="s">
        <v>149</v>
      </c>
      <c r="I1944" s="230" t="s">
        <v>149</v>
      </c>
      <c r="J1944" s="230" t="s">
        <v>149</v>
      </c>
      <c r="K1944" s="230" t="s">
        <v>149</v>
      </c>
      <c r="L1944" s="230" t="s">
        <v>149</v>
      </c>
      <c r="M1944" s="230" t="s">
        <v>149</v>
      </c>
    </row>
    <row r="1945" spans="1:13" x14ac:dyDescent="0.3">
      <c r="A1945" s="230">
        <v>426126</v>
      </c>
      <c r="B1945" s="230" t="s">
        <v>58</v>
      </c>
      <c r="C1945" s="230" t="s">
        <v>149</v>
      </c>
      <c r="D1945" s="230" t="s">
        <v>149</v>
      </c>
      <c r="H1945" s="230" t="s">
        <v>149</v>
      </c>
      <c r="I1945" s="230" t="s">
        <v>149</v>
      </c>
      <c r="J1945" s="230" t="s">
        <v>149</v>
      </c>
      <c r="L1945" s="230" t="s">
        <v>149</v>
      </c>
      <c r="M1945" s="230" t="s">
        <v>149</v>
      </c>
    </row>
    <row r="1946" spans="1:13" x14ac:dyDescent="0.3">
      <c r="A1946" s="230">
        <v>426132</v>
      </c>
      <c r="B1946" s="230" t="s">
        <v>58</v>
      </c>
      <c r="E1946" s="230" t="s">
        <v>150</v>
      </c>
      <c r="H1946" s="230" t="s">
        <v>148</v>
      </c>
      <c r="I1946" s="230" t="s">
        <v>150</v>
      </c>
      <c r="J1946" s="230" t="s">
        <v>150</v>
      </c>
      <c r="K1946" s="230" t="s">
        <v>150</v>
      </c>
      <c r="L1946" s="230" t="s">
        <v>149</v>
      </c>
      <c r="M1946" s="230" t="s">
        <v>150</v>
      </c>
    </row>
    <row r="1947" spans="1:13" x14ac:dyDescent="0.3">
      <c r="A1947" s="230">
        <v>426133</v>
      </c>
      <c r="B1947" s="230" t="s">
        <v>58</v>
      </c>
      <c r="C1947" s="230" t="s">
        <v>149</v>
      </c>
      <c r="D1947" s="230" t="s">
        <v>149</v>
      </c>
      <c r="E1947" s="230" t="s">
        <v>150</v>
      </c>
      <c r="G1947" s="230" t="s">
        <v>150</v>
      </c>
      <c r="I1947" s="230" t="s">
        <v>149</v>
      </c>
      <c r="J1947" s="230" t="s">
        <v>149</v>
      </c>
      <c r="K1947" s="230" t="s">
        <v>149</v>
      </c>
      <c r="L1947" s="230" t="s">
        <v>149</v>
      </c>
      <c r="M1947" s="230" t="s">
        <v>149</v>
      </c>
    </row>
    <row r="1948" spans="1:13" x14ac:dyDescent="0.3">
      <c r="A1948" s="230">
        <v>426135</v>
      </c>
      <c r="B1948" s="230" t="s">
        <v>58</v>
      </c>
      <c r="D1948" s="230" t="s">
        <v>150</v>
      </c>
      <c r="E1948" s="230" t="s">
        <v>150</v>
      </c>
      <c r="F1948" s="230" t="s">
        <v>150</v>
      </c>
      <c r="G1948" s="230" t="s">
        <v>150</v>
      </c>
      <c r="H1948" s="230" t="s">
        <v>149</v>
      </c>
      <c r="I1948" s="230" t="s">
        <v>149</v>
      </c>
      <c r="J1948" s="230" t="s">
        <v>149</v>
      </c>
      <c r="K1948" s="230" t="s">
        <v>149</v>
      </c>
      <c r="L1948" s="230" t="s">
        <v>149</v>
      </c>
      <c r="M1948" s="230" t="s">
        <v>149</v>
      </c>
    </row>
    <row r="1949" spans="1:13" x14ac:dyDescent="0.3">
      <c r="A1949" s="230">
        <v>426136</v>
      </c>
      <c r="B1949" s="230" t="s">
        <v>58</v>
      </c>
      <c r="C1949" s="230" t="s">
        <v>150</v>
      </c>
      <c r="D1949" s="230" t="s">
        <v>149</v>
      </c>
      <c r="E1949" s="230" t="s">
        <v>150</v>
      </c>
      <c r="F1949" s="230" t="s">
        <v>149</v>
      </c>
      <c r="G1949" s="230" t="s">
        <v>150</v>
      </c>
      <c r="H1949" s="230" t="s">
        <v>149</v>
      </c>
      <c r="I1949" s="230" t="s">
        <v>149</v>
      </c>
      <c r="J1949" s="230" t="s">
        <v>149</v>
      </c>
      <c r="K1949" s="230" t="s">
        <v>149</v>
      </c>
      <c r="L1949" s="230" t="s">
        <v>149</v>
      </c>
      <c r="M1949" s="230" t="s">
        <v>149</v>
      </c>
    </row>
    <row r="1950" spans="1:13" x14ac:dyDescent="0.3">
      <c r="A1950" s="230">
        <v>426137</v>
      </c>
      <c r="B1950" s="230" t="s">
        <v>58</v>
      </c>
      <c r="C1950" s="230" t="s">
        <v>149</v>
      </c>
      <c r="D1950" s="230" t="s">
        <v>149</v>
      </c>
      <c r="E1950" s="230" t="s">
        <v>149</v>
      </c>
      <c r="G1950" s="230" t="s">
        <v>149</v>
      </c>
      <c r="H1950" s="230" t="s">
        <v>150</v>
      </c>
      <c r="I1950" s="230" t="s">
        <v>149</v>
      </c>
      <c r="J1950" s="230" t="s">
        <v>149</v>
      </c>
      <c r="K1950" s="230" t="s">
        <v>149</v>
      </c>
      <c r="L1950" s="230" t="s">
        <v>149</v>
      </c>
      <c r="M1950" s="230" t="s">
        <v>149</v>
      </c>
    </row>
    <row r="1951" spans="1:13" x14ac:dyDescent="0.3">
      <c r="A1951" s="230">
        <v>426139</v>
      </c>
      <c r="B1951" s="230" t="s">
        <v>58</v>
      </c>
      <c r="C1951" s="230" t="s">
        <v>149</v>
      </c>
      <c r="D1951" s="230" t="s">
        <v>149</v>
      </c>
      <c r="E1951" s="230" t="s">
        <v>150</v>
      </c>
      <c r="G1951" s="230" t="s">
        <v>150</v>
      </c>
      <c r="H1951" s="230" t="s">
        <v>150</v>
      </c>
      <c r="I1951" s="230" t="s">
        <v>149</v>
      </c>
      <c r="J1951" s="230" t="s">
        <v>149</v>
      </c>
      <c r="K1951" s="230" t="s">
        <v>149</v>
      </c>
      <c r="L1951" s="230" t="s">
        <v>149</v>
      </c>
      <c r="M1951" s="230" t="s">
        <v>149</v>
      </c>
    </row>
    <row r="1952" spans="1:13" x14ac:dyDescent="0.3">
      <c r="A1952" s="230">
        <v>426147</v>
      </c>
      <c r="B1952" s="230" t="s">
        <v>58</v>
      </c>
      <c r="C1952" s="230" t="s">
        <v>149</v>
      </c>
      <c r="D1952" s="230" t="s">
        <v>150</v>
      </c>
      <c r="E1952" s="230" t="s">
        <v>150</v>
      </c>
      <c r="G1952" s="230" t="s">
        <v>149</v>
      </c>
      <c r="H1952" s="230" t="s">
        <v>149</v>
      </c>
      <c r="I1952" s="230" t="s">
        <v>149</v>
      </c>
      <c r="J1952" s="230" t="s">
        <v>149</v>
      </c>
      <c r="K1952" s="230" t="s">
        <v>149</v>
      </c>
      <c r="L1952" s="230" t="s">
        <v>149</v>
      </c>
      <c r="M1952" s="230" t="s">
        <v>149</v>
      </c>
    </row>
    <row r="1953" spans="1:13" x14ac:dyDescent="0.3">
      <c r="A1953" s="230">
        <v>426150</v>
      </c>
      <c r="B1953" s="230" t="s">
        <v>58</v>
      </c>
      <c r="D1953" s="230" t="s">
        <v>150</v>
      </c>
      <c r="E1953" s="230" t="s">
        <v>150</v>
      </c>
      <c r="F1953" s="230" t="s">
        <v>150</v>
      </c>
      <c r="H1953" s="230" t="s">
        <v>150</v>
      </c>
      <c r="I1953" s="230" t="s">
        <v>149</v>
      </c>
      <c r="J1953" s="230" t="s">
        <v>149</v>
      </c>
      <c r="K1953" s="230" t="s">
        <v>149</v>
      </c>
      <c r="L1953" s="230" t="s">
        <v>149</v>
      </c>
      <c r="M1953" s="230" t="s">
        <v>149</v>
      </c>
    </row>
    <row r="1954" spans="1:13" x14ac:dyDescent="0.3">
      <c r="A1954" s="230">
        <v>426151</v>
      </c>
      <c r="B1954" s="230" t="s">
        <v>58</v>
      </c>
      <c r="C1954" s="230" t="s">
        <v>150</v>
      </c>
      <c r="D1954" s="230" t="s">
        <v>149</v>
      </c>
      <c r="E1954" s="230" t="s">
        <v>150</v>
      </c>
      <c r="F1954" s="230" t="s">
        <v>150</v>
      </c>
      <c r="G1954" s="230" t="s">
        <v>150</v>
      </c>
      <c r="H1954" s="230" t="s">
        <v>150</v>
      </c>
      <c r="I1954" s="230" t="s">
        <v>149</v>
      </c>
      <c r="J1954" s="230" t="s">
        <v>149</v>
      </c>
      <c r="K1954" s="230" t="s">
        <v>149</v>
      </c>
      <c r="L1954" s="230" t="s">
        <v>149</v>
      </c>
      <c r="M1954" s="230" t="s">
        <v>149</v>
      </c>
    </row>
    <row r="1955" spans="1:13" x14ac:dyDescent="0.3">
      <c r="A1955" s="230">
        <v>426152</v>
      </c>
      <c r="B1955" s="230" t="s">
        <v>58</v>
      </c>
      <c r="C1955" s="230" t="s">
        <v>149</v>
      </c>
      <c r="D1955" s="230" t="s">
        <v>149</v>
      </c>
      <c r="E1955" s="230" t="s">
        <v>149</v>
      </c>
      <c r="F1955" s="230" t="s">
        <v>149</v>
      </c>
      <c r="G1955" s="230" t="s">
        <v>150</v>
      </c>
      <c r="I1955" s="230" t="s">
        <v>149</v>
      </c>
      <c r="J1955" s="230" t="s">
        <v>149</v>
      </c>
      <c r="K1955" s="230" t="s">
        <v>149</v>
      </c>
      <c r="L1955" s="230" t="s">
        <v>149</v>
      </c>
      <c r="M1955" s="230" t="s">
        <v>149</v>
      </c>
    </row>
    <row r="1956" spans="1:13" x14ac:dyDescent="0.3">
      <c r="A1956" s="230">
        <v>426160</v>
      </c>
      <c r="B1956" s="230" t="s">
        <v>58</v>
      </c>
      <c r="C1956" s="230" t="s">
        <v>150</v>
      </c>
      <c r="D1956" s="230" t="s">
        <v>150</v>
      </c>
      <c r="E1956" s="230" t="s">
        <v>150</v>
      </c>
      <c r="F1956" s="230" t="s">
        <v>149</v>
      </c>
      <c r="G1956" s="230" t="s">
        <v>150</v>
      </c>
      <c r="H1956" s="230" t="s">
        <v>149</v>
      </c>
      <c r="I1956" s="230" t="s">
        <v>149</v>
      </c>
      <c r="J1956" s="230" t="s">
        <v>149</v>
      </c>
      <c r="K1956" s="230" t="s">
        <v>149</v>
      </c>
      <c r="L1956" s="230" t="s">
        <v>149</v>
      </c>
      <c r="M1956" s="230" t="s">
        <v>149</v>
      </c>
    </row>
    <row r="1957" spans="1:13" x14ac:dyDescent="0.3">
      <c r="A1957" s="230">
        <v>426167</v>
      </c>
      <c r="B1957" s="230" t="s">
        <v>58</v>
      </c>
      <c r="E1957" s="230" t="s">
        <v>148</v>
      </c>
      <c r="I1957" s="230" t="s">
        <v>149</v>
      </c>
      <c r="J1957" s="230" t="s">
        <v>149</v>
      </c>
      <c r="K1957" s="230" t="s">
        <v>150</v>
      </c>
      <c r="L1957" s="230" t="s">
        <v>150</v>
      </c>
      <c r="M1957" s="230" t="s">
        <v>149</v>
      </c>
    </row>
    <row r="1958" spans="1:13" x14ac:dyDescent="0.3">
      <c r="A1958" s="230">
        <v>426169</v>
      </c>
      <c r="B1958" s="230" t="s">
        <v>58</v>
      </c>
      <c r="C1958" s="230" t="s">
        <v>149</v>
      </c>
      <c r="D1958" s="230" t="s">
        <v>149</v>
      </c>
      <c r="E1958" s="230" t="s">
        <v>149</v>
      </c>
      <c r="F1958" s="230" t="s">
        <v>149</v>
      </c>
      <c r="G1958" s="230" t="s">
        <v>149</v>
      </c>
      <c r="H1958" s="230" t="s">
        <v>149</v>
      </c>
      <c r="I1958" s="230" t="s">
        <v>149</v>
      </c>
      <c r="J1958" s="230" t="s">
        <v>149</v>
      </c>
      <c r="K1958" s="230" t="s">
        <v>149</v>
      </c>
      <c r="L1958" s="230" t="s">
        <v>149</v>
      </c>
      <c r="M1958" s="230" t="s">
        <v>149</v>
      </c>
    </row>
    <row r="1959" spans="1:13" x14ac:dyDescent="0.3">
      <c r="A1959" s="230">
        <v>426171</v>
      </c>
      <c r="B1959" s="230" t="s">
        <v>58</v>
      </c>
      <c r="C1959" s="230" t="s">
        <v>148</v>
      </c>
      <c r="E1959" s="230" t="s">
        <v>148</v>
      </c>
      <c r="F1959" s="230" t="s">
        <v>150</v>
      </c>
      <c r="H1959" s="230" t="s">
        <v>148</v>
      </c>
      <c r="I1959" s="230" t="s">
        <v>150</v>
      </c>
      <c r="J1959" s="230" t="s">
        <v>149</v>
      </c>
      <c r="K1959" s="230" t="s">
        <v>150</v>
      </c>
      <c r="L1959" s="230" t="s">
        <v>149</v>
      </c>
    </row>
    <row r="1960" spans="1:13" x14ac:dyDescent="0.3">
      <c r="A1960" s="230">
        <v>426173</v>
      </c>
      <c r="B1960" s="230" t="s">
        <v>58</v>
      </c>
      <c r="D1960" s="230" t="s">
        <v>150</v>
      </c>
      <c r="E1960" s="230" t="s">
        <v>149</v>
      </c>
      <c r="F1960" s="230" t="s">
        <v>149</v>
      </c>
      <c r="G1960" s="230" t="s">
        <v>149</v>
      </c>
      <c r="H1960" s="230" t="s">
        <v>150</v>
      </c>
      <c r="I1960" s="230" t="s">
        <v>149</v>
      </c>
      <c r="J1960" s="230" t="s">
        <v>149</v>
      </c>
      <c r="K1960" s="230" t="s">
        <v>149</v>
      </c>
      <c r="L1960" s="230" t="s">
        <v>149</v>
      </c>
      <c r="M1960" s="230" t="s">
        <v>149</v>
      </c>
    </row>
    <row r="1961" spans="1:13" x14ac:dyDescent="0.3">
      <c r="A1961" s="230">
        <v>426185</v>
      </c>
      <c r="B1961" s="230" t="s">
        <v>58</v>
      </c>
      <c r="D1961" s="230" t="s">
        <v>149</v>
      </c>
      <c r="E1961" s="230" t="s">
        <v>150</v>
      </c>
      <c r="F1961" s="230" t="s">
        <v>150</v>
      </c>
      <c r="G1961" s="230" t="s">
        <v>149</v>
      </c>
      <c r="H1961" s="230" t="s">
        <v>149</v>
      </c>
      <c r="I1961" s="230" t="s">
        <v>149</v>
      </c>
      <c r="J1961" s="230" t="s">
        <v>149</v>
      </c>
      <c r="K1961" s="230" t="s">
        <v>149</v>
      </c>
      <c r="L1961" s="230" t="s">
        <v>149</v>
      </c>
      <c r="M1961" s="230" t="s">
        <v>149</v>
      </c>
    </row>
    <row r="1962" spans="1:13" x14ac:dyDescent="0.3">
      <c r="A1962" s="230">
        <v>426186</v>
      </c>
      <c r="B1962" s="230" t="s">
        <v>58</v>
      </c>
      <c r="C1962" s="230" t="s">
        <v>150</v>
      </c>
      <c r="D1962" s="230" t="s">
        <v>150</v>
      </c>
      <c r="E1962" s="230" t="s">
        <v>150</v>
      </c>
      <c r="F1962" s="230" t="s">
        <v>149</v>
      </c>
      <c r="G1962" s="230" t="s">
        <v>150</v>
      </c>
      <c r="H1962" s="230" t="s">
        <v>149</v>
      </c>
      <c r="I1962" s="230" t="s">
        <v>149</v>
      </c>
      <c r="J1962" s="230" t="s">
        <v>149</v>
      </c>
      <c r="K1962" s="230" t="s">
        <v>149</v>
      </c>
      <c r="L1962" s="230" t="s">
        <v>149</v>
      </c>
      <c r="M1962" s="230" t="s">
        <v>149</v>
      </c>
    </row>
    <row r="1963" spans="1:13" x14ac:dyDescent="0.3">
      <c r="A1963" s="230">
        <v>426191</v>
      </c>
      <c r="B1963" s="230" t="s">
        <v>58</v>
      </c>
      <c r="C1963" s="230" t="s">
        <v>150</v>
      </c>
      <c r="E1963" s="230" t="s">
        <v>150</v>
      </c>
      <c r="F1963" s="230" t="s">
        <v>149</v>
      </c>
      <c r="G1963" s="230" t="s">
        <v>150</v>
      </c>
      <c r="H1963" s="230" t="s">
        <v>149</v>
      </c>
      <c r="I1963" s="230" t="s">
        <v>149</v>
      </c>
      <c r="J1963" s="230" t="s">
        <v>149</v>
      </c>
      <c r="K1963" s="230" t="s">
        <v>149</v>
      </c>
      <c r="L1963" s="230" t="s">
        <v>149</v>
      </c>
      <c r="M1963" s="230" t="s">
        <v>149</v>
      </c>
    </row>
    <row r="1964" spans="1:13" x14ac:dyDescent="0.3">
      <c r="A1964" s="230">
        <v>426193</v>
      </c>
      <c r="B1964" s="230" t="s">
        <v>58</v>
      </c>
      <c r="C1964" s="230" t="s">
        <v>149</v>
      </c>
      <c r="D1964" s="230" t="s">
        <v>149</v>
      </c>
      <c r="E1964" s="230" t="s">
        <v>149</v>
      </c>
      <c r="F1964" s="230" t="s">
        <v>149</v>
      </c>
      <c r="G1964" s="230" t="s">
        <v>149</v>
      </c>
      <c r="H1964" s="230" t="s">
        <v>149</v>
      </c>
      <c r="I1964" s="230" t="s">
        <v>149</v>
      </c>
      <c r="J1964" s="230" t="s">
        <v>149</v>
      </c>
      <c r="K1964" s="230" t="s">
        <v>149</v>
      </c>
      <c r="L1964" s="230" t="s">
        <v>149</v>
      </c>
      <c r="M1964" s="230" t="s">
        <v>149</v>
      </c>
    </row>
    <row r="1965" spans="1:13" x14ac:dyDescent="0.3">
      <c r="A1965" s="230">
        <v>426195</v>
      </c>
      <c r="B1965" s="230" t="s">
        <v>58</v>
      </c>
      <c r="C1965" s="230" t="s">
        <v>149</v>
      </c>
      <c r="D1965" s="230" t="s">
        <v>149</v>
      </c>
      <c r="E1965" s="230" t="s">
        <v>149</v>
      </c>
      <c r="F1965" s="230" t="s">
        <v>149</v>
      </c>
      <c r="I1965" s="230" t="s">
        <v>149</v>
      </c>
      <c r="J1965" s="230" t="s">
        <v>149</v>
      </c>
      <c r="K1965" s="230" t="s">
        <v>149</v>
      </c>
      <c r="M1965" s="230" t="s">
        <v>149</v>
      </c>
    </row>
    <row r="1966" spans="1:13" x14ac:dyDescent="0.3">
      <c r="A1966" s="230">
        <v>426207</v>
      </c>
      <c r="B1966" s="230" t="s">
        <v>58</v>
      </c>
      <c r="C1966" s="230" t="s">
        <v>149</v>
      </c>
      <c r="D1966" s="230" t="s">
        <v>149</v>
      </c>
      <c r="E1966" s="230" t="s">
        <v>149</v>
      </c>
      <c r="F1966" s="230" t="s">
        <v>149</v>
      </c>
      <c r="G1966" s="230" t="s">
        <v>149</v>
      </c>
      <c r="H1966" s="230" t="s">
        <v>149</v>
      </c>
      <c r="I1966" s="230" t="s">
        <v>149</v>
      </c>
      <c r="J1966" s="230" t="s">
        <v>149</v>
      </c>
      <c r="K1966" s="230" t="s">
        <v>149</v>
      </c>
      <c r="L1966" s="230" t="s">
        <v>149</v>
      </c>
      <c r="M1966" s="230" t="s">
        <v>149</v>
      </c>
    </row>
    <row r="1967" spans="1:13" x14ac:dyDescent="0.3">
      <c r="A1967" s="230">
        <v>426208</v>
      </c>
      <c r="B1967" s="230" t="s">
        <v>58</v>
      </c>
      <c r="C1967" s="230" t="s">
        <v>150</v>
      </c>
      <c r="D1967" s="230" t="s">
        <v>150</v>
      </c>
      <c r="E1967" s="230" t="s">
        <v>150</v>
      </c>
      <c r="F1967" s="230" t="s">
        <v>150</v>
      </c>
      <c r="G1967" s="230" t="s">
        <v>150</v>
      </c>
      <c r="H1967" s="230" t="s">
        <v>150</v>
      </c>
      <c r="I1967" s="230" t="s">
        <v>149</v>
      </c>
      <c r="J1967" s="230" t="s">
        <v>149</v>
      </c>
      <c r="K1967" s="230" t="s">
        <v>149</v>
      </c>
      <c r="L1967" s="230" t="s">
        <v>149</v>
      </c>
      <c r="M1967" s="230" t="s">
        <v>149</v>
      </c>
    </row>
    <row r="1968" spans="1:13" x14ac:dyDescent="0.3">
      <c r="A1968" s="230">
        <v>426209</v>
      </c>
      <c r="B1968" s="230" t="s">
        <v>58</v>
      </c>
      <c r="D1968" s="230" t="s">
        <v>149</v>
      </c>
      <c r="E1968" s="230" t="s">
        <v>149</v>
      </c>
      <c r="F1968" s="230" t="s">
        <v>150</v>
      </c>
      <c r="G1968" s="230" t="s">
        <v>149</v>
      </c>
      <c r="H1968" s="230" t="s">
        <v>149</v>
      </c>
      <c r="I1968" s="230" t="s">
        <v>149</v>
      </c>
      <c r="J1968" s="230" t="s">
        <v>149</v>
      </c>
      <c r="K1968" s="230" t="s">
        <v>149</v>
      </c>
      <c r="L1968" s="230" t="s">
        <v>149</v>
      </c>
      <c r="M1968" s="230" t="s">
        <v>149</v>
      </c>
    </row>
    <row r="1969" spans="1:13" x14ac:dyDescent="0.3">
      <c r="A1969" s="230">
        <v>426210</v>
      </c>
      <c r="B1969" s="230" t="s">
        <v>58</v>
      </c>
      <c r="D1969" s="230" t="s">
        <v>150</v>
      </c>
      <c r="E1969" s="230" t="s">
        <v>150</v>
      </c>
      <c r="F1969" s="230" t="s">
        <v>150</v>
      </c>
      <c r="G1969" s="230" t="s">
        <v>150</v>
      </c>
      <c r="H1969" s="230" t="s">
        <v>150</v>
      </c>
      <c r="I1969" s="230" t="s">
        <v>149</v>
      </c>
      <c r="J1969" s="230" t="s">
        <v>149</v>
      </c>
      <c r="K1969" s="230" t="s">
        <v>149</v>
      </c>
      <c r="L1969" s="230" t="s">
        <v>149</v>
      </c>
      <c r="M1969" s="230" t="s">
        <v>149</v>
      </c>
    </row>
    <row r="1970" spans="1:13" x14ac:dyDescent="0.3">
      <c r="A1970" s="230">
        <v>426211</v>
      </c>
      <c r="B1970" s="230" t="s">
        <v>58</v>
      </c>
      <c r="D1970" s="230" t="s">
        <v>149</v>
      </c>
      <c r="E1970" s="230" t="s">
        <v>149</v>
      </c>
      <c r="F1970" s="230" t="s">
        <v>149</v>
      </c>
      <c r="I1970" s="230" t="s">
        <v>149</v>
      </c>
      <c r="J1970" s="230" t="s">
        <v>149</v>
      </c>
      <c r="K1970" s="230" t="s">
        <v>149</v>
      </c>
      <c r="M1970" s="230" t="s">
        <v>149</v>
      </c>
    </row>
    <row r="1971" spans="1:13" x14ac:dyDescent="0.3">
      <c r="A1971" s="230">
        <v>426214</v>
      </c>
      <c r="B1971" s="230" t="s">
        <v>58</v>
      </c>
      <c r="C1971" s="230" t="s">
        <v>150</v>
      </c>
      <c r="D1971" s="230" t="s">
        <v>149</v>
      </c>
      <c r="E1971" s="230" t="s">
        <v>149</v>
      </c>
      <c r="F1971" s="230" t="s">
        <v>149</v>
      </c>
      <c r="G1971" s="230" t="s">
        <v>150</v>
      </c>
      <c r="H1971" s="230" t="s">
        <v>149</v>
      </c>
      <c r="I1971" s="230" t="s">
        <v>149</v>
      </c>
      <c r="J1971" s="230" t="s">
        <v>149</v>
      </c>
      <c r="K1971" s="230" t="s">
        <v>149</v>
      </c>
      <c r="L1971" s="230" t="s">
        <v>149</v>
      </c>
      <c r="M1971" s="230" t="s">
        <v>149</v>
      </c>
    </row>
    <row r="1972" spans="1:13" x14ac:dyDescent="0.3">
      <c r="A1972" s="230">
        <v>426220</v>
      </c>
      <c r="B1972" s="230" t="s">
        <v>58</v>
      </c>
      <c r="C1972" s="230" t="s">
        <v>149</v>
      </c>
      <c r="D1972" s="230" t="s">
        <v>149</v>
      </c>
      <c r="E1972" s="230" t="s">
        <v>149</v>
      </c>
      <c r="F1972" s="230" t="s">
        <v>149</v>
      </c>
      <c r="G1972" s="230" t="s">
        <v>149</v>
      </c>
      <c r="H1972" s="230" t="s">
        <v>149</v>
      </c>
      <c r="I1972" s="230" t="s">
        <v>149</v>
      </c>
      <c r="J1972" s="230" t="s">
        <v>149</v>
      </c>
      <c r="K1972" s="230" t="s">
        <v>149</v>
      </c>
      <c r="L1972" s="230" t="s">
        <v>149</v>
      </c>
      <c r="M1972" s="230" t="s">
        <v>149</v>
      </c>
    </row>
    <row r="1973" spans="1:13" x14ac:dyDescent="0.3">
      <c r="A1973" s="230">
        <v>426231</v>
      </c>
      <c r="B1973" s="230" t="s">
        <v>58</v>
      </c>
      <c r="C1973" s="230" t="s">
        <v>150</v>
      </c>
      <c r="D1973" s="230" t="s">
        <v>149</v>
      </c>
      <c r="G1973" s="230" t="s">
        <v>150</v>
      </c>
      <c r="H1973" s="230" t="s">
        <v>150</v>
      </c>
      <c r="I1973" s="230" t="s">
        <v>149</v>
      </c>
      <c r="K1973" s="230" t="s">
        <v>150</v>
      </c>
      <c r="L1973" s="230" t="s">
        <v>150</v>
      </c>
    </row>
    <row r="1974" spans="1:13" x14ac:dyDescent="0.3">
      <c r="A1974" s="230">
        <v>426238</v>
      </c>
      <c r="B1974" s="230" t="s">
        <v>58</v>
      </c>
      <c r="C1974" s="230" t="s">
        <v>150</v>
      </c>
      <c r="D1974" s="230" t="s">
        <v>150</v>
      </c>
      <c r="E1974" s="230" t="s">
        <v>150</v>
      </c>
      <c r="F1974" s="230" t="s">
        <v>149</v>
      </c>
      <c r="G1974" s="230" t="s">
        <v>149</v>
      </c>
      <c r="H1974" s="230" t="s">
        <v>150</v>
      </c>
      <c r="I1974" s="230" t="s">
        <v>149</v>
      </c>
      <c r="J1974" s="230" t="s">
        <v>149</v>
      </c>
      <c r="K1974" s="230" t="s">
        <v>149</v>
      </c>
      <c r="L1974" s="230" t="s">
        <v>149</v>
      </c>
      <c r="M1974" s="230" t="s">
        <v>149</v>
      </c>
    </row>
    <row r="1975" spans="1:13" x14ac:dyDescent="0.3">
      <c r="A1975" s="230">
        <v>426243</v>
      </c>
      <c r="B1975" s="230" t="s">
        <v>58</v>
      </c>
      <c r="D1975" s="230" t="s">
        <v>149</v>
      </c>
      <c r="F1975" s="230" t="s">
        <v>150</v>
      </c>
      <c r="G1975" s="230" t="s">
        <v>149</v>
      </c>
      <c r="I1975" s="230" t="s">
        <v>149</v>
      </c>
      <c r="J1975" s="230" t="s">
        <v>149</v>
      </c>
      <c r="K1975" s="230" t="s">
        <v>149</v>
      </c>
      <c r="L1975" s="230" t="s">
        <v>149</v>
      </c>
      <c r="M1975" s="230" t="s">
        <v>149</v>
      </c>
    </row>
    <row r="1976" spans="1:13" x14ac:dyDescent="0.3">
      <c r="A1976" s="230">
        <v>426249</v>
      </c>
      <c r="B1976" s="230" t="s">
        <v>58</v>
      </c>
      <c r="C1976" s="230" t="s">
        <v>150</v>
      </c>
      <c r="D1976" s="230" t="s">
        <v>150</v>
      </c>
      <c r="E1976" s="230" t="s">
        <v>150</v>
      </c>
      <c r="F1976" s="230" t="s">
        <v>149</v>
      </c>
      <c r="G1976" s="230" t="s">
        <v>150</v>
      </c>
      <c r="H1976" s="230" t="s">
        <v>149</v>
      </c>
      <c r="I1976" s="230" t="s">
        <v>149</v>
      </c>
      <c r="J1976" s="230" t="s">
        <v>149</v>
      </c>
      <c r="K1976" s="230" t="s">
        <v>149</v>
      </c>
      <c r="L1976" s="230" t="s">
        <v>149</v>
      </c>
      <c r="M1976" s="230" t="s">
        <v>149</v>
      </c>
    </row>
    <row r="1977" spans="1:13" x14ac:dyDescent="0.3">
      <c r="A1977" s="230">
        <v>426250</v>
      </c>
      <c r="B1977" s="230" t="s">
        <v>58</v>
      </c>
      <c r="C1977" s="230" t="s">
        <v>150</v>
      </c>
      <c r="D1977" s="230" t="s">
        <v>149</v>
      </c>
      <c r="E1977" s="230" t="s">
        <v>150</v>
      </c>
      <c r="F1977" s="230" t="s">
        <v>150</v>
      </c>
      <c r="G1977" s="230" t="s">
        <v>150</v>
      </c>
      <c r="H1977" s="230" t="s">
        <v>149</v>
      </c>
      <c r="I1977" s="230" t="s">
        <v>149</v>
      </c>
      <c r="J1977" s="230" t="s">
        <v>149</v>
      </c>
      <c r="K1977" s="230" t="s">
        <v>149</v>
      </c>
      <c r="L1977" s="230" t="s">
        <v>149</v>
      </c>
      <c r="M1977" s="230" t="s">
        <v>149</v>
      </c>
    </row>
    <row r="1978" spans="1:13" x14ac:dyDescent="0.3">
      <c r="A1978" s="230">
        <v>426251</v>
      </c>
      <c r="B1978" s="230" t="s">
        <v>58</v>
      </c>
      <c r="C1978" s="230" t="s">
        <v>150</v>
      </c>
      <c r="D1978" s="230" t="s">
        <v>149</v>
      </c>
      <c r="E1978" s="230" t="s">
        <v>150</v>
      </c>
      <c r="F1978" s="230" t="s">
        <v>150</v>
      </c>
      <c r="G1978" s="230" t="s">
        <v>149</v>
      </c>
      <c r="H1978" s="230" t="s">
        <v>149</v>
      </c>
      <c r="I1978" s="230" t="s">
        <v>149</v>
      </c>
      <c r="J1978" s="230" t="s">
        <v>149</v>
      </c>
      <c r="K1978" s="230" t="s">
        <v>149</v>
      </c>
      <c r="L1978" s="230" t="s">
        <v>149</v>
      </c>
      <c r="M1978" s="230" t="s">
        <v>149</v>
      </c>
    </row>
    <row r="1979" spans="1:13" x14ac:dyDescent="0.3">
      <c r="A1979" s="230">
        <v>426252</v>
      </c>
      <c r="B1979" s="230" t="s">
        <v>58</v>
      </c>
      <c r="C1979" s="230" t="s">
        <v>150</v>
      </c>
      <c r="D1979" s="230" t="s">
        <v>150</v>
      </c>
      <c r="E1979" s="230" t="s">
        <v>150</v>
      </c>
      <c r="F1979" s="230" t="s">
        <v>149</v>
      </c>
      <c r="G1979" s="230" t="s">
        <v>149</v>
      </c>
      <c r="H1979" s="230" t="s">
        <v>150</v>
      </c>
      <c r="I1979" s="230" t="s">
        <v>149</v>
      </c>
      <c r="J1979" s="230" t="s">
        <v>149</v>
      </c>
      <c r="K1979" s="230" t="s">
        <v>149</v>
      </c>
      <c r="L1979" s="230" t="s">
        <v>149</v>
      </c>
      <c r="M1979" s="230" t="s">
        <v>149</v>
      </c>
    </row>
    <row r="1980" spans="1:13" x14ac:dyDescent="0.3">
      <c r="A1980" s="230">
        <v>426256</v>
      </c>
      <c r="B1980" s="230" t="s">
        <v>58</v>
      </c>
      <c r="G1980" s="230" t="s">
        <v>149</v>
      </c>
      <c r="I1980" s="230" t="s">
        <v>150</v>
      </c>
      <c r="J1980" s="230" t="s">
        <v>149</v>
      </c>
      <c r="K1980" s="230" t="s">
        <v>150</v>
      </c>
      <c r="L1980" s="230" t="s">
        <v>149</v>
      </c>
      <c r="M1980" s="230" t="s">
        <v>150</v>
      </c>
    </row>
    <row r="1981" spans="1:13" x14ac:dyDescent="0.3">
      <c r="A1981" s="230">
        <v>426261</v>
      </c>
      <c r="B1981" s="230" t="s">
        <v>58</v>
      </c>
      <c r="D1981" s="230" t="s">
        <v>150</v>
      </c>
      <c r="E1981" s="230" t="s">
        <v>150</v>
      </c>
      <c r="F1981" s="230" t="s">
        <v>150</v>
      </c>
      <c r="G1981" s="230" t="s">
        <v>149</v>
      </c>
      <c r="H1981" s="230" t="s">
        <v>150</v>
      </c>
      <c r="I1981" s="230" t="s">
        <v>149</v>
      </c>
      <c r="J1981" s="230" t="s">
        <v>149</v>
      </c>
      <c r="K1981" s="230" t="s">
        <v>149</v>
      </c>
      <c r="L1981" s="230" t="s">
        <v>149</v>
      </c>
      <c r="M1981" s="230" t="s">
        <v>149</v>
      </c>
    </row>
    <row r="1982" spans="1:13" x14ac:dyDescent="0.3">
      <c r="A1982" s="230">
        <v>426263</v>
      </c>
      <c r="B1982" s="230" t="s">
        <v>58</v>
      </c>
      <c r="C1982" s="230" t="s">
        <v>150</v>
      </c>
      <c r="D1982" s="230" t="s">
        <v>150</v>
      </c>
      <c r="E1982" s="230" t="s">
        <v>150</v>
      </c>
      <c r="F1982" s="230" t="s">
        <v>150</v>
      </c>
      <c r="G1982" s="230" t="s">
        <v>150</v>
      </c>
      <c r="H1982" s="230" t="s">
        <v>150</v>
      </c>
      <c r="I1982" s="230" t="s">
        <v>149</v>
      </c>
      <c r="J1982" s="230" t="s">
        <v>149</v>
      </c>
      <c r="K1982" s="230" t="s">
        <v>149</v>
      </c>
      <c r="L1982" s="230" t="s">
        <v>149</v>
      </c>
      <c r="M1982" s="230" t="s">
        <v>149</v>
      </c>
    </row>
    <row r="1983" spans="1:13" x14ac:dyDescent="0.3">
      <c r="A1983" s="230">
        <v>426267</v>
      </c>
      <c r="B1983" s="230" t="s">
        <v>58</v>
      </c>
      <c r="C1983" s="230" t="s">
        <v>150</v>
      </c>
      <c r="D1983" s="230" t="s">
        <v>149</v>
      </c>
      <c r="E1983" s="230" t="s">
        <v>149</v>
      </c>
      <c r="F1983" s="230" t="s">
        <v>149</v>
      </c>
      <c r="G1983" s="230" t="s">
        <v>150</v>
      </c>
      <c r="H1983" s="230" t="s">
        <v>150</v>
      </c>
      <c r="I1983" s="230" t="s">
        <v>149</v>
      </c>
      <c r="J1983" s="230" t="s">
        <v>149</v>
      </c>
      <c r="K1983" s="230" t="s">
        <v>149</v>
      </c>
      <c r="L1983" s="230" t="s">
        <v>149</v>
      </c>
      <c r="M1983" s="230" t="s">
        <v>149</v>
      </c>
    </row>
    <row r="1984" spans="1:13" x14ac:dyDescent="0.3">
      <c r="A1984" s="230">
        <v>426278</v>
      </c>
      <c r="B1984" s="230" t="s">
        <v>58</v>
      </c>
      <c r="C1984" s="230" t="s">
        <v>149</v>
      </c>
      <c r="D1984" s="230" t="s">
        <v>149</v>
      </c>
      <c r="E1984" s="230" t="s">
        <v>150</v>
      </c>
      <c r="F1984" s="230" t="s">
        <v>150</v>
      </c>
      <c r="G1984" s="230" t="s">
        <v>149</v>
      </c>
      <c r="H1984" s="230" t="s">
        <v>149</v>
      </c>
      <c r="I1984" s="230" t="s">
        <v>149</v>
      </c>
      <c r="J1984" s="230" t="s">
        <v>149</v>
      </c>
      <c r="K1984" s="230" t="s">
        <v>149</v>
      </c>
      <c r="L1984" s="230" t="s">
        <v>149</v>
      </c>
      <c r="M1984" s="230" t="s">
        <v>149</v>
      </c>
    </row>
    <row r="1985" spans="1:13" x14ac:dyDescent="0.3">
      <c r="A1985" s="230">
        <v>426282</v>
      </c>
      <c r="B1985" s="230" t="s">
        <v>58</v>
      </c>
      <c r="D1985" s="230" t="s">
        <v>150</v>
      </c>
      <c r="E1985" s="230" t="s">
        <v>150</v>
      </c>
      <c r="F1985" s="230" t="s">
        <v>149</v>
      </c>
      <c r="G1985" s="230" t="s">
        <v>149</v>
      </c>
      <c r="H1985" s="230" t="s">
        <v>150</v>
      </c>
      <c r="I1985" s="230" t="s">
        <v>149</v>
      </c>
      <c r="J1985" s="230" t="s">
        <v>149</v>
      </c>
      <c r="K1985" s="230" t="s">
        <v>149</v>
      </c>
      <c r="L1985" s="230" t="s">
        <v>149</v>
      </c>
      <c r="M1985" s="230" t="s">
        <v>149</v>
      </c>
    </row>
    <row r="1986" spans="1:13" x14ac:dyDescent="0.3">
      <c r="A1986" s="230">
        <v>426284</v>
      </c>
      <c r="B1986" s="230" t="s">
        <v>58</v>
      </c>
      <c r="D1986" s="230" t="s">
        <v>150</v>
      </c>
      <c r="E1986" s="230" t="s">
        <v>150</v>
      </c>
      <c r="F1986" s="230" t="s">
        <v>149</v>
      </c>
      <c r="G1986" s="230" t="s">
        <v>150</v>
      </c>
      <c r="H1986" s="230" t="s">
        <v>149</v>
      </c>
      <c r="I1986" s="230" t="s">
        <v>149</v>
      </c>
      <c r="J1986" s="230" t="s">
        <v>149</v>
      </c>
      <c r="K1986" s="230" t="s">
        <v>149</v>
      </c>
      <c r="L1986" s="230" t="s">
        <v>149</v>
      </c>
      <c r="M1986" s="230" t="s">
        <v>149</v>
      </c>
    </row>
    <row r="1987" spans="1:13" x14ac:dyDescent="0.3">
      <c r="A1987" s="230">
        <v>426289</v>
      </c>
      <c r="B1987" s="230" t="s">
        <v>58</v>
      </c>
      <c r="C1987" s="230" t="s">
        <v>150</v>
      </c>
      <c r="D1987" s="230" t="s">
        <v>150</v>
      </c>
      <c r="E1987" s="230" t="s">
        <v>149</v>
      </c>
      <c r="F1987" s="230" t="s">
        <v>150</v>
      </c>
      <c r="G1987" s="230" t="s">
        <v>149</v>
      </c>
      <c r="H1987" s="230" t="s">
        <v>149</v>
      </c>
      <c r="I1987" s="230" t="s">
        <v>149</v>
      </c>
      <c r="J1987" s="230" t="s">
        <v>149</v>
      </c>
      <c r="K1987" s="230" t="s">
        <v>149</v>
      </c>
      <c r="L1987" s="230" t="s">
        <v>149</v>
      </c>
      <c r="M1987" s="230" t="s">
        <v>149</v>
      </c>
    </row>
    <row r="1988" spans="1:13" x14ac:dyDescent="0.3">
      <c r="A1988" s="230">
        <v>426292</v>
      </c>
      <c r="B1988" s="230" t="s">
        <v>58</v>
      </c>
      <c r="C1988" s="230" t="s">
        <v>150</v>
      </c>
      <c r="D1988" s="230" t="s">
        <v>150</v>
      </c>
      <c r="E1988" s="230" t="s">
        <v>150</v>
      </c>
      <c r="F1988" s="230" t="s">
        <v>150</v>
      </c>
      <c r="H1988" s="230" t="s">
        <v>150</v>
      </c>
      <c r="I1988" s="230" t="s">
        <v>149</v>
      </c>
      <c r="J1988" s="230" t="s">
        <v>149</v>
      </c>
      <c r="K1988" s="230" t="s">
        <v>149</v>
      </c>
      <c r="L1988" s="230" t="s">
        <v>149</v>
      </c>
      <c r="M1988" s="230" t="s">
        <v>149</v>
      </c>
    </row>
    <row r="1989" spans="1:13" x14ac:dyDescent="0.3">
      <c r="A1989" s="230">
        <v>426299</v>
      </c>
      <c r="B1989" s="230" t="s">
        <v>58</v>
      </c>
      <c r="C1989" s="230" t="s">
        <v>150</v>
      </c>
      <c r="E1989" s="230" t="s">
        <v>150</v>
      </c>
      <c r="G1989" s="230" t="s">
        <v>150</v>
      </c>
      <c r="H1989" s="230" t="s">
        <v>150</v>
      </c>
      <c r="I1989" s="230" t="s">
        <v>149</v>
      </c>
      <c r="J1989" s="230" t="s">
        <v>149</v>
      </c>
      <c r="K1989" s="230" t="s">
        <v>149</v>
      </c>
      <c r="L1989" s="230" t="s">
        <v>149</v>
      </c>
      <c r="M1989" s="230" t="s">
        <v>149</v>
      </c>
    </row>
    <row r="1990" spans="1:13" x14ac:dyDescent="0.3">
      <c r="A1990" s="230">
        <v>426305</v>
      </c>
      <c r="B1990" s="230" t="s">
        <v>58</v>
      </c>
      <c r="C1990" s="230" t="s">
        <v>150</v>
      </c>
      <c r="E1990" s="230" t="s">
        <v>150</v>
      </c>
      <c r="F1990" s="230" t="s">
        <v>148</v>
      </c>
      <c r="H1990" s="230" t="s">
        <v>148</v>
      </c>
      <c r="I1990" s="230" t="s">
        <v>150</v>
      </c>
      <c r="J1990" s="230" t="s">
        <v>150</v>
      </c>
      <c r="K1990" s="230" t="s">
        <v>149</v>
      </c>
      <c r="L1990" s="230" t="s">
        <v>150</v>
      </c>
      <c r="M1990" s="230" t="s">
        <v>150</v>
      </c>
    </row>
    <row r="1991" spans="1:13" x14ac:dyDescent="0.3">
      <c r="A1991" s="230">
        <v>426306</v>
      </c>
      <c r="B1991" s="230" t="s">
        <v>58</v>
      </c>
      <c r="C1991" s="230" t="s">
        <v>150</v>
      </c>
      <c r="D1991" s="230" t="s">
        <v>149</v>
      </c>
      <c r="E1991" s="230" t="s">
        <v>150</v>
      </c>
      <c r="F1991" s="230" t="s">
        <v>149</v>
      </c>
      <c r="G1991" s="230" t="s">
        <v>149</v>
      </c>
      <c r="H1991" s="230" t="s">
        <v>150</v>
      </c>
      <c r="I1991" s="230" t="s">
        <v>149</v>
      </c>
      <c r="J1991" s="230" t="s">
        <v>149</v>
      </c>
      <c r="K1991" s="230" t="s">
        <v>149</v>
      </c>
      <c r="L1991" s="230" t="s">
        <v>149</v>
      </c>
      <c r="M1991" s="230" t="s">
        <v>149</v>
      </c>
    </row>
    <row r="1992" spans="1:13" x14ac:dyDescent="0.3">
      <c r="A1992" s="230">
        <v>426309</v>
      </c>
      <c r="B1992" s="230" t="s">
        <v>58</v>
      </c>
      <c r="E1992" s="230" t="s">
        <v>150</v>
      </c>
      <c r="F1992" s="230" t="s">
        <v>149</v>
      </c>
      <c r="I1992" s="230" t="s">
        <v>149</v>
      </c>
      <c r="J1992" s="230" t="s">
        <v>149</v>
      </c>
      <c r="K1992" s="230" t="s">
        <v>149</v>
      </c>
      <c r="L1992" s="230" t="s">
        <v>149</v>
      </c>
      <c r="M1992" s="230" t="s">
        <v>149</v>
      </c>
    </row>
    <row r="1993" spans="1:13" x14ac:dyDescent="0.3">
      <c r="A1993" s="230">
        <v>426310</v>
      </c>
      <c r="B1993" s="230" t="s">
        <v>58</v>
      </c>
      <c r="D1993" s="230" t="s">
        <v>150</v>
      </c>
      <c r="E1993" s="230" t="s">
        <v>150</v>
      </c>
      <c r="F1993" s="230" t="s">
        <v>150</v>
      </c>
      <c r="G1993" s="230" t="s">
        <v>150</v>
      </c>
      <c r="H1993" s="230" t="s">
        <v>150</v>
      </c>
      <c r="I1993" s="230" t="s">
        <v>149</v>
      </c>
      <c r="J1993" s="230" t="s">
        <v>149</v>
      </c>
      <c r="K1993" s="230" t="s">
        <v>149</v>
      </c>
      <c r="L1993" s="230" t="s">
        <v>149</v>
      </c>
      <c r="M1993" s="230" t="s">
        <v>149</v>
      </c>
    </row>
    <row r="1994" spans="1:13" x14ac:dyDescent="0.3">
      <c r="A1994" s="230">
        <v>426311</v>
      </c>
      <c r="B1994" s="230" t="s">
        <v>58</v>
      </c>
      <c r="I1994" s="230" t="s">
        <v>149</v>
      </c>
      <c r="J1994" s="230" t="s">
        <v>149</v>
      </c>
      <c r="K1994" s="230" t="s">
        <v>149</v>
      </c>
      <c r="L1994" s="230" t="s">
        <v>149</v>
      </c>
      <c r="M1994" s="230" t="s">
        <v>149</v>
      </c>
    </row>
    <row r="1995" spans="1:13" x14ac:dyDescent="0.3">
      <c r="A1995" s="230">
        <v>426313</v>
      </c>
      <c r="B1995" s="230" t="s">
        <v>58</v>
      </c>
      <c r="C1995" s="230" t="s">
        <v>150</v>
      </c>
      <c r="D1995" s="230" t="s">
        <v>150</v>
      </c>
      <c r="E1995" s="230" t="s">
        <v>150</v>
      </c>
      <c r="F1995" s="230" t="s">
        <v>149</v>
      </c>
      <c r="G1995" s="230" t="s">
        <v>149</v>
      </c>
      <c r="H1995" s="230" t="s">
        <v>149</v>
      </c>
      <c r="I1995" s="230" t="s">
        <v>149</v>
      </c>
      <c r="J1995" s="230" t="s">
        <v>149</v>
      </c>
      <c r="K1995" s="230" t="s">
        <v>149</v>
      </c>
      <c r="L1995" s="230" t="s">
        <v>149</v>
      </c>
      <c r="M1995" s="230" t="s">
        <v>149</v>
      </c>
    </row>
    <row r="1996" spans="1:13" x14ac:dyDescent="0.3">
      <c r="A1996" s="230">
        <v>426314</v>
      </c>
      <c r="B1996" s="230" t="s">
        <v>58</v>
      </c>
      <c r="D1996" s="230" t="s">
        <v>150</v>
      </c>
      <c r="E1996" s="230" t="s">
        <v>150</v>
      </c>
      <c r="G1996" s="230" t="s">
        <v>150</v>
      </c>
      <c r="H1996" s="230" t="s">
        <v>150</v>
      </c>
      <c r="I1996" s="230" t="s">
        <v>150</v>
      </c>
      <c r="J1996" s="230" t="s">
        <v>150</v>
      </c>
      <c r="K1996" s="230" t="s">
        <v>149</v>
      </c>
      <c r="L1996" s="230" t="s">
        <v>149</v>
      </c>
      <c r="M1996" s="230" t="s">
        <v>150</v>
      </c>
    </row>
    <row r="1997" spans="1:13" x14ac:dyDescent="0.3">
      <c r="A1997" s="230">
        <v>426319</v>
      </c>
      <c r="B1997" s="230" t="s">
        <v>58</v>
      </c>
      <c r="F1997" s="230" t="s">
        <v>149</v>
      </c>
      <c r="J1997" s="230" t="s">
        <v>149</v>
      </c>
      <c r="K1997" s="230" t="s">
        <v>149</v>
      </c>
      <c r="L1997" s="230" t="s">
        <v>149</v>
      </c>
      <c r="M1997" s="230" t="s">
        <v>149</v>
      </c>
    </row>
    <row r="1998" spans="1:13" x14ac:dyDescent="0.3">
      <c r="A1998" s="230">
        <v>426321</v>
      </c>
      <c r="B1998" s="230" t="s">
        <v>58</v>
      </c>
      <c r="C1998" s="230" t="s">
        <v>150</v>
      </c>
      <c r="D1998" s="230" t="s">
        <v>150</v>
      </c>
      <c r="E1998" s="230" t="s">
        <v>150</v>
      </c>
      <c r="G1998" s="230" t="s">
        <v>150</v>
      </c>
      <c r="H1998" s="230" t="s">
        <v>150</v>
      </c>
      <c r="I1998" s="230" t="s">
        <v>149</v>
      </c>
      <c r="J1998" s="230" t="s">
        <v>149</v>
      </c>
      <c r="K1998" s="230" t="s">
        <v>149</v>
      </c>
      <c r="L1998" s="230" t="s">
        <v>149</v>
      </c>
      <c r="M1998" s="230" t="s">
        <v>149</v>
      </c>
    </row>
    <row r="1999" spans="1:13" x14ac:dyDescent="0.3">
      <c r="A1999" s="230">
        <v>426328</v>
      </c>
      <c r="B1999" s="230" t="s">
        <v>58</v>
      </c>
      <c r="D1999" s="230" t="s">
        <v>150</v>
      </c>
      <c r="E1999" s="230" t="s">
        <v>149</v>
      </c>
      <c r="F1999" s="230" t="s">
        <v>149</v>
      </c>
      <c r="H1999" s="230" t="s">
        <v>150</v>
      </c>
      <c r="I1999" s="230" t="s">
        <v>149</v>
      </c>
      <c r="J1999" s="230" t="s">
        <v>149</v>
      </c>
      <c r="K1999" s="230" t="s">
        <v>149</v>
      </c>
      <c r="L1999" s="230" t="s">
        <v>149</v>
      </c>
      <c r="M1999" s="230" t="s">
        <v>149</v>
      </c>
    </row>
    <row r="2000" spans="1:13" x14ac:dyDescent="0.3">
      <c r="A2000" s="230">
        <v>426330</v>
      </c>
      <c r="B2000" s="230" t="s">
        <v>58</v>
      </c>
      <c r="C2000" s="230" t="s">
        <v>150</v>
      </c>
      <c r="D2000" s="230" t="s">
        <v>150</v>
      </c>
      <c r="E2000" s="230" t="s">
        <v>149</v>
      </c>
      <c r="F2000" s="230" t="s">
        <v>149</v>
      </c>
      <c r="G2000" s="230" t="s">
        <v>149</v>
      </c>
      <c r="H2000" s="230" t="s">
        <v>150</v>
      </c>
      <c r="I2000" s="230" t="s">
        <v>149</v>
      </c>
      <c r="J2000" s="230" t="s">
        <v>149</v>
      </c>
      <c r="K2000" s="230" t="s">
        <v>149</v>
      </c>
      <c r="L2000" s="230" t="s">
        <v>149</v>
      </c>
      <c r="M2000" s="230" t="s">
        <v>149</v>
      </c>
    </row>
    <row r="2001" spans="1:13" x14ac:dyDescent="0.3">
      <c r="A2001" s="230">
        <v>426333</v>
      </c>
      <c r="B2001" s="230" t="s">
        <v>58</v>
      </c>
      <c r="E2001" s="230" t="s">
        <v>148</v>
      </c>
      <c r="H2001" s="230" t="s">
        <v>148</v>
      </c>
      <c r="J2001" s="230" t="s">
        <v>149</v>
      </c>
      <c r="K2001" s="230" t="s">
        <v>150</v>
      </c>
      <c r="L2001" s="230" t="s">
        <v>149</v>
      </c>
      <c r="M2001" s="230" t="s">
        <v>149</v>
      </c>
    </row>
    <row r="2002" spans="1:13" x14ac:dyDescent="0.3">
      <c r="A2002" s="230">
        <v>426335</v>
      </c>
      <c r="B2002" s="230" t="s">
        <v>58</v>
      </c>
      <c r="C2002" s="230" t="s">
        <v>150</v>
      </c>
      <c r="D2002" s="230" t="s">
        <v>149</v>
      </c>
      <c r="E2002" s="230" t="s">
        <v>150</v>
      </c>
      <c r="F2002" s="230" t="s">
        <v>150</v>
      </c>
      <c r="G2002" s="230" t="s">
        <v>149</v>
      </c>
      <c r="H2002" s="230" t="s">
        <v>150</v>
      </c>
      <c r="I2002" s="230" t="s">
        <v>149</v>
      </c>
      <c r="J2002" s="230" t="s">
        <v>149</v>
      </c>
      <c r="K2002" s="230" t="s">
        <v>149</v>
      </c>
      <c r="L2002" s="230" t="s">
        <v>149</v>
      </c>
      <c r="M2002" s="230" t="s">
        <v>149</v>
      </c>
    </row>
    <row r="2003" spans="1:13" x14ac:dyDescent="0.3">
      <c r="A2003" s="230">
        <v>426336</v>
      </c>
      <c r="B2003" s="230" t="s">
        <v>58</v>
      </c>
      <c r="C2003" s="230" t="s">
        <v>150</v>
      </c>
      <c r="D2003" s="230" t="s">
        <v>149</v>
      </c>
      <c r="E2003" s="230" t="s">
        <v>149</v>
      </c>
      <c r="F2003" s="230" t="s">
        <v>149</v>
      </c>
      <c r="G2003" s="230" t="s">
        <v>149</v>
      </c>
      <c r="I2003" s="230" t="s">
        <v>149</v>
      </c>
      <c r="J2003" s="230" t="s">
        <v>149</v>
      </c>
      <c r="K2003" s="230" t="s">
        <v>149</v>
      </c>
      <c r="L2003" s="230" t="s">
        <v>149</v>
      </c>
      <c r="M2003" s="230" t="s">
        <v>149</v>
      </c>
    </row>
    <row r="2004" spans="1:13" x14ac:dyDescent="0.3">
      <c r="A2004" s="230">
        <v>426337</v>
      </c>
      <c r="B2004" s="230" t="s">
        <v>58</v>
      </c>
      <c r="D2004" s="230" t="s">
        <v>149</v>
      </c>
      <c r="E2004" s="230" t="s">
        <v>149</v>
      </c>
      <c r="F2004" s="230" t="s">
        <v>149</v>
      </c>
      <c r="I2004" s="230" t="s">
        <v>149</v>
      </c>
      <c r="J2004" s="230" t="s">
        <v>149</v>
      </c>
      <c r="K2004" s="230" t="s">
        <v>149</v>
      </c>
      <c r="M2004" s="230" t="s">
        <v>149</v>
      </c>
    </row>
    <row r="2005" spans="1:13" x14ac:dyDescent="0.3">
      <c r="A2005" s="230">
        <v>426338</v>
      </c>
      <c r="B2005" s="230" t="s">
        <v>58</v>
      </c>
      <c r="C2005" s="230" t="s">
        <v>148</v>
      </c>
      <c r="D2005" s="230" t="s">
        <v>150</v>
      </c>
      <c r="E2005" s="230" t="s">
        <v>148</v>
      </c>
      <c r="G2005" s="230" t="s">
        <v>148</v>
      </c>
      <c r="H2005" s="230" t="s">
        <v>148</v>
      </c>
      <c r="I2005" s="230" t="s">
        <v>150</v>
      </c>
      <c r="J2005" s="230" t="s">
        <v>150</v>
      </c>
      <c r="K2005" s="230" t="s">
        <v>150</v>
      </c>
      <c r="L2005" s="230" t="s">
        <v>150</v>
      </c>
    </row>
    <row r="2006" spans="1:13" x14ac:dyDescent="0.3">
      <c r="A2006" s="230">
        <v>426339</v>
      </c>
      <c r="B2006" s="230" t="s">
        <v>58</v>
      </c>
      <c r="C2006" s="230" t="s">
        <v>149</v>
      </c>
      <c r="D2006" s="230" t="s">
        <v>149</v>
      </c>
      <c r="E2006" s="230" t="s">
        <v>149</v>
      </c>
      <c r="F2006" s="230" t="s">
        <v>149</v>
      </c>
      <c r="G2006" s="230" t="s">
        <v>149</v>
      </c>
      <c r="H2006" s="230" t="s">
        <v>149</v>
      </c>
      <c r="I2006" s="230" t="s">
        <v>149</v>
      </c>
      <c r="J2006" s="230" t="s">
        <v>149</v>
      </c>
      <c r="K2006" s="230" t="s">
        <v>149</v>
      </c>
      <c r="L2006" s="230" t="s">
        <v>149</v>
      </c>
      <c r="M2006" s="230" t="s">
        <v>149</v>
      </c>
    </row>
    <row r="2007" spans="1:13" x14ac:dyDescent="0.3">
      <c r="A2007" s="230">
        <v>426340</v>
      </c>
      <c r="B2007" s="230" t="s">
        <v>58</v>
      </c>
      <c r="C2007" s="230" t="s">
        <v>150</v>
      </c>
      <c r="D2007" s="230" t="s">
        <v>150</v>
      </c>
      <c r="E2007" s="230" t="s">
        <v>150</v>
      </c>
      <c r="F2007" s="230" t="s">
        <v>149</v>
      </c>
      <c r="G2007" s="230" t="s">
        <v>150</v>
      </c>
      <c r="H2007" s="230" t="s">
        <v>149</v>
      </c>
      <c r="I2007" s="230" t="s">
        <v>149</v>
      </c>
      <c r="J2007" s="230" t="s">
        <v>149</v>
      </c>
      <c r="K2007" s="230" t="s">
        <v>149</v>
      </c>
      <c r="L2007" s="230" t="s">
        <v>149</v>
      </c>
      <c r="M2007" s="230" t="s">
        <v>149</v>
      </c>
    </row>
    <row r="2008" spans="1:13" x14ac:dyDescent="0.3">
      <c r="A2008" s="230">
        <v>426349</v>
      </c>
      <c r="B2008" s="230" t="s">
        <v>58</v>
      </c>
      <c r="C2008" s="230" t="s">
        <v>150</v>
      </c>
      <c r="D2008" s="230" t="s">
        <v>149</v>
      </c>
      <c r="E2008" s="230" t="s">
        <v>150</v>
      </c>
      <c r="F2008" s="230" t="s">
        <v>150</v>
      </c>
      <c r="G2008" s="230" t="s">
        <v>150</v>
      </c>
      <c r="H2008" s="230" t="s">
        <v>150</v>
      </c>
      <c r="I2008" s="230" t="s">
        <v>149</v>
      </c>
      <c r="J2008" s="230" t="s">
        <v>149</v>
      </c>
      <c r="K2008" s="230" t="s">
        <v>149</v>
      </c>
      <c r="L2008" s="230" t="s">
        <v>149</v>
      </c>
      <c r="M2008" s="230" t="s">
        <v>149</v>
      </c>
    </row>
    <row r="2009" spans="1:13" x14ac:dyDescent="0.3">
      <c r="A2009" s="230">
        <v>426350</v>
      </c>
      <c r="B2009" s="230" t="s">
        <v>58</v>
      </c>
      <c r="D2009" s="230" t="s">
        <v>150</v>
      </c>
      <c r="E2009" s="230" t="s">
        <v>150</v>
      </c>
      <c r="F2009" s="230" t="s">
        <v>150</v>
      </c>
      <c r="G2009" s="230" t="s">
        <v>150</v>
      </c>
      <c r="H2009" s="230" t="s">
        <v>150</v>
      </c>
      <c r="I2009" s="230" t="s">
        <v>150</v>
      </c>
      <c r="J2009" s="230" t="s">
        <v>149</v>
      </c>
      <c r="K2009" s="230" t="s">
        <v>149</v>
      </c>
      <c r="L2009" s="230" t="s">
        <v>150</v>
      </c>
      <c r="M2009" s="230" t="s">
        <v>150</v>
      </c>
    </row>
    <row r="2010" spans="1:13" x14ac:dyDescent="0.3">
      <c r="A2010" s="230">
        <v>426351</v>
      </c>
      <c r="B2010" s="230" t="s">
        <v>58</v>
      </c>
      <c r="C2010" s="230" t="s">
        <v>150</v>
      </c>
      <c r="D2010" s="230" t="s">
        <v>149</v>
      </c>
      <c r="E2010" s="230" t="s">
        <v>150</v>
      </c>
      <c r="F2010" s="230" t="s">
        <v>150</v>
      </c>
      <c r="G2010" s="230" t="s">
        <v>149</v>
      </c>
      <c r="H2010" s="230" t="s">
        <v>149</v>
      </c>
      <c r="I2010" s="230" t="s">
        <v>149</v>
      </c>
      <c r="J2010" s="230" t="s">
        <v>149</v>
      </c>
      <c r="K2010" s="230" t="s">
        <v>149</v>
      </c>
      <c r="L2010" s="230" t="s">
        <v>149</v>
      </c>
      <c r="M2010" s="230" t="s">
        <v>149</v>
      </c>
    </row>
    <row r="2011" spans="1:13" x14ac:dyDescent="0.3">
      <c r="A2011" s="230">
        <v>426355</v>
      </c>
      <c r="B2011" s="230" t="s">
        <v>58</v>
      </c>
      <c r="C2011" s="230" t="s">
        <v>150</v>
      </c>
      <c r="D2011" s="230" t="s">
        <v>149</v>
      </c>
      <c r="E2011" s="230" t="s">
        <v>148</v>
      </c>
      <c r="G2011" s="230" t="s">
        <v>150</v>
      </c>
      <c r="H2011" s="230" t="s">
        <v>149</v>
      </c>
      <c r="I2011" s="230" t="s">
        <v>149</v>
      </c>
      <c r="J2011" s="230" t="s">
        <v>149</v>
      </c>
      <c r="K2011" s="230" t="s">
        <v>150</v>
      </c>
      <c r="L2011" s="230" t="s">
        <v>149</v>
      </c>
      <c r="M2011" s="230" t="s">
        <v>149</v>
      </c>
    </row>
    <row r="2012" spans="1:13" x14ac:dyDescent="0.3">
      <c r="A2012" s="230">
        <v>426358</v>
      </c>
      <c r="B2012" s="230" t="s">
        <v>58</v>
      </c>
      <c r="C2012" s="230" t="s">
        <v>150</v>
      </c>
      <c r="D2012" s="230" t="s">
        <v>150</v>
      </c>
      <c r="E2012" s="230" t="s">
        <v>149</v>
      </c>
      <c r="F2012" s="230" t="s">
        <v>150</v>
      </c>
      <c r="G2012" s="230" t="s">
        <v>150</v>
      </c>
      <c r="H2012" s="230" t="s">
        <v>150</v>
      </c>
      <c r="I2012" s="230" t="s">
        <v>149</v>
      </c>
      <c r="J2012" s="230" t="s">
        <v>149</v>
      </c>
      <c r="K2012" s="230" t="s">
        <v>149</v>
      </c>
      <c r="L2012" s="230" t="s">
        <v>149</v>
      </c>
      <c r="M2012" s="230" t="s">
        <v>149</v>
      </c>
    </row>
    <row r="2013" spans="1:13" x14ac:dyDescent="0.3">
      <c r="A2013" s="230">
        <v>426365</v>
      </c>
      <c r="B2013" s="230" t="s">
        <v>58</v>
      </c>
      <c r="C2013" s="230" t="s">
        <v>149</v>
      </c>
      <c r="D2013" s="230" t="s">
        <v>149</v>
      </c>
      <c r="E2013" s="230" t="s">
        <v>149</v>
      </c>
      <c r="F2013" s="230" t="s">
        <v>149</v>
      </c>
      <c r="G2013" s="230" t="s">
        <v>149</v>
      </c>
      <c r="H2013" s="230" t="s">
        <v>149</v>
      </c>
      <c r="I2013" s="230" t="s">
        <v>149</v>
      </c>
      <c r="J2013" s="230" t="s">
        <v>149</v>
      </c>
      <c r="K2013" s="230" t="s">
        <v>149</v>
      </c>
      <c r="L2013" s="230" t="s">
        <v>149</v>
      </c>
      <c r="M2013" s="230" t="s">
        <v>149</v>
      </c>
    </row>
    <row r="2014" spans="1:13" x14ac:dyDescent="0.3">
      <c r="A2014" s="230">
        <v>426373</v>
      </c>
      <c r="B2014" s="230" t="s">
        <v>58</v>
      </c>
      <c r="E2014" s="230" t="s">
        <v>148</v>
      </c>
      <c r="G2014" s="230" t="s">
        <v>149</v>
      </c>
      <c r="H2014" s="230" t="s">
        <v>148</v>
      </c>
      <c r="K2014" s="230" t="s">
        <v>149</v>
      </c>
      <c r="L2014" s="230" t="s">
        <v>150</v>
      </c>
    </row>
    <row r="2015" spans="1:13" x14ac:dyDescent="0.3">
      <c r="A2015" s="230">
        <v>426374</v>
      </c>
      <c r="B2015" s="230" t="s">
        <v>58</v>
      </c>
      <c r="C2015" s="230" t="s">
        <v>149</v>
      </c>
      <c r="D2015" s="230" t="s">
        <v>149</v>
      </c>
      <c r="E2015" s="230" t="s">
        <v>150</v>
      </c>
      <c r="F2015" s="230" t="s">
        <v>150</v>
      </c>
      <c r="G2015" s="230" t="s">
        <v>150</v>
      </c>
      <c r="H2015" s="230" t="s">
        <v>149</v>
      </c>
      <c r="I2015" s="230" t="s">
        <v>149</v>
      </c>
      <c r="J2015" s="230" t="s">
        <v>149</v>
      </c>
      <c r="K2015" s="230" t="s">
        <v>149</v>
      </c>
      <c r="L2015" s="230" t="s">
        <v>149</v>
      </c>
      <c r="M2015" s="230" t="s">
        <v>149</v>
      </c>
    </row>
    <row r="2016" spans="1:13" x14ac:dyDescent="0.3">
      <c r="A2016" s="230">
        <v>426375</v>
      </c>
      <c r="B2016" s="230" t="s">
        <v>58</v>
      </c>
      <c r="C2016" s="230" t="s">
        <v>149</v>
      </c>
      <c r="D2016" s="230" t="s">
        <v>149</v>
      </c>
      <c r="E2016" s="230" t="s">
        <v>150</v>
      </c>
      <c r="G2016" s="230" t="s">
        <v>149</v>
      </c>
      <c r="H2016" s="230" t="s">
        <v>149</v>
      </c>
      <c r="I2016" s="230" t="s">
        <v>149</v>
      </c>
      <c r="J2016" s="230" t="s">
        <v>149</v>
      </c>
      <c r="K2016" s="230" t="s">
        <v>149</v>
      </c>
      <c r="L2016" s="230" t="s">
        <v>149</v>
      </c>
      <c r="M2016" s="230" t="s">
        <v>149</v>
      </c>
    </row>
    <row r="2017" spans="1:13" x14ac:dyDescent="0.3">
      <c r="A2017" s="230">
        <v>426376</v>
      </c>
      <c r="B2017" s="230" t="s">
        <v>58</v>
      </c>
      <c r="C2017" s="230" t="s">
        <v>149</v>
      </c>
      <c r="D2017" s="230" t="s">
        <v>149</v>
      </c>
      <c r="E2017" s="230" t="s">
        <v>149</v>
      </c>
      <c r="F2017" s="230" t="s">
        <v>149</v>
      </c>
      <c r="G2017" s="230" t="s">
        <v>149</v>
      </c>
      <c r="H2017" s="230" t="s">
        <v>149</v>
      </c>
      <c r="I2017" s="230" t="s">
        <v>149</v>
      </c>
      <c r="J2017" s="230" t="s">
        <v>149</v>
      </c>
      <c r="K2017" s="230" t="s">
        <v>149</v>
      </c>
      <c r="L2017" s="230" t="s">
        <v>149</v>
      </c>
      <c r="M2017" s="230" t="s">
        <v>149</v>
      </c>
    </row>
    <row r="2018" spans="1:13" x14ac:dyDescent="0.3">
      <c r="A2018" s="230">
        <v>426384</v>
      </c>
      <c r="B2018" s="230" t="s">
        <v>58</v>
      </c>
      <c r="C2018" s="230" t="s">
        <v>150</v>
      </c>
      <c r="D2018" s="230" t="s">
        <v>150</v>
      </c>
      <c r="E2018" s="230" t="s">
        <v>150</v>
      </c>
      <c r="F2018" s="230" t="s">
        <v>150</v>
      </c>
      <c r="G2018" s="230" t="s">
        <v>150</v>
      </c>
      <c r="H2018" s="230" t="s">
        <v>150</v>
      </c>
      <c r="I2018" s="230" t="s">
        <v>149</v>
      </c>
      <c r="J2018" s="230" t="s">
        <v>149</v>
      </c>
      <c r="K2018" s="230" t="s">
        <v>149</v>
      </c>
      <c r="L2018" s="230" t="s">
        <v>149</v>
      </c>
      <c r="M2018" s="230" t="s">
        <v>149</v>
      </c>
    </row>
    <row r="2019" spans="1:13" x14ac:dyDescent="0.3">
      <c r="A2019" s="230">
        <v>426388</v>
      </c>
      <c r="B2019" s="230" t="s">
        <v>58</v>
      </c>
      <c r="C2019" s="230" t="s">
        <v>149</v>
      </c>
      <c r="D2019" s="230" t="s">
        <v>149</v>
      </c>
      <c r="E2019" s="230" t="s">
        <v>150</v>
      </c>
      <c r="F2019" s="230" t="s">
        <v>150</v>
      </c>
      <c r="G2019" s="230" t="s">
        <v>149</v>
      </c>
      <c r="H2019" s="230" t="s">
        <v>149</v>
      </c>
      <c r="I2019" s="230" t="s">
        <v>149</v>
      </c>
      <c r="J2019" s="230" t="s">
        <v>149</v>
      </c>
      <c r="K2019" s="230" t="s">
        <v>149</v>
      </c>
      <c r="L2019" s="230" t="s">
        <v>149</v>
      </c>
      <c r="M2019" s="230" t="s">
        <v>149</v>
      </c>
    </row>
    <row r="2020" spans="1:13" x14ac:dyDescent="0.3">
      <c r="A2020" s="230">
        <v>426398</v>
      </c>
      <c r="B2020" s="230" t="s">
        <v>58</v>
      </c>
      <c r="D2020" s="230" t="s">
        <v>148</v>
      </c>
      <c r="E2020" s="230" t="s">
        <v>149</v>
      </c>
      <c r="F2020" s="230" t="s">
        <v>149</v>
      </c>
      <c r="G2020" s="230" t="s">
        <v>148</v>
      </c>
      <c r="H2020" s="230" t="s">
        <v>148</v>
      </c>
      <c r="I2020" s="230" t="s">
        <v>150</v>
      </c>
      <c r="J2020" s="230" t="s">
        <v>149</v>
      </c>
      <c r="K2020" s="230" t="s">
        <v>149</v>
      </c>
      <c r="L2020" s="230" t="s">
        <v>149</v>
      </c>
      <c r="M2020" s="230" t="s">
        <v>149</v>
      </c>
    </row>
    <row r="2021" spans="1:13" x14ac:dyDescent="0.3">
      <c r="A2021" s="230">
        <v>426399</v>
      </c>
      <c r="B2021" s="230" t="s">
        <v>58</v>
      </c>
      <c r="C2021" s="230" t="s">
        <v>149</v>
      </c>
      <c r="D2021" s="230" t="s">
        <v>150</v>
      </c>
      <c r="E2021" s="230" t="s">
        <v>150</v>
      </c>
      <c r="F2021" s="230" t="s">
        <v>150</v>
      </c>
      <c r="G2021" s="230" t="s">
        <v>150</v>
      </c>
      <c r="H2021" s="230" t="s">
        <v>150</v>
      </c>
      <c r="I2021" s="230" t="s">
        <v>149</v>
      </c>
      <c r="J2021" s="230" t="s">
        <v>149</v>
      </c>
      <c r="K2021" s="230" t="s">
        <v>149</v>
      </c>
      <c r="L2021" s="230" t="s">
        <v>149</v>
      </c>
      <c r="M2021" s="230" t="s">
        <v>149</v>
      </c>
    </row>
    <row r="2022" spans="1:13" x14ac:dyDescent="0.3">
      <c r="A2022" s="230">
        <v>426402</v>
      </c>
      <c r="B2022" s="230" t="s">
        <v>58</v>
      </c>
      <c r="C2022" s="230" t="s">
        <v>149</v>
      </c>
      <c r="D2022" s="230" t="s">
        <v>149</v>
      </c>
      <c r="E2022" s="230" t="s">
        <v>149</v>
      </c>
      <c r="F2022" s="230" t="s">
        <v>149</v>
      </c>
      <c r="G2022" s="230" t="s">
        <v>149</v>
      </c>
      <c r="H2022" s="230" t="s">
        <v>149</v>
      </c>
      <c r="I2022" s="230" t="s">
        <v>149</v>
      </c>
      <c r="J2022" s="230" t="s">
        <v>149</v>
      </c>
      <c r="K2022" s="230" t="s">
        <v>149</v>
      </c>
      <c r="L2022" s="230" t="s">
        <v>149</v>
      </c>
      <c r="M2022" s="230" t="s">
        <v>149</v>
      </c>
    </row>
    <row r="2023" spans="1:13" x14ac:dyDescent="0.3">
      <c r="A2023" s="230">
        <v>426406</v>
      </c>
      <c r="B2023" s="230" t="s">
        <v>58</v>
      </c>
      <c r="E2023" s="230" t="s">
        <v>150</v>
      </c>
      <c r="F2023" s="230" t="s">
        <v>149</v>
      </c>
      <c r="H2023" s="230" t="s">
        <v>149</v>
      </c>
      <c r="I2023" s="230" t="s">
        <v>149</v>
      </c>
      <c r="J2023" s="230" t="s">
        <v>149</v>
      </c>
      <c r="K2023" s="230" t="s">
        <v>149</v>
      </c>
      <c r="L2023" s="230" t="s">
        <v>149</v>
      </c>
      <c r="M2023" s="230" t="s">
        <v>149</v>
      </c>
    </row>
    <row r="2024" spans="1:13" x14ac:dyDescent="0.3">
      <c r="A2024" s="230">
        <v>426407</v>
      </c>
      <c r="B2024" s="230" t="s">
        <v>58</v>
      </c>
      <c r="C2024" s="230" t="s">
        <v>150</v>
      </c>
      <c r="D2024" s="230" t="s">
        <v>150</v>
      </c>
      <c r="E2024" s="230" t="s">
        <v>150</v>
      </c>
      <c r="F2024" s="230" t="s">
        <v>150</v>
      </c>
      <c r="G2024" s="230" t="s">
        <v>149</v>
      </c>
      <c r="H2024" s="230" t="s">
        <v>149</v>
      </c>
      <c r="I2024" s="230" t="s">
        <v>150</v>
      </c>
      <c r="J2024" s="230" t="s">
        <v>149</v>
      </c>
      <c r="K2024" s="230" t="s">
        <v>150</v>
      </c>
      <c r="L2024" s="230" t="s">
        <v>150</v>
      </c>
      <c r="M2024" s="230" t="s">
        <v>150</v>
      </c>
    </row>
    <row r="2025" spans="1:13" x14ac:dyDescent="0.3">
      <c r="A2025" s="230">
        <v>426409</v>
      </c>
      <c r="B2025" s="230" t="s">
        <v>58</v>
      </c>
      <c r="D2025" s="230" t="s">
        <v>149</v>
      </c>
      <c r="E2025" s="230" t="s">
        <v>150</v>
      </c>
      <c r="F2025" s="230" t="s">
        <v>150</v>
      </c>
      <c r="G2025" s="230" t="s">
        <v>149</v>
      </c>
      <c r="H2025" s="230" t="s">
        <v>150</v>
      </c>
      <c r="I2025" s="230" t="s">
        <v>149</v>
      </c>
      <c r="J2025" s="230" t="s">
        <v>149</v>
      </c>
      <c r="K2025" s="230" t="s">
        <v>149</v>
      </c>
      <c r="L2025" s="230" t="s">
        <v>149</v>
      </c>
      <c r="M2025" s="230" t="s">
        <v>149</v>
      </c>
    </row>
    <row r="2026" spans="1:13" x14ac:dyDescent="0.3">
      <c r="A2026" s="230">
        <v>426414</v>
      </c>
      <c r="B2026" s="230" t="s">
        <v>58</v>
      </c>
      <c r="D2026" s="230" t="s">
        <v>150</v>
      </c>
      <c r="F2026" s="230" t="s">
        <v>150</v>
      </c>
      <c r="G2026" s="230" t="s">
        <v>150</v>
      </c>
      <c r="I2026" s="230" t="s">
        <v>149</v>
      </c>
      <c r="J2026" s="230" t="s">
        <v>150</v>
      </c>
      <c r="K2026" s="230" t="s">
        <v>150</v>
      </c>
      <c r="L2026" s="230" t="s">
        <v>149</v>
      </c>
    </row>
    <row r="2027" spans="1:13" x14ac:dyDescent="0.3">
      <c r="A2027" s="230">
        <v>426417</v>
      </c>
      <c r="B2027" s="230" t="s">
        <v>58</v>
      </c>
      <c r="C2027" s="230" t="s">
        <v>150</v>
      </c>
      <c r="D2027" s="230" t="s">
        <v>150</v>
      </c>
      <c r="E2027" s="230" t="s">
        <v>150</v>
      </c>
      <c r="F2027" s="230" t="s">
        <v>149</v>
      </c>
      <c r="G2027" s="230" t="s">
        <v>149</v>
      </c>
      <c r="H2027" s="230" t="s">
        <v>149</v>
      </c>
      <c r="I2027" s="230" t="s">
        <v>149</v>
      </c>
      <c r="J2027" s="230" t="s">
        <v>149</v>
      </c>
      <c r="K2027" s="230" t="s">
        <v>149</v>
      </c>
      <c r="L2027" s="230" t="s">
        <v>149</v>
      </c>
      <c r="M2027" s="230" t="s">
        <v>149</v>
      </c>
    </row>
    <row r="2028" spans="1:13" x14ac:dyDescent="0.3">
      <c r="A2028" s="230">
        <v>426421</v>
      </c>
      <c r="B2028" s="230" t="s">
        <v>58</v>
      </c>
      <c r="C2028" s="230" t="s">
        <v>149</v>
      </c>
      <c r="D2028" s="230" t="s">
        <v>149</v>
      </c>
      <c r="E2028" s="230" t="s">
        <v>149</v>
      </c>
      <c r="F2028" s="230" t="s">
        <v>149</v>
      </c>
      <c r="G2028" s="230" t="s">
        <v>149</v>
      </c>
      <c r="H2028" s="230" t="s">
        <v>149</v>
      </c>
      <c r="I2028" s="230" t="s">
        <v>149</v>
      </c>
      <c r="J2028" s="230" t="s">
        <v>149</v>
      </c>
      <c r="K2028" s="230" t="s">
        <v>149</v>
      </c>
      <c r="L2028" s="230" t="s">
        <v>149</v>
      </c>
      <c r="M2028" s="230" t="s">
        <v>149</v>
      </c>
    </row>
    <row r="2029" spans="1:13" x14ac:dyDescent="0.3">
      <c r="A2029" s="230">
        <v>426423</v>
      </c>
      <c r="B2029" s="230" t="s">
        <v>58</v>
      </c>
      <c r="D2029" s="230" t="s">
        <v>150</v>
      </c>
      <c r="E2029" s="230" t="s">
        <v>150</v>
      </c>
      <c r="F2029" s="230" t="s">
        <v>150</v>
      </c>
      <c r="G2029" s="230" t="s">
        <v>150</v>
      </c>
      <c r="H2029" s="230" t="s">
        <v>150</v>
      </c>
      <c r="I2029" s="230" t="s">
        <v>149</v>
      </c>
      <c r="J2029" s="230" t="s">
        <v>149</v>
      </c>
      <c r="K2029" s="230" t="s">
        <v>149</v>
      </c>
      <c r="L2029" s="230" t="s">
        <v>149</v>
      </c>
      <c r="M2029" s="230" t="s">
        <v>149</v>
      </c>
    </row>
    <row r="2030" spans="1:13" x14ac:dyDescent="0.3">
      <c r="A2030" s="230">
        <v>426430</v>
      </c>
      <c r="B2030" s="230" t="s">
        <v>58</v>
      </c>
      <c r="C2030" s="230" t="s">
        <v>150</v>
      </c>
      <c r="E2030" s="230" t="s">
        <v>148</v>
      </c>
      <c r="H2030" s="230" t="s">
        <v>150</v>
      </c>
      <c r="I2030" s="230" t="s">
        <v>149</v>
      </c>
      <c r="J2030" s="230" t="s">
        <v>150</v>
      </c>
      <c r="K2030" s="230" t="s">
        <v>150</v>
      </c>
      <c r="L2030" s="230" t="s">
        <v>149</v>
      </c>
      <c r="M2030" s="230" t="s">
        <v>150</v>
      </c>
    </row>
    <row r="2031" spans="1:13" x14ac:dyDescent="0.3">
      <c r="A2031" s="230">
        <v>426434</v>
      </c>
      <c r="B2031" s="230" t="s">
        <v>58</v>
      </c>
      <c r="C2031" s="230" t="s">
        <v>150</v>
      </c>
      <c r="D2031" s="230" t="s">
        <v>150</v>
      </c>
      <c r="E2031" s="230" t="s">
        <v>150</v>
      </c>
      <c r="F2031" s="230" t="s">
        <v>150</v>
      </c>
      <c r="G2031" s="230" t="s">
        <v>150</v>
      </c>
      <c r="H2031" s="230" t="s">
        <v>150</v>
      </c>
      <c r="I2031" s="230" t="s">
        <v>149</v>
      </c>
      <c r="J2031" s="230" t="s">
        <v>149</v>
      </c>
      <c r="K2031" s="230" t="s">
        <v>149</v>
      </c>
      <c r="L2031" s="230" t="s">
        <v>149</v>
      </c>
      <c r="M2031" s="230" t="s">
        <v>149</v>
      </c>
    </row>
    <row r="2032" spans="1:13" x14ac:dyDescent="0.3">
      <c r="A2032" s="230">
        <v>426440</v>
      </c>
      <c r="B2032" s="230" t="s">
        <v>58</v>
      </c>
      <c r="C2032" s="230" t="s">
        <v>150</v>
      </c>
      <c r="D2032" s="230" t="s">
        <v>150</v>
      </c>
      <c r="E2032" s="230" t="s">
        <v>150</v>
      </c>
      <c r="G2032" s="230" t="s">
        <v>149</v>
      </c>
      <c r="H2032" s="230" t="s">
        <v>149</v>
      </c>
      <c r="I2032" s="230" t="s">
        <v>149</v>
      </c>
      <c r="J2032" s="230" t="s">
        <v>149</v>
      </c>
      <c r="K2032" s="230" t="s">
        <v>149</v>
      </c>
      <c r="L2032" s="230" t="s">
        <v>149</v>
      </c>
      <c r="M2032" s="230" t="s">
        <v>149</v>
      </c>
    </row>
    <row r="2033" spans="1:13" x14ac:dyDescent="0.3">
      <c r="A2033" s="230">
        <v>426441</v>
      </c>
      <c r="B2033" s="230" t="s">
        <v>58</v>
      </c>
      <c r="C2033" s="230" t="s">
        <v>150</v>
      </c>
      <c r="D2033" s="230" t="s">
        <v>150</v>
      </c>
      <c r="F2033" s="230" t="s">
        <v>150</v>
      </c>
      <c r="G2033" s="230" t="s">
        <v>149</v>
      </c>
      <c r="H2033" s="230" t="s">
        <v>149</v>
      </c>
      <c r="I2033" s="230" t="s">
        <v>149</v>
      </c>
      <c r="J2033" s="230" t="s">
        <v>149</v>
      </c>
      <c r="K2033" s="230" t="s">
        <v>149</v>
      </c>
      <c r="L2033" s="230" t="s">
        <v>149</v>
      </c>
      <c r="M2033" s="230" t="s">
        <v>149</v>
      </c>
    </row>
    <row r="2034" spans="1:13" x14ac:dyDescent="0.3">
      <c r="A2034" s="230">
        <v>426444</v>
      </c>
      <c r="B2034" s="230" t="s">
        <v>58</v>
      </c>
      <c r="C2034" s="230" t="s">
        <v>149</v>
      </c>
      <c r="D2034" s="230" t="s">
        <v>149</v>
      </c>
      <c r="E2034" s="230" t="s">
        <v>150</v>
      </c>
      <c r="F2034" s="230" t="s">
        <v>150</v>
      </c>
      <c r="G2034" s="230" t="s">
        <v>149</v>
      </c>
      <c r="H2034" s="230" t="s">
        <v>150</v>
      </c>
      <c r="I2034" s="230" t="s">
        <v>149</v>
      </c>
      <c r="J2034" s="230" t="s">
        <v>149</v>
      </c>
      <c r="K2034" s="230" t="s">
        <v>149</v>
      </c>
      <c r="L2034" s="230" t="s">
        <v>149</v>
      </c>
      <c r="M2034" s="230" t="s">
        <v>149</v>
      </c>
    </row>
    <row r="2035" spans="1:13" x14ac:dyDescent="0.3">
      <c r="A2035" s="230">
        <v>426448</v>
      </c>
      <c r="B2035" s="230" t="s">
        <v>58</v>
      </c>
      <c r="C2035" s="230" t="s">
        <v>150</v>
      </c>
      <c r="E2035" s="230" t="s">
        <v>148</v>
      </c>
      <c r="G2035" s="230" t="s">
        <v>148</v>
      </c>
      <c r="I2035" s="230" t="s">
        <v>149</v>
      </c>
      <c r="J2035" s="230" t="s">
        <v>150</v>
      </c>
      <c r="K2035" s="230" t="s">
        <v>150</v>
      </c>
      <c r="L2035" s="230" t="s">
        <v>149</v>
      </c>
    </row>
    <row r="2036" spans="1:13" x14ac:dyDescent="0.3">
      <c r="A2036" s="230">
        <v>426459</v>
      </c>
      <c r="B2036" s="230" t="s">
        <v>58</v>
      </c>
      <c r="C2036" s="230" t="s">
        <v>149</v>
      </c>
      <c r="D2036" s="230" t="s">
        <v>149</v>
      </c>
      <c r="E2036" s="230" t="s">
        <v>149</v>
      </c>
      <c r="G2036" s="230" t="s">
        <v>150</v>
      </c>
      <c r="H2036" s="230" t="s">
        <v>149</v>
      </c>
      <c r="I2036" s="230" t="s">
        <v>149</v>
      </c>
      <c r="J2036" s="230" t="s">
        <v>149</v>
      </c>
      <c r="K2036" s="230" t="s">
        <v>149</v>
      </c>
      <c r="L2036" s="230" t="s">
        <v>149</v>
      </c>
      <c r="M2036" s="230" t="s">
        <v>149</v>
      </c>
    </row>
    <row r="2037" spans="1:13" x14ac:dyDescent="0.3">
      <c r="A2037" s="230">
        <v>426467</v>
      </c>
      <c r="B2037" s="230" t="s">
        <v>58</v>
      </c>
      <c r="C2037" s="230" t="s">
        <v>150</v>
      </c>
      <c r="D2037" s="230" t="s">
        <v>149</v>
      </c>
      <c r="E2037" s="230" t="s">
        <v>150</v>
      </c>
      <c r="G2037" s="230" t="s">
        <v>149</v>
      </c>
      <c r="H2037" s="230" t="s">
        <v>149</v>
      </c>
      <c r="I2037" s="230" t="s">
        <v>149</v>
      </c>
      <c r="J2037" s="230" t="s">
        <v>149</v>
      </c>
      <c r="K2037" s="230" t="s">
        <v>149</v>
      </c>
      <c r="L2037" s="230" t="s">
        <v>149</v>
      </c>
      <c r="M2037" s="230" t="s">
        <v>149</v>
      </c>
    </row>
    <row r="2038" spans="1:13" x14ac:dyDescent="0.3">
      <c r="A2038" s="230">
        <v>426469</v>
      </c>
      <c r="B2038" s="230" t="s">
        <v>58</v>
      </c>
      <c r="C2038" s="230" t="s">
        <v>150</v>
      </c>
      <c r="D2038" s="230" t="s">
        <v>149</v>
      </c>
      <c r="E2038" s="230" t="s">
        <v>150</v>
      </c>
      <c r="F2038" s="230" t="s">
        <v>150</v>
      </c>
      <c r="G2038" s="230" t="s">
        <v>150</v>
      </c>
      <c r="H2038" s="230" t="s">
        <v>149</v>
      </c>
      <c r="I2038" s="230" t="s">
        <v>149</v>
      </c>
      <c r="J2038" s="230" t="s">
        <v>149</v>
      </c>
      <c r="K2038" s="230" t="s">
        <v>149</v>
      </c>
      <c r="L2038" s="230" t="s">
        <v>149</v>
      </c>
      <c r="M2038" s="230" t="s">
        <v>149</v>
      </c>
    </row>
    <row r="2039" spans="1:13" x14ac:dyDescent="0.3">
      <c r="A2039" s="230">
        <v>426470</v>
      </c>
      <c r="B2039" s="230" t="s">
        <v>58</v>
      </c>
      <c r="D2039" s="230" t="s">
        <v>148</v>
      </c>
      <c r="E2039" s="230" t="s">
        <v>148</v>
      </c>
      <c r="H2039" s="230" t="s">
        <v>149</v>
      </c>
      <c r="I2039" s="230" t="s">
        <v>150</v>
      </c>
      <c r="J2039" s="230" t="s">
        <v>150</v>
      </c>
      <c r="K2039" s="230" t="s">
        <v>150</v>
      </c>
      <c r="L2039" s="230" t="s">
        <v>150</v>
      </c>
      <c r="M2039" s="230" t="s">
        <v>150</v>
      </c>
    </row>
    <row r="2040" spans="1:13" x14ac:dyDescent="0.3">
      <c r="A2040" s="230">
        <v>426473</v>
      </c>
      <c r="B2040" s="230" t="s">
        <v>58</v>
      </c>
      <c r="D2040" s="230" t="s">
        <v>150</v>
      </c>
      <c r="E2040" s="230" t="s">
        <v>150</v>
      </c>
      <c r="F2040" s="230" t="s">
        <v>149</v>
      </c>
      <c r="G2040" s="230" t="s">
        <v>150</v>
      </c>
      <c r="H2040" s="230" t="s">
        <v>149</v>
      </c>
      <c r="I2040" s="230" t="s">
        <v>149</v>
      </c>
      <c r="J2040" s="230" t="s">
        <v>149</v>
      </c>
      <c r="K2040" s="230" t="s">
        <v>149</v>
      </c>
      <c r="L2040" s="230" t="s">
        <v>149</v>
      </c>
      <c r="M2040" s="230" t="s">
        <v>149</v>
      </c>
    </row>
    <row r="2041" spans="1:13" x14ac:dyDescent="0.3">
      <c r="A2041" s="230">
        <v>426474</v>
      </c>
      <c r="B2041" s="230" t="s">
        <v>58</v>
      </c>
      <c r="C2041" s="230" t="s">
        <v>150</v>
      </c>
      <c r="D2041" s="230" t="s">
        <v>150</v>
      </c>
      <c r="E2041" s="230" t="s">
        <v>150</v>
      </c>
      <c r="F2041" s="230" t="s">
        <v>150</v>
      </c>
      <c r="G2041" s="230" t="s">
        <v>149</v>
      </c>
      <c r="H2041" s="230" t="s">
        <v>149</v>
      </c>
      <c r="I2041" s="230" t="s">
        <v>149</v>
      </c>
      <c r="J2041" s="230" t="s">
        <v>149</v>
      </c>
      <c r="K2041" s="230" t="s">
        <v>149</v>
      </c>
      <c r="L2041" s="230" t="s">
        <v>149</v>
      </c>
      <c r="M2041" s="230" t="s">
        <v>149</v>
      </c>
    </row>
    <row r="2042" spans="1:13" x14ac:dyDescent="0.3">
      <c r="A2042" s="230">
        <v>426475</v>
      </c>
      <c r="B2042" s="230" t="s">
        <v>58</v>
      </c>
      <c r="C2042" s="230" t="s">
        <v>150</v>
      </c>
      <c r="D2042" s="230" t="s">
        <v>150</v>
      </c>
      <c r="E2042" s="230" t="s">
        <v>150</v>
      </c>
      <c r="F2042" s="230" t="s">
        <v>149</v>
      </c>
      <c r="G2042" s="230" t="s">
        <v>150</v>
      </c>
      <c r="H2042" s="230" t="s">
        <v>149</v>
      </c>
      <c r="I2042" s="230" t="s">
        <v>149</v>
      </c>
      <c r="J2042" s="230" t="s">
        <v>149</v>
      </c>
      <c r="K2042" s="230" t="s">
        <v>149</v>
      </c>
      <c r="L2042" s="230" t="s">
        <v>149</v>
      </c>
      <c r="M2042" s="230" t="s">
        <v>149</v>
      </c>
    </row>
    <row r="2043" spans="1:13" x14ac:dyDescent="0.3">
      <c r="A2043" s="230">
        <v>426476</v>
      </c>
      <c r="B2043" s="230" t="s">
        <v>58</v>
      </c>
      <c r="E2043" s="230" t="s">
        <v>150</v>
      </c>
      <c r="G2043" s="230" t="s">
        <v>149</v>
      </c>
      <c r="H2043" s="230" t="s">
        <v>150</v>
      </c>
      <c r="I2043" s="230" t="s">
        <v>149</v>
      </c>
      <c r="J2043" s="230" t="s">
        <v>149</v>
      </c>
      <c r="K2043" s="230" t="s">
        <v>149</v>
      </c>
      <c r="L2043" s="230" t="s">
        <v>149</v>
      </c>
      <c r="M2043" s="230" t="s">
        <v>149</v>
      </c>
    </row>
    <row r="2044" spans="1:13" x14ac:dyDescent="0.3">
      <c r="A2044" s="230">
        <v>426477</v>
      </c>
      <c r="B2044" s="230" t="s">
        <v>58</v>
      </c>
      <c r="C2044" s="230" t="s">
        <v>150</v>
      </c>
      <c r="D2044" s="230" t="s">
        <v>148</v>
      </c>
      <c r="E2044" s="230" t="s">
        <v>149</v>
      </c>
      <c r="F2044" s="230" t="s">
        <v>149</v>
      </c>
      <c r="G2044" s="230" t="s">
        <v>150</v>
      </c>
      <c r="H2044" s="230" t="s">
        <v>148</v>
      </c>
      <c r="I2044" s="230" t="s">
        <v>149</v>
      </c>
      <c r="J2044" s="230" t="s">
        <v>149</v>
      </c>
      <c r="K2044" s="230" t="s">
        <v>149</v>
      </c>
      <c r="L2044" s="230" t="s">
        <v>149</v>
      </c>
      <c r="M2044" s="230" t="s">
        <v>149</v>
      </c>
    </row>
    <row r="2045" spans="1:13" x14ac:dyDescent="0.3">
      <c r="A2045" s="230">
        <v>426478</v>
      </c>
      <c r="B2045" s="230" t="s">
        <v>58</v>
      </c>
      <c r="C2045" s="230" t="s">
        <v>149</v>
      </c>
      <c r="D2045" s="230" t="s">
        <v>149</v>
      </c>
      <c r="E2045" s="230" t="s">
        <v>150</v>
      </c>
      <c r="F2045" s="230" t="s">
        <v>150</v>
      </c>
      <c r="G2045" s="230" t="s">
        <v>149</v>
      </c>
      <c r="H2045" s="230" t="s">
        <v>150</v>
      </c>
      <c r="I2045" s="230" t="s">
        <v>149</v>
      </c>
      <c r="J2045" s="230" t="s">
        <v>149</v>
      </c>
      <c r="K2045" s="230" t="s">
        <v>149</v>
      </c>
      <c r="L2045" s="230" t="s">
        <v>149</v>
      </c>
      <c r="M2045" s="230" t="s">
        <v>149</v>
      </c>
    </row>
    <row r="2046" spans="1:13" x14ac:dyDescent="0.3">
      <c r="A2046" s="230">
        <v>426481</v>
      </c>
      <c r="B2046" s="230" t="s">
        <v>58</v>
      </c>
      <c r="D2046" s="230" t="s">
        <v>150</v>
      </c>
      <c r="E2046" s="230" t="s">
        <v>148</v>
      </c>
      <c r="H2046" s="230" t="s">
        <v>148</v>
      </c>
      <c r="I2046" s="230" t="s">
        <v>149</v>
      </c>
      <c r="J2046" s="230" t="s">
        <v>149</v>
      </c>
      <c r="K2046" s="230" t="s">
        <v>150</v>
      </c>
      <c r="L2046" s="230" t="s">
        <v>150</v>
      </c>
      <c r="M2046" s="230" t="s">
        <v>149</v>
      </c>
    </row>
    <row r="2047" spans="1:13" x14ac:dyDescent="0.3">
      <c r="A2047" s="230">
        <v>426482</v>
      </c>
      <c r="B2047" s="230" t="s">
        <v>58</v>
      </c>
      <c r="D2047" s="230" t="s">
        <v>150</v>
      </c>
      <c r="E2047" s="230" t="s">
        <v>150</v>
      </c>
      <c r="F2047" s="230" t="s">
        <v>149</v>
      </c>
      <c r="G2047" s="230" t="s">
        <v>149</v>
      </c>
      <c r="H2047" s="230" t="s">
        <v>150</v>
      </c>
      <c r="I2047" s="230" t="s">
        <v>149</v>
      </c>
      <c r="J2047" s="230" t="s">
        <v>149</v>
      </c>
      <c r="K2047" s="230" t="s">
        <v>149</v>
      </c>
      <c r="L2047" s="230" t="s">
        <v>150</v>
      </c>
      <c r="M2047" s="230" t="s">
        <v>149</v>
      </c>
    </row>
    <row r="2048" spans="1:13" x14ac:dyDescent="0.3">
      <c r="A2048" s="230">
        <v>426484</v>
      </c>
      <c r="B2048" s="230" t="s">
        <v>58</v>
      </c>
      <c r="D2048" s="230" t="s">
        <v>150</v>
      </c>
      <c r="E2048" s="230" t="s">
        <v>150</v>
      </c>
      <c r="G2048" s="230" t="s">
        <v>150</v>
      </c>
      <c r="H2048" s="230" t="s">
        <v>150</v>
      </c>
      <c r="I2048" s="230" t="s">
        <v>149</v>
      </c>
      <c r="J2048" s="230" t="s">
        <v>149</v>
      </c>
      <c r="K2048" s="230" t="s">
        <v>149</v>
      </c>
      <c r="L2048" s="230" t="s">
        <v>149</v>
      </c>
      <c r="M2048" s="230" t="s">
        <v>149</v>
      </c>
    </row>
    <row r="2049" spans="1:13" x14ac:dyDescent="0.3">
      <c r="A2049" s="230">
        <v>426485</v>
      </c>
      <c r="B2049" s="230" t="s">
        <v>58</v>
      </c>
      <c r="C2049" s="230" t="s">
        <v>150</v>
      </c>
      <c r="D2049" s="230" t="s">
        <v>150</v>
      </c>
      <c r="E2049" s="230" t="s">
        <v>150</v>
      </c>
      <c r="F2049" s="230" t="s">
        <v>150</v>
      </c>
      <c r="G2049" s="230" t="s">
        <v>149</v>
      </c>
      <c r="H2049" s="230" t="s">
        <v>149</v>
      </c>
      <c r="I2049" s="230" t="s">
        <v>149</v>
      </c>
      <c r="J2049" s="230" t="s">
        <v>149</v>
      </c>
      <c r="K2049" s="230" t="s">
        <v>149</v>
      </c>
      <c r="L2049" s="230" t="s">
        <v>149</v>
      </c>
      <c r="M2049" s="230" t="s">
        <v>149</v>
      </c>
    </row>
    <row r="2050" spans="1:13" x14ac:dyDescent="0.3">
      <c r="A2050" s="230">
        <v>426486</v>
      </c>
      <c r="B2050" s="230" t="s">
        <v>58</v>
      </c>
      <c r="C2050" s="230" t="s">
        <v>150</v>
      </c>
      <c r="D2050" s="230" t="s">
        <v>150</v>
      </c>
      <c r="E2050" s="230" t="s">
        <v>150</v>
      </c>
      <c r="H2050" s="230" t="s">
        <v>150</v>
      </c>
      <c r="I2050" s="230" t="s">
        <v>149</v>
      </c>
      <c r="J2050" s="230" t="s">
        <v>149</v>
      </c>
      <c r="K2050" s="230" t="s">
        <v>149</v>
      </c>
      <c r="L2050" s="230" t="s">
        <v>149</v>
      </c>
      <c r="M2050" s="230" t="s">
        <v>149</v>
      </c>
    </row>
    <row r="2051" spans="1:13" x14ac:dyDescent="0.3">
      <c r="A2051" s="230">
        <v>426503</v>
      </c>
      <c r="B2051" s="230" t="s">
        <v>58</v>
      </c>
      <c r="C2051" s="230" t="s">
        <v>150</v>
      </c>
      <c r="D2051" s="230" t="s">
        <v>150</v>
      </c>
      <c r="E2051" s="230" t="s">
        <v>150</v>
      </c>
      <c r="F2051" s="230" t="s">
        <v>149</v>
      </c>
      <c r="G2051" s="230" t="s">
        <v>149</v>
      </c>
      <c r="H2051" s="230" t="s">
        <v>150</v>
      </c>
      <c r="I2051" s="230" t="s">
        <v>149</v>
      </c>
      <c r="J2051" s="230" t="s">
        <v>149</v>
      </c>
      <c r="K2051" s="230" t="s">
        <v>149</v>
      </c>
      <c r="L2051" s="230" t="s">
        <v>149</v>
      </c>
      <c r="M2051" s="230" t="s">
        <v>149</v>
      </c>
    </row>
    <row r="2052" spans="1:13" x14ac:dyDescent="0.3">
      <c r="A2052" s="230">
        <v>426510</v>
      </c>
      <c r="B2052" s="230" t="s">
        <v>58</v>
      </c>
      <c r="C2052" s="230" t="s">
        <v>149</v>
      </c>
      <c r="D2052" s="230" t="s">
        <v>149</v>
      </c>
      <c r="E2052" s="230" t="s">
        <v>150</v>
      </c>
      <c r="F2052" s="230" t="s">
        <v>150</v>
      </c>
      <c r="G2052" s="230" t="s">
        <v>149</v>
      </c>
      <c r="H2052" s="230" t="s">
        <v>149</v>
      </c>
      <c r="I2052" s="230" t="s">
        <v>149</v>
      </c>
      <c r="J2052" s="230" t="s">
        <v>149</v>
      </c>
      <c r="K2052" s="230" t="s">
        <v>149</v>
      </c>
      <c r="L2052" s="230" t="s">
        <v>149</v>
      </c>
      <c r="M2052" s="230" t="s">
        <v>149</v>
      </c>
    </row>
    <row r="2053" spans="1:13" x14ac:dyDescent="0.3">
      <c r="A2053" s="230">
        <v>426519</v>
      </c>
      <c r="B2053" s="230" t="s">
        <v>58</v>
      </c>
      <c r="D2053" s="230" t="s">
        <v>148</v>
      </c>
      <c r="E2053" s="230" t="s">
        <v>148</v>
      </c>
      <c r="I2053" s="230" t="s">
        <v>149</v>
      </c>
      <c r="J2053" s="230" t="s">
        <v>150</v>
      </c>
      <c r="K2053" s="230" t="s">
        <v>150</v>
      </c>
      <c r="L2053" s="230" t="s">
        <v>150</v>
      </c>
      <c r="M2053" s="230" t="s">
        <v>150</v>
      </c>
    </row>
    <row r="2054" spans="1:13" x14ac:dyDescent="0.3">
      <c r="A2054" s="230">
        <v>426526</v>
      </c>
      <c r="B2054" s="230" t="s">
        <v>58</v>
      </c>
      <c r="D2054" s="230" t="s">
        <v>149</v>
      </c>
      <c r="E2054" s="230" t="s">
        <v>148</v>
      </c>
      <c r="F2054" s="230" t="s">
        <v>148</v>
      </c>
      <c r="G2054" s="230" t="s">
        <v>150</v>
      </c>
      <c r="H2054" s="230" t="s">
        <v>148</v>
      </c>
      <c r="I2054" s="230" t="s">
        <v>149</v>
      </c>
      <c r="K2054" s="230" t="s">
        <v>149</v>
      </c>
      <c r="L2054" s="230" t="s">
        <v>149</v>
      </c>
      <c r="M2054" s="230" t="s">
        <v>149</v>
      </c>
    </row>
    <row r="2055" spans="1:13" x14ac:dyDescent="0.3">
      <c r="A2055" s="230">
        <v>426532</v>
      </c>
      <c r="B2055" s="230" t="s">
        <v>58</v>
      </c>
      <c r="C2055" s="230" t="s">
        <v>150</v>
      </c>
      <c r="D2055" s="230" t="s">
        <v>150</v>
      </c>
      <c r="E2055" s="230" t="s">
        <v>150</v>
      </c>
      <c r="F2055" s="230" t="s">
        <v>150</v>
      </c>
      <c r="G2055" s="230" t="s">
        <v>149</v>
      </c>
      <c r="H2055" s="230" t="s">
        <v>150</v>
      </c>
      <c r="I2055" s="230" t="s">
        <v>149</v>
      </c>
      <c r="J2055" s="230" t="s">
        <v>149</v>
      </c>
      <c r="K2055" s="230" t="s">
        <v>149</v>
      </c>
      <c r="L2055" s="230" t="s">
        <v>149</v>
      </c>
      <c r="M2055" s="230" t="s">
        <v>149</v>
      </c>
    </row>
    <row r="2056" spans="1:13" x14ac:dyDescent="0.3">
      <c r="A2056" s="230">
        <v>426537</v>
      </c>
      <c r="B2056" s="230" t="s">
        <v>58</v>
      </c>
      <c r="C2056" s="230" t="s">
        <v>149</v>
      </c>
      <c r="E2056" s="230" t="s">
        <v>150</v>
      </c>
      <c r="F2056" s="230" t="s">
        <v>150</v>
      </c>
      <c r="G2056" s="230" t="s">
        <v>149</v>
      </c>
      <c r="H2056" s="230" t="s">
        <v>150</v>
      </c>
      <c r="I2056" s="230" t="s">
        <v>149</v>
      </c>
      <c r="J2056" s="230" t="s">
        <v>149</v>
      </c>
      <c r="K2056" s="230" t="s">
        <v>149</v>
      </c>
      <c r="L2056" s="230" t="s">
        <v>149</v>
      </c>
      <c r="M2056" s="230" t="s">
        <v>149</v>
      </c>
    </row>
    <row r="2057" spans="1:13" x14ac:dyDescent="0.3">
      <c r="A2057" s="230">
        <v>426543</v>
      </c>
      <c r="B2057" s="230" t="s">
        <v>58</v>
      </c>
      <c r="C2057" s="230" t="s">
        <v>149</v>
      </c>
      <c r="D2057" s="230" t="s">
        <v>150</v>
      </c>
      <c r="E2057" s="230" t="s">
        <v>150</v>
      </c>
      <c r="F2057" s="230" t="s">
        <v>149</v>
      </c>
      <c r="G2057" s="230" t="s">
        <v>149</v>
      </c>
      <c r="H2057" s="230" t="s">
        <v>149</v>
      </c>
      <c r="I2057" s="230" t="s">
        <v>149</v>
      </c>
      <c r="J2057" s="230" t="s">
        <v>149</v>
      </c>
      <c r="K2057" s="230" t="s">
        <v>149</v>
      </c>
      <c r="L2057" s="230" t="s">
        <v>149</v>
      </c>
      <c r="M2057" s="230" t="s">
        <v>149</v>
      </c>
    </row>
    <row r="2058" spans="1:13" x14ac:dyDescent="0.3">
      <c r="A2058" s="230">
        <v>426548</v>
      </c>
      <c r="B2058" s="230" t="s">
        <v>58</v>
      </c>
      <c r="D2058" s="230" t="s">
        <v>149</v>
      </c>
      <c r="G2058" s="230" t="s">
        <v>149</v>
      </c>
      <c r="I2058" s="230" t="s">
        <v>150</v>
      </c>
      <c r="J2058" s="230" t="s">
        <v>150</v>
      </c>
      <c r="K2058" s="230" t="s">
        <v>150</v>
      </c>
      <c r="L2058" s="230" t="s">
        <v>150</v>
      </c>
      <c r="M2058" s="230" t="s">
        <v>150</v>
      </c>
    </row>
    <row r="2059" spans="1:13" x14ac:dyDescent="0.3">
      <c r="A2059" s="230">
        <v>426559</v>
      </c>
      <c r="B2059" s="230" t="s">
        <v>58</v>
      </c>
      <c r="C2059" s="230" t="s">
        <v>150</v>
      </c>
      <c r="D2059" s="230" t="s">
        <v>150</v>
      </c>
      <c r="E2059" s="230" t="s">
        <v>149</v>
      </c>
      <c r="F2059" s="230" t="s">
        <v>150</v>
      </c>
      <c r="G2059" s="230" t="s">
        <v>150</v>
      </c>
      <c r="H2059" s="230" t="s">
        <v>149</v>
      </c>
      <c r="I2059" s="230" t="s">
        <v>149</v>
      </c>
      <c r="J2059" s="230" t="s">
        <v>149</v>
      </c>
      <c r="K2059" s="230" t="s">
        <v>149</v>
      </c>
      <c r="L2059" s="230" t="s">
        <v>149</v>
      </c>
      <c r="M2059" s="230" t="s">
        <v>149</v>
      </c>
    </row>
    <row r="2060" spans="1:13" x14ac:dyDescent="0.3">
      <c r="A2060" s="230">
        <v>426561</v>
      </c>
      <c r="B2060" s="230" t="s">
        <v>58</v>
      </c>
      <c r="C2060" s="230" t="s">
        <v>150</v>
      </c>
      <c r="D2060" s="230" t="s">
        <v>149</v>
      </c>
      <c r="E2060" s="230" t="s">
        <v>150</v>
      </c>
      <c r="F2060" s="230" t="s">
        <v>150</v>
      </c>
      <c r="G2060" s="230" t="s">
        <v>150</v>
      </c>
      <c r="H2060" s="230" t="s">
        <v>149</v>
      </c>
      <c r="I2060" s="230" t="s">
        <v>149</v>
      </c>
      <c r="J2060" s="230" t="s">
        <v>149</v>
      </c>
      <c r="K2060" s="230" t="s">
        <v>149</v>
      </c>
      <c r="L2060" s="230" t="s">
        <v>149</v>
      </c>
      <c r="M2060" s="230" t="s">
        <v>149</v>
      </c>
    </row>
    <row r="2061" spans="1:13" x14ac:dyDescent="0.3">
      <c r="A2061" s="230">
        <v>426563</v>
      </c>
      <c r="B2061" s="230" t="s">
        <v>58</v>
      </c>
      <c r="C2061" s="230" t="s">
        <v>150</v>
      </c>
      <c r="D2061" s="230" t="s">
        <v>150</v>
      </c>
      <c r="E2061" s="230" t="s">
        <v>150</v>
      </c>
      <c r="F2061" s="230" t="s">
        <v>149</v>
      </c>
      <c r="G2061" s="230" t="s">
        <v>150</v>
      </c>
      <c r="H2061" s="230" t="s">
        <v>149</v>
      </c>
      <c r="I2061" s="230" t="s">
        <v>149</v>
      </c>
      <c r="J2061" s="230" t="s">
        <v>149</v>
      </c>
      <c r="K2061" s="230" t="s">
        <v>149</v>
      </c>
      <c r="L2061" s="230" t="s">
        <v>149</v>
      </c>
      <c r="M2061" s="230" t="s">
        <v>149</v>
      </c>
    </row>
    <row r="2062" spans="1:13" x14ac:dyDescent="0.3">
      <c r="A2062" s="230">
        <v>426564</v>
      </c>
      <c r="B2062" s="230" t="s">
        <v>58</v>
      </c>
      <c r="D2062" s="230" t="s">
        <v>150</v>
      </c>
      <c r="E2062" s="230" t="s">
        <v>150</v>
      </c>
      <c r="G2062" s="230" t="s">
        <v>149</v>
      </c>
      <c r="H2062" s="230" t="s">
        <v>150</v>
      </c>
      <c r="I2062" s="230" t="s">
        <v>149</v>
      </c>
      <c r="J2062" s="230" t="s">
        <v>149</v>
      </c>
      <c r="K2062" s="230" t="s">
        <v>149</v>
      </c>
      <c r="L2062" s="230" t="s">
        <v>149</v>
      </c>
      <c r="M2062" s="230" t="s">
        <v>149</v>
      </c>
    </row>
    <row r="2063" spans="1:13" x14ac:dyDescent="0.3">
      <c r="A2063" s="230">
        <v>426565</v>
      </c>
      <c r="B2063" s="230" t="s">
        <v>58</v>
      </c>
      <c r="E2063" s="230" t="s">
        <v>149</v>
      </c>
      <c r="F2063" s="230" t="s">
        <v>149</v>
      </c>
      <c r="G2063" s="230" t="s">
        <v>149</v>
      </c>
      <c r="H2063" s="230" t="s">
        <v>150</v>
      </c>
      <c r="I2063" s="230" t="s">
        <v>149</v>
      </c>
      <c r="J2063" s="230" t="s">
        <v>149</v>
      </c>
      <c r="K2063" s="230" t="s">
        <v>149</v>
      </c>
      <c r="L2063" s="230" t="s">
        <v>149</v>
      </c>
      <c r="M2063" s="230" t="s">
        <v>149</v>
      </c>
    </row>
    <row r="2064" spans="1:13" x14ac:dyDescent="0.3">
      <c r="A2064" s="230">
        <v>426566</v>
      </c>
      <c r="B2064" s="230" t="s">
        <v>58</v>
      </c>
      <c r="C2064" s="230" t="s">
        <v>150</v>
      </c>
      <c r="D2064" s="230" t="s">
        <v>150</v>
      </c>
      <c r="E2064" s="230" t="s">
        <v>150</v>
      </c>
      <c r="F2064" s="230" t="s">
        <v>150</v>
      </c>
      <c r="G2064" s="230" t="s">
        <v>150</v>
      </c>
      <c r="H2064" s="230" t="s">
        <v>150</v>
      </c>
      <c r="I2064" s="230" t="s">
        <v>149</v>
      </c>
      <c r="J2064" s="230" t="s">
        <v>149</v>
      </c>
      <c r="K2064" s="230" t="s">
        <v>149</v>
      </c>
      <c r="L2064" s="230" t="s">
        <v>149</v>
      </c>
      <c r="M2064" s="230" t="s">
        <v>149</v>
      </c>
    </row>
    <row r="2065" spans="1:13" x14ac:dyDescent="0.3">
      <c r="A2065" s="230">
        <v>426576</v>
      </c>
      <c r="B2065" s="230" t="s">
        <v>58</v>
      </c>
      <c r="C2065" s="230" t="s">
        <v>150</v>
      </c>
      <c r="D2065" s="230" t="s">
        <v>150</v>
      </c>
      <c r="E2065" s="230" t="s">
        <v>150</v>
      </c>
      <c r="F2065" s="230" t="s">
        <v>149</v>
      </c>
      <c r="G2065" s="230" t="s">
        <v>149</v>
      </c>
      <c r="H2065" s="230" t="s">
        <v>149</v>
      </c>
      <c r="I2065" s="230" t="s">
        <v>149</v>
      </c>
      <c r="J2065" s="230" t="s">
        <v>149</v>
      </c>
      <c r="K2065" s="230" t="s">
        <v>149</v>
      </c>
      <c r="L2065" s="230" t="s">
        <v>149</v>
      </c>
      <c r="M2065" s="230" t="s">
        <v>149</v>
      </c>
    </row>
    <row r="2066" spans="1:13" x14ac:dyDescent="0.3">
      <c r="A2066" s="230">
        <v>426577</v>
      </c>
      <c r="B2066" s="230" t="s">
        <v>58</v>
      </c>
      <c r="C2066" s="230" t="s">
        <v>150</v>
      </c>
      <c r="D2066" s="230" t="s">
        <v>150</v>
      </c>
      <c r="E2066" s="230" t="s">
        <v>148</v>
      </c>
      <c r="G2066" s="230" t="s">
        <v>148</v>
      </c>
      <c r="H2066" s="230" t="s">
        <v>150</v>
      </c>
      <c r="I2066" s="230" t="s">
        <v>150</v>
      </c>
      <c r="J2066" s="230" t="s">
        <v>150</v>
      </c>
      <c r="K2066" s="230" t="s">
        <v>150</v>
      </c>
      <c r="L2066" s="230" t="s">
        <v>149</v>
      </c>
      <c r="M2066" s="230" t="s">
        <v>150</v>
      </c>
    </row>
    <row r="2067" spans="1:13" x14ac:dyDescent="0.3">
      <c r="A2067" s="230">
        <v>426578</v>
      </c>
      <c r="B2067" s="230" t="s">
        <v>58</v>
      </c>
      <c r="D2067" s="230" t="s">
        <v>150</v>
      </c>
      <c r="E2067" s="230" t="s">
        <v>150</v>
      </c>
      <c r="F2067" s="230" t="s">
        <v>150</v>
      </c>
      <c r="G2067" s="230" t="s">
        <v>150</v>
      </c>
      <c r="H2067" s="230" t="s">
        <v>150</v>
      </c>
      <c r="I2067" s="230" t="s">
        <v>149</v>
      </c>
      <c r="J2067" s="230" t="s">
        <v>149</v>
      </c>
      <c r="K2067" s="230" t="s">
        <v>149</v>
      </c>
      <c r="L2067" s="230" t="s">
        <v>149</v>
      </c>
      <c r="M2067" s="230" t="s">
        <v>149</v>
      </c>
    </row>
    <row r="2068" spans="1:13" x14ac:dyDescent="0.3">
      <c r="A2068" s="230">
        <v>426582</v>
      </c>
      <c r="B2068" s="230" t="s">
        <v>58</v>
      </c>
      <c r="C2068" s="230" t="s">
        <v>150</v>
      </c>
      <c r="D2068" s="230" t="s">
        <v>149</v>
      </c>
      <c r="E2068" s="230" t="s">
        <v>150</v>
      </c>
      <c r="F2068" s="230" t="s">
        <v>149</v>
      </c>
      <c r="G2068" s="230" t="s">
        <v>149</v>
      </c>
      <c r="H2068" s="230" t="s">
        <v>149</v>
      </c>
      <c r="I2068" s="230" t="s">
        <v>149</v>
      </c>
      <c r="J2068" s="230" t="s">
        <v>149</v>
      </c>
      <c r="K2068" s="230" t="s">
        <v>149</v>
      </c>
      <c r="L2068" s="230" t="s">
        <v>149</v>
      </c>
      <c r="M2068" s="230" t="s">
        <v>149</v>
      </c>
    </row>
    <row r="2069" spans="1:13" x14ac:dyDescent="0.3">
      <c r="A2069" s="230">
        <v>426585</v>
      </c>
      <c r="B2069" s="230" t="s">
        <v>58</v>
      </c>
      <c r="G2069" s="230" t="s">
        <v>149</v>
      </c>
      <c r="H2069" s="230" t="s">
        <v>150</v>
      </c>
      <c r="I2069" s="230" t="s">
        <v>149</v>
      </c>
      <c r="J2069" s="230" t="s">
        <v>149</v>
      </c>
      <c r="K2069" s="230" t="s">
        <v>149</v>
      </c>
      <c r="L2069" s="230" t="s">
        <v>149</v>
      </c>
      <c r="M2069" s="230" t="s">
        <v>149</v>
      </c>
    </row>
    <row r="2070" spans="1:13" x14ac:dyDescent="0.3">
      <c r="A2070" s="230">
        <v>426597</v>
      </c>
      <c r="B2070" s="230" t="s">
        <v>58</v>
      </c>
      <c r="C2070" s="230" t="s">
        <v>150</v>
      </c>
      <c r="D2070" s="230" t="s">
        <v>150</v>
      </c>
      <c r="E2070" s="230" t="s">
        <v>150</v>
      </c>
      <c r="F2070" s="230" t="s">
        <v>150</v>
      </c>
      <c r="G2070" s="230" t="s">
        <v>150</v>
      </c>
      <c r="H2070" s="230" t="s">
        <v>150</v>
      </c>
      <c r="I2070" s="230" t="s">
        <v>149</v>
      </c>
      <c r="J2070" s="230" t="s">
        <v>149</v>
      </c>
      <c r="K2070" s="230" t="s">
        <v>149</v>
      </c>
      <c r="L2070" s="230" t="s">
        <v>149</v>
      </c>
      <c r="M2070" s="230" t="s">
        <v>149</v>
      </c>
    </row>
    <row r="2071" spans="1:13" x14ac:dyDescent="0.3">
      <c r="A2071" s="230">
        <v>426598</v>
      </c>
      <c r="B2071" s="230" t="s">
        <v>58</v>
      </c>
      <c r="C2071" s="230" t="s">
        <v>150</v>
      </c>
      <c r="D2071" s="230" t="s">
        <v>150</v>
      </c>
      <c r="E2071" s="230" t="s">
        <v>150</v>
      </c>
      <c r="F2071" s="230" t="s">
        <v>150</v>
      </c>
      <c r="G2071" s="230" t="s">
        <v>150</v>
      </c>
      <c r="H2071" s="230" t="s">
        <v>150</v>
      </c>
      <c r="I2071" s="230" t="s">
        <v>149</v>
      </c>
      <c r="J2071" s="230" t="s">
        <v>149</v>
      </c>
      <c r="K2071" s="230" t="s">
        <v>149</v>
      </c>
      <c r="L2071" s="230" t="s">
        <v>149</v>
      </c>
      <c r="M2071" s="230" t="s">
        <v>149</v>
      </c>
    </row>
    <row r="2072" spans="1:13" x14ac:dyDescent="0.3">
      <c r="A2072" s="230">
        <v>426600</v>
      </c>
      <c r="B2072" s="230" t="s">
        <v>58</v>
      </c>
      <c r="C2072" s="230" t="s">
        <v>150</v>
      </c>
      <c r="D2072" s="230" t="s">
        <v>150</v>
      </c>
      <c r="E2072" s="230" t="s">
        <v>149</v>
      </c>
      <c r="F2072" s="230" t="s">
        <v>149</v>
      </c>
      <c r="G2072" s="230" t="s">
        <v>149</v>
      </c>
      <c r="H2072" s="230" t="s">
        <v>149</v>
      </c>
      <c r="I2072" s="230" t="s">
        <v>149</v>
      </c>
      <c r="J2072" s="230" t="s">
        <v>149</v>
      </c>
      <c r="K2072" s="230" t="s">
        <v>149</v>
      </c>
      <c r="L2072" s="230" t="s">
        <v>149</v>
      </c>
      <c r="M2072" s="230" t="s">
        <v>149</v>
      </c>
    </row>
    <row r="2073" spans="1:13" x14ac:dyDescent="0.3">
      <c r="A2073" s="230">
        <v>426603</v>
      </c>
      <c r="B2073" s="230" t="s">
        <v>58</v>
      </c>
      <c r="C2073" s="230" t="s">
        <v>149</v>
      </c>
      <c r="D2073" s="230" t="s">
        <v>149</v>
      </c>
      <c r="E2073" s="230" t="s">
        <v>150</v>
      </c>
      <c r="F2073" s="230" t="s">
        <v>149</v>
      </c>
      <c r="G2073" s="230" t="s">
        <v>149</v>
      </c>
      <c r="H2073" s="230" t="s">
        <v>150</v>
      </c>
      <c r="I2073" s="230" t="s">
        <v>149</v>
      </c>
      <c r="J2073" s="230" t="s">
        <v>149</v>
      </c>
      <c r="K2073" s="230" t="s">
        <v>149</v>
      </c>
      <c r="L2073" s="230" t="s">
        <v>149</v>
      </c>
      <c r="M2073" s="230" t="s">
        <v>149</v>
      </c>
    </row>
    <row r="2074" spans="1:13" x14ac:dyDescent="0.3">
      <c r="A2074" s="230">
        <v>426608</v>
      </c>
      <c r="B2074" s="230" t="s">
        <v>58</v>
      </c>
      <c r="C2074" s="230" t="s">
        <v>149</v>
      </c>
      <c r="D2074" s="230" t="s">
        <v>150</v>
      </c>
      <c r="E2074" s="230" t="s">
        <v>150</v>
      </c>
      <c r="F2074" s="230" t="s">
        <v>150</v>
      </c>
      <c r="G2074" s="230" t="s">
        <v>149</v>
      </c>
      <c r="H2074" s="230" t="s">
        <v>150</v>
      </c>
      <c r="I2074" s="230" t="s">
        <v>149</v>
      </c>
      <c r="J2074" s="230" t="s">
        <v>149</v>
      </c>
      <c r="K2074" s="230" t="s">
        <v>149</v>
      </c>
      <c r="L2074" s="230" t="s">
        <v>149</v>
      </c>
      <c r="M2074" s="230" t="s">
        <v>149</v>
      </c>
    </row>
    <row r="2075" spans="1:13" x14ac:dyDescent="0.3">
      <c r="A2075" s="230">
        <v>426612</v>
      </c>
      <c r="B2075" s="230" t="s">
        <v>58</v>
      </c>
      <c r="C2075" s="230" t="s">
        <v>149</v>
      </c>
      <c r="D2075" s="230" t="s">
        <v>149</v>
      </c>
      <c r="E2075" s="230" t="s">
        <v>149</v>
      </c>
      <c r="F2075" s="230" t="s">
        <v>149</v>
      </c>
      <c r="G2075" s="230" t="s">
        <v>149</v>
      </c>
      <c r="H2075" s="230" t="s">
        <v>149</v>
      </c>
      <c r="I2075" s="230" t="s">
        <v>149</v>
      </c>
      <c r="J2075" s="230" t="s">
        <v>149</v>
      </c>
      <c r="K2075" s="230" t="s">
        <v>149</v>
      </c>
      <c r="L2075" s="230" t="s">
        <v>149</v>
      </c>
      <c r="M2075" s="230" t="s">
        <v>149</v>
      </c>
    </row>
    <row r="2076" spans="1:13" x14ac:dyDescent="0.3">
      <c r="A2076" s="230">
        <v>426614</v>
      </c>
      <c r="B2076" s="230" t="s">
        <v>58</v>
      </c>
      <c r="D2076" s="230" t="s">
        <v>149</v>
      </c>
      <c r="E2076" s="230" t="s">
        <v>149</v>
      </c>
      <c r="F2076" s="230" t="s">
        <v>150</v>
      </c>
      <c r="G2076" s="230" t="s">
        <v>149</v>
      </c>
      <c r="H2076" s="230" t="s">
        <v>149</v>
      </c>
      <c r="I2076" s="230" t="s">
        <v>149</v>
      </c>
      <c r="J2076" s="230" t="s">
        <v>149</v>
      </c>
      <c r="K2076" s="230" t="s">
        <v>149</v>
      </c>
      <c r="L2076" s="230" t="s">
        <v>149</v>
      </c>
      <c r="M2076" s="230" t="s">
        <v>149</v>
      </c>
    </row>
    <row r="2077" spans="1:13" x14ac:dyDescent="0.3">
      <c r="A2077" s="230">
        <v>426615</v>
      </c>
      <c r="B2077" s="230" t="s">
        <v>58</v>
      </c>
      <c r="C2077" s="230" t="s">
        <v>149</v>
      </c>
      <c r="D2077" s="230" t="s">
        <v>150</v>
      </c>
      <c r="E2077" s="230" t="s">
        <v>149</v>
      </c>
      <c r="F2077" s="230" t="s">
        <v>149</v>
      </c>
      <c r="G2077" s="230" t="s">
        <v>149</v>
      </c>
      <c r="H2077" s="230" t="s">
        <v>150</v>
      </c>
      <c r="I2077" s="230" t="s">
        <v>149</v>
      </c>
      <c r="J2077" s="230" t="s">
        <v>149</v>
      </c>
      <c r="K2077" s="230" t="s">
        <v>149</v>
      </c>
      <c r="L2077" s="230" t="s">
        <v>149</v>
      </c>
      <c r="M2077" s="230" t="s">
        <v>149</v>
      </c>
    </row>
    <row r="2078" spans="1:13" x14ac:dyDescent="0.3">
      <c r="A2078" s="230">
        <v>426616</v>
      </c>
      <c r="B2078" s="230" t="s">
        <v>58</v>
      </c>
      <c r="C2078" s="230" t="s">
        <v>148</v>
      </c>
      <c r="D2078" s="230" t="s">
        <v>150</v>
      </c>
      <c r="E2078" s="230" t="s">
        <v>148</v>
      </c>
      <c r="F2078" s="230" t="s">
        <v>148</v>
      </c>
      <c r="G2078" s="230" t="s">
        <v>148</v>
      </c>
      <c r="I2078" s="230" t="s">
        <v>149</v>
      </c>
      <c r="J2078" s="230" t="s">
        <v>149</v>
      </c>
      <c r="K2078" s="230" t="s">
        <v>149</v>
      </c>
      <c r="L2078" s="230" t="s">
        <v>149</v>
      </c>
      <c r="M2078" s="230" t="s">
        <v>149</v>
      </c>
    </row>
    <row r="2079" spans="1:13" x14ac:dyDescent="0.3">
      <c r="A2079" s="230">
        <v>426625</v>
      </c>
      <c r="B2079" s="230" t="s">
        <v>58</v>
      </c>
      <c r="E2079" s="230" t="s">
        <v>148</v>
      </c>
      <c r="F2079" s="230" t="s">
        <v>148</v>
      </c>
      <c r="H2079" s="230" t="s">
        <v>148</v>
      </c>
      <c r="J2079" s="230" t="s">
        <v>150</v>
      </c>
      <c r="L2079" s="230" t="s">
        <v>150</v>
      </c>
    </row>
    <row r="2080" spans="1:13" x14ac:dyDescent="0.3">
      <c r="A2080" s="230">
        <v>426630</v>
      </c>
      <c r="B2080" s="230" t="s">
        <v>58</v>
      </c>
      <c r="C2080" s="230" t="s">
        <v>149</v>
      </c>
      <c r="D2080" s="230" t="s">
        <v>150</v>
      </c>
      <c r="E2080" s="230" t="s">
        <v>149</v>
      </c>
      <c r="F2080" s="230" t="s">
        <v>149</v>
      </c>
      <c r="G2080" s="230" t="s">
        <v>149</v>
      </c>
      <c r="H2080" s="230" t="s">
        <v>149</v>
      </c>
      <c r="I2080" s="230" t="s">
        <v>149</v>
      </c>
      <c r="J2080" s="230" t="s">
        <v>149</v>
      </c>
      <c r="K2080" s="230" t="s">
        <v>149</v>
      </c>
      <c r="L2080" s="230" t="s">
        <v>149</v>
      </c>
      <c r="M2080" s="230" t="s">
        <v>149</v>
      </c>
    </row>
    <row r="2081" spans="1:13" x14ac:dyDescent="0.3">
      <c r="A2081" s="230">
        <v>426631</v>
      </c>
      <c r="B2081" s="230" t="s">
        <v>58</v>
      </c>
      <c r="C2081" s="230" t="s">
        <v>149</v>
      </c>
      <c r="D2081" s="230" t="s">
        <v>149</v>
      </c>
      <c r="E2081" s="230" t="s">
        <v>149</v>
      </c>
      <c r="F2081" s="230" t="s">
        <v>149</v>
      </c>
      <c r="G2081" s="230" t="s">
        <v>149</v>
      </c>
      <c r="H2081" s="230" t="s">
        <v>149</v>
      </c>
      <c r="I2081" s="230" t="s">
        <v>149</v>
      </c>
      <c r="J2081" s="230" t="s">
        <v>149</v>
      </c>
      <c r="K2081" s="230" t="s">
        <v>149</v>
      </c>
      <c r="L2081" s="230" t="s">
        <v>149</v>
      </c>
      <c r="M2081" s="230" t="s">
        <v>149</v>
      </c>
    </row>
    <row r="2082" spans="1:13" x14ac:dyDescent="0.3">
      <c r="A2082" s="230">
        <v>426634</v>
      </c>
      <c r="B2082" s="230" t="s">
        <v>58</v>
      </c>
      <c r="C2082" s="230" t="s">
        <v>150</v>
      </c>
      <c r="D2082" s="230" t="s">
        <v>150</v>
      </c>
      <c r="E2082" s="230" t="s">
        <v>150</v>
      </c>
      <c r="F2082" s="230" t="s">
        <v>149</v>
      </c>
      <c r="G2082" s="230" t="s">
        <v>150</v>
      </c>
      <c r="H2082" s="230" t="s">
        <v>149</v>
      </c>
      <c r="I2082" s="230" t="s">
        <v>149</v>
      </c>
      <c r="J2082" s="230" t="s">
        <v>149</v>
      </c>
      <c r="K2082" s="230" t="s">
        <v>149</v>
      </c>
      <c r="L2082" s="230" t="s">
        <v>149</v>
      </c>
      <c r="M2082" s="230" t="s">
        <v>149</v>
      </c>
    </row>
    <row r="2083" spans="1:13" x14ac:dyDescent="0.3">
      <c r="A2083" s="230">
        <v>426643</v>
      </c>
      <c r="B2083" s="230" t="s">
        <v>58</v>
      </c>
      <c r="C2083" s="230" t="s">
        <v>150</v>
      </c>
      <c r="D2083" s="230" t="s">
        <v>149</v>
      </c>
      <c r="E2083" s="230" t="s">
        <v>150</v>
      </c>
      <c r="G2083" s="230" t="s">
        <v>150</v>
      </c>
      <c r="H2083" s="230" t="s">
        <v>149</v>
      </c>
      <c r="I2083" s="230" t="s">
        <v>149</v>
      </c>
      <c r="J2083" s="230" t="s">
        <v>149</v>
      </c>
      <c r="K2083" s="230" t="s">
        <v>149</v>
      </c>
      <c r="L2083" s="230" t="s">
        <v>149</v>
      </c>
      <c r="M2083" s="230" t="s">
        <v>149</v>
      </c>
    </row>
    <row r="2084" spans="1:13" x14ac:dyDescent="0.3">
      <c r="A2084" s="230">
        <v>426644</v>
      </c>
      <c r="B2084" s="230" t="s">
        <v>58</v>
      </c>
      <c r="C2084" s="230" t="s">
        <v>148</v>
      </c>
      <c r="D2084" s="230" t="s">
        <v>148</v>
      </c>
      <c r="E2084" s="230" t="s">
        <v>148</v>
      </c>
      <c r="G2084" s="230" t="s">
        <v>148</v>
      </c>
      <c r="H2084" s="230" t="s">
        <v>148</v>
      </c>
      <c r="I2084" s="230" t="s">
        <v>150</v>
      </c>
      <c r="J2084" s="230" t="s">
        <v>150</v>
      </c>
      <c r="K2084" s="230" t="s">
        <v>150</v>
      </c>
      <c r="L2084" s="230" t="s">
        <v>150</v>
      </c>
      <c r="M2084" s="230" t="s">
        <v>150</v>
      </c>
    </row>
    <row r="2085" spans="1:13" x14ac:dyDescent="0.3">
      <c r="A2085" s="230">
        <v>426649</v>
      </c>
      <c r="B2085" s="230" t="s">
        <v>58</v>
      </c>
      <c r="C2085" s="230" t="s">
        <v>150</v>
      </c>
      <c r="D2085" s="230" t="s">
        <v>150</v>
      </c>
      <c r="E2085" s="230" t="s">
        <v>150</v>
      </c>
      <c r="G2085" s="230" t="s">
        <v>150</v>
      </c>
      <c r="H2085" s="230" t="s">
        <v>150</v>
      </c>
      <c r="I2085" s="230" t="s">
        <v>149</v>
      </c>
      <c r="J2085" s="230" t="s">
        <v>149</v>
      </c>
      <c r="K2085" s="230" t="s">
        <v>149</v>
      </c>
      <c r="L2085" s="230" t="s">
        <v>149</v>
      </c>
      <c r="M2085" s="230" t="s">
        <v>149</v>
      </c>
    </row>
    <row r="2086" spans="1:13" x14ac:dyDescent="0.3">
      <c r="A2086" s="230">
        <v>426652</v>
      </c>
      <c r="B2086" s="230" t="s">
        <v>58</v>
      </c>
      <c r="C2086" s="230" t="s">
        <v>150</v>
      </c>
      <c r="D2086" s="230" t="s">
        <v>150</v>
      </c>
      <c r="E2086" s="230" t="s">
        <v>150</v>
      </c>
      <c r="F2086" s="230" t="s">
        <v>150</v>
      </c>
      <c r="G2086" s="230" t="s">
        <v>150</v>
      </c>
      <c r="H2086" s="230" t="s">
        <v>150</v>
      </c>
      <c r="I2086" s="230" t="s">
        <v>149</v>
      </c>
      <c r="J2086" s="230" t="s">
        <v>149</v>
      </c>
      <c r="K2086" s="230" t="s">
        <v>149</v>
      </c>
      <c r="L2086" s="230" t="s">
        <v>149</v>
      </c>
      <c r="M2086" s="230" t="s">
        <v>149</v>
      </c>
    </row>
    <row r="2087" spans="1:13" x14ac:dyDescent="0.3">
      <c r="A2087" s="230">
        <v>426656</v>
      </c>
      <c r="B2087" s="230" t="s">
        <v>58</v>
      </c>
      <c r="D2087" s="230" t="s">
        <v>150</v>
      </c>
      <c r="E2087" s="230" t="s">
        <v>150</v>
      </c>
      <c r="H2087" s="230" t="s">
        <v>149</v>
      </c>
      <c r="I2087" s="230" t="s">
        <v>149</v>
      </c>
      <c r="J2087" s="230" t="s">
        <v>149</v>
      </c>
      <c r="K2087" s="230" t="s">
        <v>149</v>
      </c>
      <c r="L2087" s="230" t="s">
        <v>149</v>
      </c>
      <c r="M2087" s="230" t="s">
        <v>149</v>
      </c>
    </row>
    <row r="2088" spans="1:13" x14ac:dyDescent="0.3">
      <c r="A2088" s="230">
        <v>426658</v>
      </c>
      <c r="B2088" s="230" t="s">
        <v>58</v>
      </c>
      <c r="C2088" s="230" t="s">
        <v>150</v>
      </c>
      <c r="D2088" s="230" t="s">
        <v>150</v>
      </c>
      <c r="E2088" s="230" t="s">
        <v>150</v>
      </c>
      <c r="F2088" s="230" t="s">
        <v>150</v>
      </c>
      <c r="G2088" s="230" t="s">
        <v>150</v>
      </c>
      <c r="H2088" s="230" t="s">
        <v>150</v>
      </c>
      <c r="I2088" s="230" t="s">
        <v>149</v>
      </c>
      <c r="J2088" s="230" t="s">
        <v>149</v>
      </c>
      <c r="K2088" s="230" t="s">
        <v>149</v>
      </c>
      <c r="L2088" s="230" t="s">
        <v>149</v>
      </c>
      <c r="M2088" s="230" t="s">
        <v>149</v>
      </c>
    </row>
    <row r="2089" spans="1:13" x14ac:dyDescent="0.3">
      <c r="A2089" s="230">
        <v>426659</v>
      </c>
      <c r="B2089" s="230" t="s">
        <v>58</v>
      </c>
      <c r="C2089" s="230" t="s">
        <v>150</v>
      </c>
      <c r="D2089" s="230" t="s">
        <v>150</v>
      </c>
      <c r="E2089" s="230" t="s">
        <v>150</v>
      </c>
      <c r="F2089" s="230" t="s">
        <v>149</v>
      </c>
      <c r="G2089" s="230" t="s">
        <v>150</v>
      </c>
      <c r="H2089" s="230" t="s">
        <v>149</v>
      </c>
      <c r="I2089" s="230" t="s">
        <v>149</v>
      </c>
      <c r="J2089" s="230" t="s">
        <v>149</v>
      </c>
      <c r="K2089" s="230" t="s">
        <v>149</v>
      </c>
      <c r="L2089" s="230" t="s">
        <v>149</v>
      </c>
      <c r="M2089" s="230" t="s">
        <v>149</v>
      </c>
    </row>
    <row r="2090" spans="1:13" x14ac:dyDescent="0.3">
      <c r="A2090" s="230">
        <v>426660</v>
      </c>
      <c r="B2090" s="230" t="s">
        <v>58</v>
      </c>
      <c r="C2090" s="230" t="s">
        <v>150</v>
      </c>
      <c r="D2090" s="230" t="s">
        <v>150</v>
      </c>
      <c r="E2090" s="230" t="s">
        <v>150</v>
      </c>
      <c r="F2090" s="230" t="s">
        <v>149</v>
      </c>
      <c r="H2090" s="230" t="s">
        <v>150</v>
      </c>
      <c r="I2090" s="230" t="s">
        <v>149</v>
      </c>
      <c r="J2090" s="230" t="s">
        <v>149</v>
      </c>
      <c r="K2090" s="230" t="s">
        <v>149</v>
      </c>
      <c r="L2090" s="230" t="s">
        <v>149</v>
      </c>
      <c r="M2090" s="230" t="s">
        <v>149</v>
      </c>
    </row>
    <row r="2091" spans="1:13" x14ac:dyDescent="0.3">
      <c r="A2091" s="230">
        <v>426661</v>
      </c>
      <c r="B2091" s="230" t="s">
        <v>58</v>
      </c>
      <c r="D2091" s="230" t="s">
        <v>149</v>
      </c>
      <c r="E2091" s="230" t="s">
        <v>150</v>
      </c>
      <c r="G2091" s="230" t="s">
        <v>149</v>
      </c>
      <c r="I2091" s="230" t="s">
        <v>149</v>
      </c>
      <c r="J2091" s="230" t="s">
        <v>149</v>
      </c>
      <c r="K2091" s="230" t="s">
        <v>149</v>
      </c>
      <c r="L2091" s="230" t="s">
        <v>149</v>
      </c>
      <c r="M2091" s="230" t="s">
        <v>149</v>
      </c>
    </row>
    <row r="2092" spans="1:13" x14ac:dyDescent="0.3">
      <c r="A2092" s="230">
        <v>426662</v>
      </c>
      <c r="B2092" s="230" t="s">
        <v>58</v>
      </c>
      <c r="D2092" s="230" t="s">
        <v>150</v>
      </c>
      <c r="H2092" s="230" t="s">
        <v>148</v>
      </c>
      <c r="J2092" s="230" t="s">
        <v>150</v>
      </c>
      <c r="K2092" s="230" t="s">
        <v>150</v>
      </c>
      <c r="L2092" s="230" t="s">
        <v>149</v>
      </c>
    </row>
    <row r="2093" spans="1:13" x14ac:dyDescent="0.3">
      <c r="A2093" s="230">
        <v>426663</v>
      </c>
      <c r="B2093" s="230" t="s">
        <v>58</v>
      </c>
      <c r="C2093" s="230" t="s">
        <v>150</v>
      </c>
      <c r="D2093" s="230" t="s">
        <v>150</v>
      </c>
      <c r="E2093" s="230" t="s">
        <v>150</v>
      </c>
      <c r="F2093" s="230" t="s">
        <v>150</v>
      </c>
      <c r="G2093" s="230" t="s">
        <v>149</v>
      </c>
      <c r="H2093" s="230" t="s">
        <v>149</v>
      </c>
      <c r="I2093" s="230" t="s">
        <v>149</v>
      </c>
      <c r="J2093" s="230" t="s">
        <v>149</v>
      </c>
      <c r="K2093" s="230" t="s">
        <v>149</v>
      </c>
      <c r="L2093" s="230" t="s">
        <v>149</v>
      </c>
      <c r="M2093" s="230" t="s">
        <v>149</v>
      </c>
    </row>
    <row r="2094" spans="1:13" x14ac:dyDescent="0.3">
      <c r="A2094" s="230">
        <v>426665</v>
      </c>
      <c r="B2094" s="230" t="s">
        <v>58</v>
      </c>
      <c r="C2094" s="230" t="s">
        <v>149</v>
      </c>
      <c r="E2094" s="230" t="s">
        <v>150</v>
      </c>
      <c r="F2094" s="230" t="s">
        <v>149</v>
      </c>
      <c r="G2094" s="230" t="s">
        <v>150</v>
      </c>
      <c r="H2094" s="230" t="s">
        <v>150</v>
      </c>
      <c r="I2094" s="230" t="s">
        <v>149</v>
      </c>
      <c r="J2094" s="230" t="s">
        <v>149</v>
      </c>
      <c r="K2094" s="230" t="s">
        <v>149</v>
      </c>
      <c r="L2094" s="230" t="s">
        <v>149</v>
      </c>
      <c r="M2094" s="230" t="s">
        <v>149</v>
      </c>
    </row>
    <row r="2095" spans="1:13" x14ac:dyDescent="0.3">
      <c r="A2095" s="230">
        <v>426669</v>
      </c>
      <c r="B2095" s="230" t="s">
        <v>58</v>
      </c>
      <c r="D2095" s="230" t="s">
        <v>150</v>
      </c>
      <c r="E2095" s="230" t="s">
        <v>150</v>
      </c>
      <c r="F2095" s="230" t="s">
        <v>149</v>
      </c>
      <c r="G2095" s="230" t="s">
        <v>149</v>
      </c>
      <c r="H2095" s="230" t="s">
        <v>149</v>
      </c>
      <c r="I2095" s="230" t="s">
        <v>149</v>
      </c>
      <c r="J2095" s="230" t="s">
        <v>149</v>
      </c>
      <c r="K2095" s="230" t="s">
        <v>149</v>
      </c>
      <c r="L2095" s="230" t="s">
        <v>149</v>
      </c>
      <c r="M2095" s="230" t="s">
        <v>149</v>
      </c>
    </row>
    <row r="2096" spans="1:13" x14ac:dyDescent="0.3">
      <c r="A2096" s="230">
        <v>426670</v>
      </c>
      <c r="B2096" s="230" t="s">
        <v>58</v>
      </c>
      <c r="C2096" s="230" t="s">
        <v>150</v>
      </c>
      <c r="D2096" s="230" t="s">
        <v>150</v>
      </c>
      <c r="E2096" s="230" t="s">
        <v>150</v>
      </c>
      <c r="F2096" s="230" t="s">
        <v>149</v>
      </c>
      <c r="G2096" s="230" t="s">
        <v>150</v>
      </c>
      <c r="H2096" s="230" t="s">
        <v>149</v>
      </c>
      <c r="I2096" s="230" t="s">
        <v>149</v>
      </c>
      <c r="J2096" s="230" t="s">
        <v>149</v>
      </c>
      <c r="K2096" s="230" t="s">
        <v>149</v>
      </c>
      <c r="L2096" s="230" t="s">
        <v>149</v>
      </c>
      <c r="M2096" s="230" t="s">
        <v>149</v>
      </c>
    </row>
    <row r="2097" spans="1:13" x14ac:dyDescent="0.3">
      <c r="A2097" s="230">
        <v>426671</v>
      </c>
      <c r="B2097" s="230" t="s">
        <v>58</v>
      </c>
      <c r="C2097" s="230" t="s">
        <v>149</v>
      </c>
      <c r="D2097" s="230" t="s">
        <v>149</v>
      </c>
      <c r="E2097" s="230" t="s">
        <v>149</v>
      </c>
      <c r="F2097" s="230" t="s">
        <v>149</v>
      </c>
      <c r="G2097" s="230" t="s">
        <v>149</v>
      </c>
      <c r="H2097" s="230" t="s">
        <v>149</v>
      </c>
      <c r="I2097" s="230" t="s">
        <v>149</v>
      </c>
      <c r="J2097" s="230" t="s">
        <v>149</v>
      </c>
      <c r="K2097" s="230" t="s">
        <v>149</v>
      </c>
      <c r="L2097" s="230" t="s">
        <v>149</v>
      </c>
      <c r="M2097" s="230" t="s">
        <v>149</v>
      </c>
    </row>
    <row r="2098" spans="1:13" x14ac:dyDescent="0.3">
      <c r="A2098" s="230">
        <v>426677</v>
      </c>
      <c r="B2098" s="230" t="s">
        <v>58</v>
      </c>
      <c r="E2098" s="230" t="s">
        <v>150</v>
      </c>
      <c r="F2098" s="230" t="s">
        <v>149</v>
      </c>
      <c r="I2098" s="230" t="s">
        <v>149</v>
      </c>
      <c r="J2098" s="230" t="s">
        <v>149</v>
      </c>
      <c r="K2098" s="230" t="s">
        <v>149</v>
      </c>
      <c r="L2098" s="230" t="s">
        <v>149</v>
      </c>
      <c r="M2098" s="230" t="s">
        <v>149</v>
      </c>
    </row>
    <row r="2099" spans="1:13" x14ac:dyDescent="0.3">
      <c r="A2099" s="230">
        <v>426681</v>
      </c>
      <c r="B2099" s="230" t="s">
        <v>58</v>
      </c>
      <c r="C2099" s="230" t="s">
        <v>150</v>
      </c>
      <c r="D2099" s="230" t="s">
        <v>150</v>
      </c>
      <c r="E2099" s="230" t="s">
        <v>150</v>
      </c>
      <c r="F2099" s="230" t="s">
        <v>150</v>
      </c>
      <c r="G2099" s="230" t="s">
        <v>149</v>
      </c>
      <c r="H2099" s="230" t="s">
        <v>150</v>
      </c>
      <c r="I2099" s="230" t="s">
        <v>149</v>
      </c>
      <c r="J2099" s="230" t="s">
        <v>149</v>
      </c>
      <c r="K2099" s="230" t="s">
        <v>149</v>
      </c>
      <c r="L2099" s="230" t="s">
        <v>149</v>
      </c>
      <c r="M2099" s="230" t="s">
        <v>149</v>
      </c>
    </row>
    <row r="2100" spans="1:13" x14ac:dyDescent="0.3">
      <c r="A2100" s="230">
        <v>426685</v>
      </c>
      <c r="B2100" s="230" t="s">
        <v>58</v>
      </c>
      <c r="D2100" s="230" t="s">
        <v>150</v>
      </c>
      <c r="G2100" s="230" t="s">
        <v>150</v>
      </c>
      <c r="I2100" s="230" t="s">
        <v>150</v>
      </c>
      <c r="J2100" s="230" t="s">
        <v>150</v>
      </c>
      <c r="K2100" s="230" t="s">
        <v>150</v>
      </c>
      <c r="L2100" s="230" t="s">
        <v>149</v>
      </c>
      <c r="M2100" s="230" t="s">
        <v>149</v>
      </c>
    </row>
    <row r="2101" spans="1:13" x14ac:dyDescent="0.3">
      <c r="A2101" s="230">
        <v>426688</v>
      </c>
      <c r="B2101" s="230" t="s">
        <v>58</v>
      </c>
      <c r="G2101" s="230" t="s">
        <v>148</v>
      </c>
      <c r="H2101" s="230" t="s">
        <v>148</v>
      </c>
      <c r="J2101" s="230" t="s">
        <v>150</v>
      </c>
      <c r="K2101" s="230" t="s">
        <v>150</v>
      </c>
      <c r="L2101" s="230" t="s">
        <v>150</v>
      </c>
      <c r="M2101" s="230" t="s">
        <v>150</v>
      </c>
    </row>
    <row r="2102" spans="1:13" x14ac:dyDescent="0.3">
      <c r="A2102" s="230">
        <v>426689</v>
      </c>
      <c r="B2102" s="230" t="s">
        <v>58</v>
      </c>
      <c r="D2102" s="230" t="s">
        <v>150</v>
      </c>
      <c r="F2102" s="230" t="s">
        <v>148</v>
      </c>
      <c r="H2102" s="230" t="s">
        <v>149</v>
      </c>
      <c r="J2102" s="230" t="s">
        <v>150</v>
      </c>
      <c r="K2102" s="230" t="s">
        <v>150</v>
      </c>
      <c r="L2102" s="230" t="s">
        <v>150</v>
      </c>
    </row>
    <row r="2103" spans="1:13" x14ac:dyDescent="0.3">
      <c r="A2103" s="230">
        <v>426691</v>
      </c>
      <c r="B2103" s="230" t="s">
        <v>58</v>
      </c>
      <c r="C2103" s="230" t="s">
        <v>150</v>
      </c>
      <c r="D2103" s="230" t="s">
        <v>150</v>
      </c>
      <c r="E2103" s="230" t="s">
        <v>150</v>
      </c>
      <c r="F2103" s="230" t="s">
        <v>150</v>
      </c>
      <c r="G2103" s="230" t="s">
        <v>150</v>
      </c>
      <c r="H2103" s="230" t="s">
        <v>149</v>
      </c>
      <c r="I2103" s="230" t="s">
        <v>149</v>
      </c>
      <c r="J2103" s="230" t="s">
        <v>149</v>
      </c>
      <c r="K2103" s="230" t="s">
        <v>149</v>
      </c>
      <c r="L2103" s="230" t="s">
        <v>149</v>
      </c>
      <c r="M2103" s="230" t="s">
        <v>149</v>
      </c>
    </row>
    <row r="2104" spans="1:13" x14ac:dyDescent="0.3">
      <c r="A2104" s="230">
        <v>426693</v>
      </c>
      <c r="B2104" s="230" t="s">
        <v>58</v>
      </c>
      <c r="C2104" s="230" t="s">
        <v>150</v>
      </c>
      <c r="D2104" s="230" t="s">
        <v>149</v>
      </c>
      <c r="E2104" s="230" t="s">
        <v>150</v>
      </c>
      <c r="F2104" s="230" t="s">
        <v>150</v>
      </c>
      <c r="G2104" s="230" t="s">
        <v>149</v>
      </c>
      <c r="H2104" s="230" t="s">
        <v>150</v>
      </c>
      <c r="I2104" s="230" t="s">
        <v>149</v>
      </c>
      <c r="J2104" s="230" t="s">
        <v>149</v>
      </c>
      <c r="K2104" s="230" t="s">
        <v>149</v>
      </c>
      <c r="L2104" s="230" t="s">
        <v>149</v>
      </c>
      <c r="M2104" s="230" t="s">
        <v>149</v>
      </c>
    </row>
    <row r="2105" spans="1:13" x14ac:dyDescent="0.3">
      <c r="A2105" s="230">
        <v>426694</v>
      </c>
      <c r="B2105" s="230" t="s">
        <v>58</v>
      </c>
      <c r="C2105" s="230" t="s">
        <v>150</v>
      </c>
      <c r="D2105" s="230" t="s">
        <v>150</v>
      </c>
      <c r="E2105" s="230" t="s">
        <v>150</v>
      </c>
      <c r="F2105" s="230" t="s">
        <v>150</v>
      </c>
      <c r="G2105" s="230" t="s">
        <v>150</v>
      </c>
      <c r="H2105" s="230" t="s">
        <v>150</v>
      </c>
      <c r="I2105" s="230" t="s">
        <v>149</v>
      </c>
      <c r="J2105" s="230" t="s">
        <v>149</v>
      </c>
      <c r="K2105" s="230" t="s">
        <v>149</v>
      </c>
      <c r="L2105" s="230" t="s">
        <v>149</v>
      </c>
      <c r="M2105" s="230" t="s">
        <v>149</v>
      </c>
    </row>
    <row r="2106" spans="1:13" x14ac:dyDescent="0.3">
      <c r="A2106" s="230">
        <v>426695</v>
      </c>
      <c r="B2106" s="230" t="s">
        <v>58</v>
      </c>
      <c r="C2106" s="230" t="s">
        <v>150</v>
      </c>
      <c r="D2106" s="230" t="s">
        <v>150</v>
      </c>
      <c r="E2106" s="230" t="s">
        <v>150</v>
      </c>
      <c r="G2106" s="230" t="s">
        <v>150</v>
      </c>
      <c r="H2106" s="230" t="s">
        <v>150</v>
      </c>
      <c r="I2106" s="230" t="s">
        <v>149</v>
      </c>
      <c r="J2106" s="230" t="s">
        <v>149</v>
      </c>
      <c r="K2106" s="230" t="s">
        <v>149</v>
      </c>
      <c r="L2106" s="230" t="s">
        <v>149</v>
      </c>
      <c r="M2106" s="230" t="s">
        <v>149</v>
      </c>
    </row>
    <row r="2107" spans="1:13" x14ac:dyDescent="0.3">
      <c r="A2107" s="230">
        <v>426696</v>
      </c>
      <c r="B2107" s="230" t="s">
        <v>58</v>
      </c>
      <c r="C2107" s="230" t="s">
        <v>150</v>
      </c>
      <c r="D2107" s="230" t="s">
        <v>150</v>
      </c>
      <c r="E2107" s="230" t="s">
        <v>149</v>
      </c>
      <c r="F2107" s="230" t="s">
        <v>150</v>
      </c>
      <c r="G2107" s="230" t="s">
        <v>149</v>
      </c>
      <c r="H2107" s="230" t="s">
        <v>149</v>
      </c>
      <c r="I2107" s="230" t="s">
        <v>149</v>
      </c>
      <c r="J2107" s="230" t="s">
        <v>149</v>
      </c>
      <c r="K2107" s="230" t="s">
        <v>149</v>
      </c>
      <c r="L2107" s="230" t="s">
        <v>149</v>
      </c>
      <c r="M2107" s="230" t="s">
        <v>149</v>
      </c>
    </row>
    <row r="2108" spans="1:13" x14ac:dyDescent="0.3">
      <c r="A2108" s="230">
        <v>426701</v>
      </c>
      <c r="B2108" s="230" t="s">
        <v>58</v>
      </c>
      <c r="C2108" s="230" t="s">
        <v>149</v>
      </c>
      <c r="D2108" s="230" t="s">
        <v>149</v>
      </c>
      <c r="E2108" s="230" t="s">
        <v>150</v>
      </c>
      <c r="F2108" s="230" t="s">
        <v>149</v>
      </c>
      <c r="G2108" s="230" t="s">
        <v>149</v>
      </c>
      <c r="H2108" s="230" t="s">
        <v>150</v>
      </c>
      <c r="I2108" s="230" t="s">
        <v>149</v>
      </c>
      <c r="J2108" s="230" t="s">
        <v>149</v>
      </c>
      <c r="K2108" s="230" t="s">
        <v>149</v>
      </c>
      <c r="L2108" s="230" t="s">
        <v>149</v>
      </c>
      <c r="M2108" s="230" t="s">
        <v>149</v>
      </c>
    </row>
    <row r="2109" spans="1:13" x14ac:dyDescent="0.3">
      <c r="A2109" s="230">
        <v>426706</v>
      </c>
      <c r="B2109" s="230" t="s">
        <v>58</v>
      </c>
      <c r="C2109" s="230" t="s">
        <v>150</v>
      </c>
      <c r="D2109" s="230" t="s">
        <v>150</v>
      </c>
      <c r="E2109" s="230" t="s">
        <v>148</v>
      </c>
      <c r="G2109" s="230" t="s">
        <v>150</v>
      </c>
      <c r="H2109" s="230" t="s">
        <v>148</v>
      </c>
      <c r="I2109" s="230" t="s">
        <v>150</v>
      </c>
      <c r="J2109" s="230" t="s">
        <v>149</v>
      </c>
      <c r="K2109" s="230" t="s">
        <v>150</v>
      </c>
      <c r="L2109" s="230" t="s">
        <v>149</v>
      </c>
      <c r="M2109" s="230" t="s">
        <v>149</v>
      </c>
    </row>
    <row r="2110" spans="1:13" x14ac:dyDescent="0.3">
      <c r="A2110" s="230">
        <v>426708</v>
      </c>
      <c r="B2110" s="230" t="s">
        <v>58</v>
      </c>
      <c r="C2110" s="230" t="s">
        <v>150</v>
      </c>
      <c r="D2110" s="230" t="s">
        <v>150</v>
      </c>
      <c r="E2110" s="230" t="s">
        <v>149</v>
      </c>
      <c r="G2110" s="230" t="s">
        <v>149</v>
      </c>
      <c r="H2110" s="230" t="s">
        <v>149</v>
      </c>
      <c r="I2110" s="230" t="s">
        <v>149</v>
      </c>
      <c r="J2110" s="230" t="s">
        <v>149</v>
      </c>
      <c r="K2110" s="230" t="s">
        <v>149</v>
      </c>
      <c r="L2110" s="230" t="s">
        <v>149</v>
      </c>
      <c r="M2110" s="230" t="s">
        <v>149</v>
      </c>
    </row>
    <row r="2111" spans="1:13" x14ac:dyDescent="0.3">
      <c r="A2111" s="230">
        <v>426714</v>
      </c>
      <c r="B2111" s="230" t="s">
        <v>58</v>
      </c>
      <c r="E2111" s="230" t="s">
        <v>150</v>
      </c>
      <c r="H2111" s="230" t="s">
        <v>150</v>
      </c>
      <c r="I2111" s="230" t="s">
        <v>149</v>
      </c>
      <c r="J2111" s="230" t="s">
        <v>149</v>
      </c>
      <c r="K2111" s="230" t="s">
        <v>149</v>
      </c>
      <c r="L2111" s="230" t="s">
        <v>149</v>
      </c>
      <c r="M2111" s="230" t="s">
        <v>149</v>
      </c>
    </row>
    <row r="2112" spans="1:13" x14ac:dyDescent="0.3">
      <c r="A2112" s="230">
        <v>426715</v>
      </c>
      <c r="B2112" s="230" t="s">
        <v>58</v>
      </c>
      <c r="C2112" s="230" t="s">
        <v>150</v>
      </c>
      <c r="D2112" s="230" t="s">
        <v>150</v>
      </c>
      <c r="E2112" s="230" t="s">
        <v>150</v>
      </c>
      <c r="G2112" s="230" t="s">
        <v>150</v>
      </c>
      <c r="H2112" s="230" t="s">
        <v>150</v>
      </c>
      <c r="I2112" s="230" t="s">
        <v>149</v>
      </c>
      <c r="J2112" s="230" t="s">
        <v>149</v>
      </c>
      <c r="K2112" s="230" t="s">
        <v>149</v>
      </c>
      <c r="L2112" s="230" t="s">
        <v>149</v>
      </c>
      <c r="M2112" s="230" t="s">
        <v>149</v>
      </c>
    </row>
    <row r="2113" spans="1:13" x14ac:dyDescent="0.3">
      <c r="A2113" s="230">
        <v>426716</v>
      </c>
      <c r="B2113" s="230" t="s">
        <v>58</v>
      </c>
      <c r="C2113" s="230" t="s">
        <v>149</v>
      </c>
      <c r="D2113" s="230" t="s">
        <v>149</v>
      </c>
      <c r="E2113" s="230" t="s">
        <v>150</v>
      </c>
      <c r="F2113" s="230" t="s">
        <v>150</v>
      </c>
      <c r="G2113" s="230" t="s">
        <v>150</v>
      </c>
      <c r="H2113" s="230" t="s">
        <v>149</v>
      </c>
      <c r="I2113" s="230" t="s">
        <v>149</v>
      </c>
      <c r="J2113" s="230" t="s">
        <v>149</v>
      </c>
      <c r="K2113" s="230" t="s">
        <v>149</v>
      </c>
      <c r="L2113" s="230" t="s">
        <v>149</v>
      </c>
      <c r="M2113" s="230" t="s">
        <v>149</v>
      </c>
    </row>
    <row r="2114" spans="1:13" x14ac:dyDescent="0.3">
      <c r="A2114" s="230">
        <v>426719</v>
      </c>
      <c r="B2114" s="230" t="s">
        <v>58</v>
      </c>
      <c r="C2114" s="230" t="s">
        <v>150</v>
      </c>
      <c r="E2114" s="230" t="s">
        <v>150</v>
      </c>
      <c r="F2114" s="230" t="s">
        <v>149</v>
      </c>
      <c r="G2114" s="230" t="s">
        <v>149</v>
      </c>
      <c r="H2114" s="230" t="s">
        <v>149</v>
      </c>
      <c r="I2114" s="230" t="s">
        <v>149</v>
      </c>
      <c r="J2114" s="230" t="s">
        <v>149</v>
      </c>
      <c r="K2114" s="230" t="s">
        <v>149</v>
      </c>
      <c r="L2114" s="230" t="s">
        <v>149</v>
      </c>
      <c r="M2114" s="230" t="s">
        <v>149</v>
      </c>
    </row>
    <row r="2115" spans="1:13" x14ac:dyDescent="0.3">
      <c r="A2115" s="230">
        <v>426728</v>
      </c>
      <c r="B2115" s="230" t="s">
        <v>58</v>
      </c>
      <c r="C2115" s="230" t="s">
        <v>150</v>
      </c>
      <c r="D2115" s="230" t="s">
        <v>150</v>
      </c>
      <c r="E2115" s="230" t="s">
        <v>150</v>
      </c>
      <c r="F2115" s="230" t="s">
        <v>150</v>
      </c>
      <c r="G2115" s="230" t="s">
        <v>150</v>
      </c>
      <c r="H2115" s="230" t="s">
        <v>150</v>
      </c>
      <c r="I2115" s="230" t="s">
        <v>149</v>
      </c>
      <c r="J2115" s="230" t="s">
        <v>149</v>
      </c>
      <c r="K2115" s="230" t="s">
        <v>149</v>
      </c>
      <c r="L2115" s="230" t="s">
        <v>149</v>
      </c>
      <c r="M2115" s="230" t="s">
        <v>149</v>
      </c>
    </row>
    <row r="2116" spans="1:13" x14ac:dyDescent="0.3">
      <c r="A2116" s="230">
        <v>426735</v>
      </c>
      <c r="B2116" s="230" t="s">
        <v>58</v>
      </c>
      <c r="C2116" s="230" t="s">
        <v>150</v>
      </c>
      <c r="D2116" s="230" t="s">
        <v>149</v>
      </c>
      <c r="E2116" s="230" t="s">
        <v>149</v>
      </c>
      <c r="F2116" s="230" t="s">
        <v>150</v>
      </c>
      <c r="G2116" s="230" t="s">
        <v>150</v>
      </c>
      <c r="H2116" s="230" t="s">
        <v>149</v>
      </c>
      <c r="I2116" s="230" t="s">
        <v>149</v>
      </c>
      <c r="J2116" s="230" t="s">
        <v>149</v>
      </c>
      <c r="K2116" s="230" t="s">
        <v>149</v>
      </c>
      <c r="L2116" s="230" t="s">
        <v>149</v>
      </c>
      <c r="M2116" s="230" t="s">
        <v>149</v>
      </c>
    </row>
    <row r="2117" spans="1:13" x14ac:dyDescent="0.3">
      <c r="A2117" s="230">
        <v>426736</v>
      </c>
      <c r="B2117" s="230" t="s">
        <v>58</v>
      </c>
      <c r="D2117" s="230" t="s">
        <v>150</v>
      </c>
      <c r="H2117" s="230" t="s">
        <v>150</v>
      </c>
      <c r="I2117" s="230" t="s">
        <v>149</v>
      </c>
      <c r="J2117" s="230" t="s">
        <v>149</v>
      </c>
      <c r="K2117" s="230" t="s">
        <v>149</v>
      </c>
      <c r="L2117" s="230" t="s">
        <v>149</v>
      </c>
      <c r="M2117" s="230" t="s">
        <v>149</v>
      </c>
    </row>
    <row r="2118" spans="1:13" x14ac:dyDescent="0.3">
      <c r="A2118" s="230">
        <v>426746</v>
      </c>
      <c r="B2118" s="230" t="s">
        <v>58</v>
      </c>
      <c r="C2118" s="230" t="s">
        <v>150</v>
      </c>
      <c r="D2118" s="230" t="s">
        <v>150</v>
      </c>
      <c r="E2118" s="230" t="s">
        <v>149</v>
      </c>
      <c r="F2118" s="230" t="s">
        <v>150</v>
      </c>
      <c r="G2118" s="230" t="s">
        <v>149</v>
      </c>
      <c r="H2118" s="230" t="s">
        <v>149</v>
      </c>
      <c r="I2118" s="230" t="s">
        <v>149</v>
      </c>
      <c r="J2118" s="230" t="s">
        <v>149</v>
      </c>
      <c r="K2118" s="230" t="s">
        <v>149</v>
      </c>
      <c r="L2118" s="230" t="s">
        <v>149</v>
      </c>
      <c r="M2118" s="230" t="s">
        <v>149</v>
      </c>
    </row>
    <row r="2119" spans="1:13" x14ac:dyDescent="0.3">
      <c r="A2119" s="230">
        <v>426752</v>
      </c>
      <c r="B2119" s="230" t="s">
        <v>58</v>
      </c>
      <c r="G2119" s="230" t="s">
        <v>150</v>
      </c>
      <c r="H2119" s="230" t="s">
        <v>149</v>
      </c>
      <c r="I2119" s="230" t="s">
        <v>150</v>
      </c>
      <c r="K2119" s="230" t="s">
        <v>150</v>
      </c>
      <c r="L2119" s="230" t="s">
        <v>149</v>
      </c>
    </row>
    <row r="2120" spans="1:13" x14ac:dyDescent="0.3">
      <c r="A2120" s="230">
        <v>426759</v>
      </c>
      <c r="B2120" s="230" t="s">
        <v>58</v>
      </c>
      <c r="C2120" s="230" t="s">
        <v>150</v>
      </c>
      <c r="D2120" s="230" t="s">
        <v>149</v>
      </c>
      <c r="E2120" s="230" t="s">
        <v>150</v>
      </c>
      <c r="F2120" s="230" t="s">
        <v>150</v>
      </c>
      <c r="G2120" s="230" t="s">
        <v>150</v>
      </c>
      <c r="H2120" s="230" t="s">
        <v>150</v>
      </c>
      <c r="I2120" s="230" t="s">
        <v>149</v>
      </c>
      <c r="J2120" s="230" t="s">
        <v>149</v>
      </c>
      <c r="K2120" s="230" t="s">
        <v>149</v>
      </c>
      <c r="L2120" s="230" t="s">
        <v>149</v>
      </c>
      <c r="M2120" s="230" t="s">
        <v>149</v>
      </c>
    </row>
    <row r="2121" spans="1:13" x14ac:dyDescent="0.3">
      <c r="A2121" s="230">
        <v>426760</v>
      </c>
      <c r="B2121" s="230" t="s">
        <v>58</v>
      </c>
      <c r="E2121" s="230" t="s">
        <v>150</v>
      </c>
      <c r="F2121" s="230" t="s">
        <v>150</v>
      </c>
      <c r="G2121" s="230" t="s">
        <v>150</v>
      </c>
      <c r="H2121" s="230" t="s">
        <v>149</v>
      </c>
      <c r="I2121" s="230" t="s">
        <v>149</v>
      </c>
      <c r="J2121" s="230" t="s">
        <v>149</v>
      </c>
      <c r="K2121" s="230" t="s">
        <v>149</v>
      </c>
      <c r="L2121" s="230" t="s">
        <v>149</v>
      </c>
      <c r="M2121" s="230" t="s">
        <v>149</v>
      </c>
    </row>
    <row r="2122" spans="1:13" x14ac:dyDescent="0.3">
      <c r="A2122" s="230">
        <v>426763</v>
      </c>
      <c r="B2122" s="230" t="s">
        <v>58</v>
      </c>
      <c r="D2122" s="230" t="s">
        <v>150</v>
      </c>
      <c r="E2122" s="230" t="s">
        <v>150</v>
      </c>
      <c r="F2122" s="230" t="s">
        <v>150</v>
      </c>
      <c r="G2122" s="230" t="s">
        <v>150</v>
      </c>
      <c r="H2122" s="230" t="s">
        <v>150</v>
      </c>
      <c r="I2122" s="230" t="s">
        <v>150</v>
      </c>
      <c r="K2122" s="230" t="s">
        <v>150</v>
      </c>
      <c r="L2122" s="230" t="s">
        <v>150</v>
      </c>
    </row>
    <row r="2123" spans="1:13" x14ac:dyDescent="0.3">
      <c r="A2123" s="230">
        <v>426766</v>
      </c>
      <c r="B2123" s="230" t="s">
        <v>58</v>
      </c>
      <c r="D2123" s="230" t="s">
        <v>150</v>
      </c>
      <c r="E2123" s="230" t="s">
        <v>150</v>
      </c>
      <c r="F2123" s="230" t="s">
        <v>150</v>
      </c>
      <c r="G2123" s="230" t="s">
        <v>150</v>
      </c>
      <c r="H2123" s="230" t="s">
        <v>150</v>
      </c>
      <c r="I2123" s="230" t="s">
        <v>149</v>
      </c>
      <c r="J2123" s="230" t="s">
        <v>149</v>
      </c>
      <c r="K2123" s="230" t="s">
        <v>149</v>
      </c>
      <c r="L2123" s="230" t="s">
        <v>149</v>
      </c>
      <c r="M2123" s="230" t="s">
        <v>149</v>
      </c>
    </row>
    <row r="2124" spans="1:13" x14ac:dyDescent="0.3">
      <c r="A2124" s="230">
        <v>426767</v>
      </c>
      <c r="B2124" s="230" t="s">
        <v>58</v>
      </c>
      <c r="C2124" s="230" t="s">
        <v>148</v>
      </c>
      <c r="D2124" s="230" t="s">
        <v>148</v>
      </c>
      <c r="E2124" s="230" t="s">
        <v>150</v>
      </c>
      <c r="G2124" s="230" t="s">
        <v>150</v>
      </c>
      <c r="H2124" s="230" t="s">
        <v>150</v>
      </c>
      <c r="I2124" s="230" t="s">
        <v>149</v>
      </c>
      <c r="J2124" s="230" t="s">
        <v>149</v>
      </c>
      <c r="K2124" s="230" t="s">
        <v>149</v>
      </c>
      <c r="L2124" s="230" t="s">
        <v>149</v>
      </c>
      <c r="M2124" s="230" t="s">
        <v>149</v>
      </c>
    </row>
    <row r="2125" spans="1:13" x14ac:dyDescent="0.3">
      <c r="A2125" s="230">
        <v>426768</v>
      </c>
      <c r="B2125" s="230" t="s">
        <v>58</v>
      </c>
      <c r="E2125" s="230" t="s">
        <v>150</v>
      </c>
      <c r="F2125" s="230" t="s">
        <v>150</v>
      </c>
      <c r="I2125" s="230" t="s">
        <v>150</v>
      </c>
      <c r="J2125" s="230" t="s">
        <v>150</v>
      </c>
      <c r="K2125" s="230" t="s">
        <v>149</v>
      </c>
      <c r="L2125" s="230" t="s">
        <v>150</v>
      </c>
      <c r="M2125" s="230" t="s">
        <v>150</v>
      </c>
    </row>
    <row r="2126" spans="1:13" x14ac:dyDescent="0.3">
      <c r="A2126" s="230">
        <v>426769</v>
      </c>
      <c r="B2126" s="230" t="s">
        <v>58</v>
      </c>
      <c r="C2126" s="230" t="s">
        <v>150</v>
      </c>
      <c r="D2126" s="230" t="s">
        <v>150</v>
      </c>
      <c r="E2126" s="230" t="s">
        <v>150</v>
      </c>
      <c r="F2126" s="230" t="s">
        <v>150</v>
      </c>
      <c r="G2126" s="230" t="s">
        <v>150</v>
      </c>
      <c r="H2126" s="230" t="s">
        <v>150</v>
      </c>
      <c r="I2126" s="230" t="s">
        <v>149</v>
      </c>
      <c r="J2126" s="230" t="s">
        <v>149</v>
      </c>
      <c r="K2126" s="230" t="s">
        <v>149</v>
      </c>
      <c r="L2126" s="230" t="s">
        <v>149</v>
      </c>
      <c r="M2126" s="230" t="s">
        <v>149</v>
      </c>
    </row>
    <row r="2127" spans="1:13" x14ac:dyDescent="0.3">
      <c r="A2127" s="230">
        <v>426772</v>
      </c>
      <c r="B2127" s="230" t="s">
        <v>58</v>
      </c>
      <c r="D2127" s="230" t="s">
        <v>150</v>
      </c>
      <c r="E2127" s="230" t="s">
        <v>150</v>
      </c>
      <c r="G2127" s="230" t="s">
        <v>150</v>
      </c>
      <c r="H2127" s="230" t="s">
        <v>150</v>
      </c>
      <c r="I2127" s="230" t="s">
        <v>149</v>
      </c>
      <c r="J2127" s="230" t="s">
        <v>149</v>
      </c>
      <c r="K2127" s="230" t="s">
        <v>149</v>
      </c>
      <c r="L2127" s="230" t="s">
        <v>149</v>
      </c>
      <c r="M2127" s="230" t="s">
        <v>149</v>
      </c>
    </row>
    <row r="2128" spans="1:13" x14ac:dyDescent="0.3">
      <c r="A2128" s="230">
        <v>426775</v>
      </c>
      <c r="B2128" s="230" t="s">
        <v>58</v>
      </c>
      <c r="C2128" s="230" t="s">
        <v>149</v>
      </c>
      <c r="D2128" s="230" t="s">
        <v>149</v>
      </c>
      <c r="E2128" s="230" t="s">
        <v>150</v>
      </c>
      <c r="H2128" s="230" t="s">
        <v>150</v>
      </c>
      <c r="I2128" s="230" t="s">
        <v>149</v>
      </c>
      <c r="J2128" s="230" t="s">
        <v>149</v>
      </c>
      <c r="K2128" s="230" t="s">
        <v>149</v>
      </c>
      <c r="L2128" s="230" t="s">
        <v>149</v>
      </c>
      <c r="M2128" s="230" t="s">
        <v>149</v>
      </c>
    </row>
    <row r="2129" spans="1:13" x14ac:dyDescent="0.3">
      <c r="A2129" s="230">
        <v>426776</v>
      </c>
      <c r="B2129" s="230" t="s">
        <v>58</v>
      </c>
      <c r="C2129" s="230" t="s">
        <v>150</v>
      </c>
      <c r="D2129" s="230" t="s">
        <v>149</v>
      </c>
      <c r="E2129" s="230" t="s">
        <v>150</v>
      </c>
      <c r="F2129" s="230" t="s">
        <v>150</v>
      </c>
      <c r="G2129" s="230" t="s">
        <v>150</v>
      </c>
      <c r="H2129" s="230" t="s">
        <v>150</v>
      </c>
      <c r="I2129" s="230" t="s">
        <v>149</v>
      </c>
      <c r="J2129" s="230" t="s">
        <v>149</v>
      </c>
      <c r="K2129" s="230" t="s">
        <v>149</v>
      </c>
      <c r="L2129" s="230" t="s">
        <v>149</v>
      </c>
      <c r="M2129" s="230" t="s">
        <v>149</v>
      </c>
    </row>
    <row r="2130" spans="1:13" x14ac:dyDescent="0.3">
      <c r="A2130" s="230">
        <v>426779</v>
      </c>
      <c r="B2130" s="230" t="s">
        <v>58</v>
      </c>
      <c r="C2130" s="230" t="s">
        <v>150</v>
      </c>
      <c r="D2130" s="230" t="s">
        <v>149</v>
      </c>
      <c r="E2130" s="230" t="s">
        <v>149</v>
      </c>
      <c r="F2130" s="230" t="s">
        <v>150</v>
      </c>
      <c r="G2130" s="230" t="s">
        <v>150</v>
      </c>
      <c r="H2130" s="230" t="s">
        <v>150</v>
      </c>
      <c r="I2130" s="230" t="s">
        <v>149</v>
      </c>
      <c r="J2130" s="230" t="s">
        <v>149</v>
      </c>
      <c r="K2130" s="230" t="s">
        <v>149</v>
      </c>
      <c r="L2130" s="230" t="s">
        <v>149</v>
      </c>
      <c r="M2130" s="230" t="s">
        <v>149</v>
      </c>
    </row>
    <row r="2131" spans="1:13" x14ac:dyDescent="0.3">
      <c r="A2131" s="230">
        <v>426782</v>
      </c>
      <c r="B2131" s="230" t="s">
        <v>58</v>
      </c>
      <c r="D2131" s="230" t="s">
        <v>150</v>
      </c>
      <c r="E2131" s="230" t="s">
        <v>150</v>
      </c>
      <c r="F2131" s="230" t="s">
        <v>150</v>
      </c>
      <c r="G2131" s="230" t="s">
        <v>150</v>
      </c>
      <c r="H2131" s="230" t="s">
        <v>150</v>
      </c>
      <c r="I2131" s="230" t="s">
        <v>149</v>
      </c>
      <c r="J2131" s="230" t="s">
        <v>149</v>
      </c>
      <c r="K2131" s="230" t="s">
        <v>149</v>
      </c>
      <c r="L2131" s="230" t="s">
        <v>149</v>
      </c>
      <c r="M2131" s="230" t="s">
        <v>149</v>
      </c>
    </row>
    <row r="2132" spans="1:13" x14ac:dyDescent="0.3">
      <c r="A2132" s="230">
        <v>426783</v>
      </c>
      <c r="B2132" s="230" t="s">
        <v>58</v>
      </c>
      <c r="D2132" s="230" t="s">
        <v>149</v>
      </c>
      <c r="E2132" s="230" t="s">
        <v>150</v>
      </c>
      <c r="F2132" s="230" t="s">
        <v>150</v>
      </c>
      <c r="G2132" s="230" t="s">
        <v>150</v>
      </c>
      <c r="H2132" s="230" t="s">
        <v>150</v>
      </c>
      <c r="I2132" s="230" t="s">
        <v>149</v>
      </c>
      <c r="J2132" s="230" t="s">
        <v>149</v>
      </c>
      <c r="K2132" s="230" t="s">
        <v>149</v>
      </c>
      <c r="L2132" s="230" t="s">
        <v>149</v>
      </c>
      <c r="M2132" s="230" t="s">
        <v>149</v>
      </c>
    </row>
    <row r="2133" spans="1:13" x14ac:dyDescent="0.3">
      <c r="A2133" s="230">
        <v>426786</v>
      </c>
      <c r="B2133" s="230" t="s">
        <v>58</v>
      </c>
      <c r="C2133" s="230" t="s">
        <v>150</v>
      </c>
      <c r="D2133" s="230" t="s">
        <v>150</v>
      </c>
      <c r="E2133" s="230" t="s">
        <v>150</v>
      </c>
      <c r="F2133" s="230" t="s">
        <v>150</v>
      </c>
      <c r="G2133" s="230" t="s">
        <v>149</v>
      </c>
      <c r="H2133" s="230" t="s">
        <v>149</v>
      </c>
      <c r="I2133" s="230" t="s">
        <v>149</v>
      </c>
      <c r="J2133" s="230" t="s">
        <v>149</v>
      </c>
      <c r="K2133" s="230" t="s">
        <v>149</v>
      </c>
      <c r="L2133" s="230" t="s">
        <v>149</v>
      </c>
      <c r="M2133" s="230" t="s">
        <v>149</v>
      </c>
    </row>
    <row r="2134" spans="1:13" x14ac:dyDescent="0.3">
      <c r="A2134" s="230">
        <v>426802</v>
      </c>
      <c r="B2134" s="230" t="s">
        <v>58</v>
      </c>
      <c r="C2134" s="230" t="s">
        <v>148</v>
      </c>
      <c r="D2134" s="230" t="s">
        <v>150</v>
      </c>
      <c r="E2134" s="230" t="s">
        <v>148</v>
      </c>
      <c r="G2134" s="230" t="s">
        <v>148</v>
      </c>
      <c r="H2134" s="230" t="s">
        <v>149</v>
      </c>
      <c r="I2134" s="230" t="s">
        <v>150</v>
      </c>
      <c r="J2134" s="230" t="s">
        <v>150</v>
      </c>
      <c r="K2134" s="230" t="s">
        <v>150</v>
      </c>
      <c r="L2134" s="230" t="s">
        <v>149</v>
      </c>
      <c r="M2134" s="230" t="s">
        <v>150</v>
      </c>
    </row>
    <row r="2135" spans="1:13" x14ac:dyDescent="0.3">
      <c r="A2135" s="230">
        <v>426804</v>
      </c>
      <c r="B2135" s="230" t="s">
        <v>58</v>
      </c>
      <c r="C2135" s="230" t="s">
        <v>150</v>
      </c>
      <c r="D2135" s="230" t="s">
        <v>149</v>
      </c>
      <c r="E2135" s="230" t="s">
        <v>150</v>
      </c>
      <c r="F2135" s="230" t="s">
        <v>149</v>
      </c>
      <c r="G2135" s="230" t="s">
        <v>150</v>
      </c>
      <c r="H2135" s="230" t="s">
        <v>150</v>
      </c>
      <c r="I2135" s="230" t="s">
        <v>149</v>
      </c>
      <c r="J2135" s="230" t="s">
        <v>149</v>
      </c>
      <c r="K2135" s="230" t="s">
        <v>149</v>
      </c>
      <c r="L2135" s="230" t="s">
        <v>149</v>
      </c>
      <c r="M2135" s="230" t="s">
        <v>149</v>
      </c>
    </row>
    <row r="2136" spans="1:13" x14ac:dyDescent="0.3">
      <c r="A2136" s="230">
        <v>426806</v>
      </c>
      <c r="B2136" s="230" t="s">
        <v>58</v>
      </c>
      <c r="C2136" s="230" t="s">
        <v>150</v>
      </c>
      <c r="D2136" s="230" t="s">
        <v>149</v>
      </c>
      <c r="E2136" s="230" t="s">
        <v>150</v>
      </c>
      <c r="F2136" s="230" t="s">
        <v>150</v>
      </c>
      <c r="G2136" s="230" t="s">
        <v>149</v>
      </c>
      <c r="H2136" s="230" t="s">
        <v>150</v>
      </c>
      <c r="I2136" s="230" t="s">
        <v>149</v>
      </c>
      <c r="J2136" s="230" t="s">
        <v>149</v>
      </c>
      <c r="L2136" s="230" t="s">
        <v>149</v>
      </c>
      <c r="M2136" s="230" t="s">
        <v>149</v>
      </c>
    </row>
    <row r="2137" spans="1:13" x14ac:dyDescent="0.3">
      <c r="A2137" s="230">
        <v>426807</v>
      </c>
      <c r="B2137" s="230" t="s">
        <v>58</v>
      </c>
      <c r="C2137" s="230" t="s">
        <v>150</v>
      </c>
      <c r="D2137" s="230" t="s">
        <v>150</v>
      </c>
      <c r="E2137" s="230" t="s">
        <v>150</v>
      </c>
      <c r="F2137" s="230" t="s">
        <v>149</v>
      </c>
      <c r="G2137" s="230" t="s">
        <v>149</v>
      </c>
      <c r="H2137" s="230" t="s">
        <v>149</v>
      </c>
      <c r="I2137" s="230" t="s">
        <v>149</v>
      </c>
      <c r="J2137" s="230" t="s">
        <v>149</v>
      </c>
      <c r="K2137" s="230" t="s">
        <v>149</v>
      </c>
      <c r="L2137" s="230" t="s">
        <v>149</v>
      </c>
      <c r="M2137" s="230" t="s">
        <v>149</v>
      </c>
    </row>
    <row r="2138" spans="1:13" x14ac:dyDescent="0.3">
      <c r="A2138" s="230">
        <v>426808</v>
      </c>
      <c r="B2138" s="230" t="s">
        <v>58</v>
      </c>
      <c r="C2138" s="230" t="s">
        <v>149</v>
      </c>
      <c r="D2138" s="230" t="s">
        <v>149</v>
      </c>
      <c r="E2138" s="230" t="s">
        <v>150</v>
      </c>
      <c r="F2138" s="230" t="s">
        <v>150</v>
      </c>
      <c r="G2138" s="230" t="s">
        <v>149</v>
      </c>
      <c r="H2138" s="230" t="s">
        <v>149</v>
      </c>
      <c r="I2138" s="230" t="s">
        <v>149</v>
      </c>
      <c r="J2138" s="230" t="s">
        <v>149</v>
      </c>
      <c r="K2138" s="230" t="s">
        <v>149</v>
      </c>
      <c r="L2138" s="230" t="s">
        <v>149</v>
      </c>
      <c r="M2138" s="230" t="s">
        <v>149</v>
      </c>
    </row>
    <row r="2139" spans="1:13" x14ac:dyDescent="0.3">
      <c r="A2139" s="230">
        <v>426809</v>
      </c>
      <c r="B2139" s="230" t="s">
        <v>58</v>
      </c>
      <c r="C2139" s="230" t="s">
        <v>149</v>
      </c>
      <c r="D2139" s="230" t="s">
        <v>149</v>
      </c>
      <c r="E2139" s="230" t="s">
        <v>150</v>
      </c>
      <c r="F2139" s="230" t="s">
        <v>149</v>
      </c>
      <c r="G2139" s="230" t="s">
        <v>150</v>
      </c>
      <c r="H2139" s="230" t="s">
        <v>149</v>
      </c>
      <c r="I2139" s="230" t="s">
        <v>149</v>
      </c>
      <c r="J2139" s="230" t="s">
        <v>149</v>
      </c>
      <c r="K2139" s="230" t="s">
        <v>149</v>
      </c>
      <c r="L2139" s="230" t="s">
        <v>149</v>
      </c>
      <c r="M2139" s="230" t="s">
        <v>149</v>
      </c>
    </row>
    <row r="2140" spans="1:13" x14ac:dyDescent="0.3">
      <c r="A2140" s="230">
        <v>426810</v>
      </c>
      <c r="B2140" s="230" t="s">
        <v>58</v>
      </c>
      <c r="C2140" s="230" t="s">
        <v>149</v>
      </c>
      <c r="D2140" s="230" t="s">
        <v>149</v>
      </c>
      <c r="E2140" s="230" t="s">
        <v>150</v>
      </c>
      <c r="F2140" s="230" t="s">
        <v>150</v>
      </c>
      <c r="G2140" s="230" t="s">
        <v>149</v>
      </c>
      <c r="H2140" s="230" t="s">
        <v>149</v>
      </c>
      <c r="I2140" s="230" t="s">
        <v>149</v>
      </c>
      <c r="J2140" s="230" t="s">
        <v>149</v>
      </c>
      <c r="K2140" s="230" t="s">
        <v>149</v>
      </c>
      <c r="L2140" s="230" t="s">
        <v>149</v>
      </c>
      <c r="M2140" s="230" t="s">
        <v>149</v>
      </c>
    </row>
    <row r="2141" spans="1:13" x14ac:dyDescent="0.3">
      <c r="A2141" s="230">
        <v>426812</v>
      </c>
      <c r="B2141" s="230" t="s">
        <v>58</v>
      </c>
      <c r="C2141" s="230" t="s">
        <v>150</v>
      </c>
      <c r="D2141" s="230" t="s">
        <v>149</v>
      </c>
      <c r="E2141" s="230" t="s">
        <v>150</v>
      </c>
      <c r="F2141" s="230" t="s">
        <v>150</v>
      </c>
      <c r="G2141" s="230" t="s">
        <v>149</v>
      </c>
      <c r="H2141" s="230" t="s">
        <v>149</v>
      </c>
      <c r="I2141" s="230" t="s">
        <v>149</v>
      </c>
      <c r="J2141" s="230" t="s">
        <v>149</v>
      </c>
      <c r="K2141" s="230" t="s">
        <v>149</v>
      </c>
      <c r="L2141" s="230" t="s">
        <v>149</v>
      </c>
      <c r="M2141" s="230" t="s">
        <v>149</v>
      </c>
    </row>
    <row r="2142" spans="1:13" x14ac:dyDescent="0.3">
      <c r="A2142" s="230">
        <v>426818</v>
      </c>
      <c r="B2142" s="230" t="s">
        <v>58</v>
      </c>
      <c r="D2142" s="230" t="s">
        <v>150</v>
      </c>
      <c r="E2142" s="230" t="s">
        <v>150</v>
      </c>
      <c r="F2142" s="230" t="s">
        <v>148</v>
      </c>
      <c r="G2142" s="230" t="s">
        <v>149</v>
      </c>
      <c r="H2142" s="230" t="s">
        <v>149</v>
      </c>
      <c r="I2142" s="230" t="s">
        <v>150</v>
      </c>
      <c r="J2142" s="230" t="s">
        <v>150</v>
      </c>
      <c r="K2142" s="230" t="s">
        <v>150</v>
      </c>
      <c r="L2142" s="230" t="s">
        <v>149</v>
      </c>
      <c r="M2142" s="230" t="s">
        <v>150</v>
      </c>
    </row>
    <row r="2143" spans="1:13" x14ac:dyDescent="0.3">
      <c r="A2143" s="230">
        <v>426820</v>
      </c>
      <c r="B2143" s="230" t="s">
        <v>58</v>
      </c>
      <c r="D2143" s="230" t="s">
        <v>150</v>
      </c>
      <c r="E2143" s="230" t="s">
        <v>150</v>
      </c>
      <c r="F2143" s="230" t="s">
        <v>150</v>
      </c>
      <c r="G2143" s="230" t="s">
        <v>150</v>
      </c>
      <c r="H2143" s="230" t="s">
        <v>150</v>
      </c>
      <c r="I2143" s="230" t="s">
        <v>149</v>
      </c>
      <c r="J2143" s="230" t="s">
        <v>149</v>
      </c>
      <c r="K2143" s="230" t="s">
        <v>149</v>
      </c>
      <c r="L2143" s="230" t="s">
        <v>149</v>
      </c>
      <c r="M2143" s="230" t="s">
        <v>149</v>
      </c>
    </row>
    <row r="2144" spans="1:13" x14ac:dyDescent="0.3">
      <c r="A2144" s="230">
        <v>426823</v>
      </c>
      <c r="B2144" s="230" t="s">
        <v>58</v>
      </c>
      <c r="C2144" s="230" t="s">
        <v>149</v>
      </c>
      <c r="D2144" s="230" t="s">
        <v>149</v>
      </c>
      <c r="E2144" s="230" t="s">
        <v>150</v>
      </c>
      <c r="G2144" s="230" t="s">
        <v>149</v>
      </c>
      <c r="H2144" s="230" t="s">
        <v>149</v>
      </c>
      <c r="I2144" s="230" t="s">
        <v>149</v>
      </c>
      <c r="J2144" s="230" t="s">
        <v>149</v>
      </c>
      <c r="K2144" s="230" t="s">
        <v>149</v>
      </c>
      <c r="L2144" s="230" t="s">
        <v>149</v>
      </c>
      <c r="M2144" s="230" t="s">
        <v>149</v>
      </c>
    </row>
    <row r="2145" spans="1:13" x14ac:dyDescent="0.3">
      <c r="A2145" s="230">
        <v>426826</v>
      </c>
      <c r="B2145" s="230" t="s">
        <v>58</v>
      </c>
      <c r="C2145" s="230" t="s">
        <v>150</v>
      </c>
      <c r="D2145" s="230" t="s">
        <v>149</v>
      </c>
      <c r="E2145" s="230" t="s">
        <v>149</v>
      </c>
      <c r="F2145" s="230" t="s">
        <v>149</v>
      </c>
      <c r="G2145" s="230" t="s">
        <v>149</v>
      </c>
      <c r="H2145" s="230" t="s">
        <v>150</v>
      </c>
      <c r="I2145" s="230" t="s">
        <v>149</v>
      </c>
      <c r="J2145" s="230" t="s">
        <v>149</v>
      </c>
      <c r="K2145" s="230" t="s">
        <v>149</v>
      </c>
      <c r="L2145" s="230" t="s">
        <v>149</v>
      </c>
      <c r="M2145" s="230" t="s">
        <v>149</v>
      </c>
    </row>
    <row r="2146" spans="1:13" x14ac:dyDescent="0.3">
      <c r="A2146" s="230">
        <v>426837</v>
      </c>
      <c r="B2146" s="230" t="s">
        <v>58</v>
      </c>
      <c r="D2146" s="230" t="s">
        <v>150</v>
      </c>
      <c r="E2146" s="230" t="s">
        <v>149</v>
      </c>
      <c r="G2146" s="230" t="s">
        <v>149</v>
      </c>
      <c r="H2146" s="230" t="s">
        <v>149</v>
      </c>
      <c r="I2146" s="230" t="s">
        <v>149</v>
      </c>
      <c r="J2146" s="230" t="s">
        <v>149</v>
      </c>
      <c r="K2146" s="230" t="s">
        <v>149</v>
      </c>
      <c r="L2146" s="230" t="s">
        <v>149</v>
      </c>
      <c r="M2146" s="230" t="s">
        <v>149</v>
      </c>
    </row>
    <row r="2147" spans="1:13" x14ac:dyDescent="0.3">
      <c r="A2147" s="230">
        <v>426843</v>
      </c>
      <c r="B2147" s="230" t="s">
        <v>58</v>
      </c>
      <c r="C2147" s="230" t="s">
        <v>149</v>
      </c>
      <c r="D2147" s="230" t="s">
        <v>150</v>
      </c>
      <c r="E2147" s="230" t="s">
        <v>150</v>
      </c>
      <c r="F2147" s="230" t="s">
        <v>150</v>
      </c>
      <c r="G2147" s="230" t="s">
        <v>150</v>
      </c>
      <c r="H2147" s="230" t="s">
        <v>150</v>
      </c>
      <c r="I2147" s="230" t="s">
        <v>149</v>
      </c>
      <c r="J2147" s="230" t="s">
        <v>149</v>
      </c>
      <c r="K2147" s="230" t="s">
        <v>149</v>
      </c>
      <c r="L2147" s="230" t="s">
        <v>149</v>
      </c>
      <c r="M2147" s="230" t="s">
        <v>149</v>
      </c>
    </row>
    <row r="2148" spans="1:13" x14ac:dyDescent="0.3">
      <c r="A2148" s="230">
        <v>426849</v>
      </c>
      <c r="B2148" s="230" t="s">
        <v>58</v>
      </c>
      <c r="D2148" s="230" t="s">
        <v>150</v>
      </c>
      <c r="E2148" s="230" t="s">
        <v>150</v>
      </c>
      <c r="G2148" s="230" t="s">
        <v>150</v>
      </c>
      <c r="H2148" s="230" t="s">
        <v>150</v>
      </c>
      <c r="I2148" s="230" t="s">
        <v>149</v>
      </c>
      <c r="J2148" s="230" t="s">
        <v>149</v>
      </c>
      <c r="K2148" s="230" t="s">
        <v>149</v>
      </c>
      <c r="L2148" s="230" t="s">
        <v>149</v>
      </c>
      <c r="M2148" s="230" t="s">
        <v>149</v>
      </c>
    </row>
    <row r="2149" spans="1:13" x14ac:dyDescent="0.3">
      <c r="A2149" s="230">
        <v>426851</v>
      </c>
      <c r="B2149" s="230" t="s">
        <v>58</v>
      </c>
      <c r="C2149" s="230" t="s">
        <v>150</v>
      </c>
      <c r="D2149" s="230" t="s">
        <v>150</v>
      </c>
      <c r="E2149" s="230" t="s">
        <v>150</v>
      </c>
      <c r="G2149" s="230" t="s">
        <v>150</v>
      </c>
      <c r="H2149" s="230" t="s">
        <v>150</v>
      </c>
      <c r="I2149" s="230" t="s">
        <v>149</v>
      </c>
      <c r="J2149" s="230" t="s">
        <v>149</v>
      </c>
      <c r="K2149" s="230" t="s">
        <v>149</v>
      </c>
      <c r="L2149" s="230" t="s">
        <v>149</v>
      </c>
      <c r="M2149" s="230" t="s">
        <v>149</v>
      </c>
    </row>
    <row r="2150" spans="1:13" x14ac:dyDescent="0.3">
      <c r="A2150" s="230">
        <v>426852</v>
      </c>
      <c r="B2150" s="230" t="s">
        <v>58</v>
      </c>
      <c r="I2150" s="230" t="s">
        <v>150</v>
      </c>
      <c r="J2150" s="230" t="s">
        <v>150</v>
      </c>
      <c r="K2150" s="230" t="s">
        <v>149</v>
      </c>
      <c r="L2150" s="230" t="s">
        <v>149</v>
      </c>
      <c r="M2150" s="230" t="s">
        <v>150</v>
      </c>
    </row>
    <row r="2151" spans="1:13" x14ac:dyDescent="0.3">
      <c r="A2151" s="230">
        <v>426860</v>
      </c>
      <c r="B2151" s="230" t="s">
        <v>58</v>
      </c>
      <c r="E2151" s="230" t="s">
        <v>149</v>
      </c>
      <c r="I2151" s="230" t="s">
        <v>150</v>
      </c>
      <c r="J2151" s="230" t="s">
        <v>149</v>
      </c>
      <c r="K2151" s="230" t="s">
        <v>150</v>
      </c>
      <c r="L2151" s="230" t="s">
        <v>149</v>
      </c>
      <c r="M2151" s="230" t="s">
        <v>149</v>
      </c>
    </row>
    <row r="2152" spans="1:13" x14ac:dyDescent="0.3">
      <c r="A2152" s="230">
        <v>426865</v>
      </c>
      <c r="B2152" s="230" t="s">
        <v>58</v>
      </c>
      <c r="C2152" s="230" t="s">
        <v>149</v>
      </c>
      <c r="D2152" s="230" t="s">
        <v>149</v>
      </c>
      <c r="E2152" s="230" t="s">
        <v>150</v>
      </c>
      <c r="F2152" s="230" t="s">
        <v>150</v>
      </c>
      <c r="G2152" s="230" t="s">
        <v>149</v>
      </c>
      <c r="H2152" s="230" t="s">
        <v>149</v>
      </c>
      <c r="I2152" s="230" t="s">
        <v>149</v>
      </c>
      <c r="J2152" s="230" t="s">
        <v>149</v>
      </c>
      <c r="K2152" s="230" t="s">
        <v>149</v>
      </c>
      <c r="L2152" s="230" t="s">
        <v>149</v>
      </c>
      <c r="M2152" s="230" t="s">
        <v>149</v>
      </c>
    </row>
    <row r="2153" spans="1:13" x14ac:dyDescent="0.3">
      <c r="A2153" s="230">
        <v>426869</v>
      </c>
      <c r="B2153" s="230" t="s">
        <v>58</v>
      </c>
      <c r="D2153" s="230" t="s">
        <v>150</v>
      </c>
      <c r="E2153" s="230" t="s">
        <v>150</v>
      </c>
      <c r="F2153" s="230" t="s">
        <v>150</v>
      </c>
      <c r="G2153" s="230" t="s">
        <v>150</v>
      </c>
      <c r="H2153" s="230" t="s">
        <v>150</v>
      </c>
      <c r="I2153" s="230" t="s">
        <v>149</v>
      </c>
      <c r="J2153" s="230" t="s">
        <v>149</v>
      </c>
      <c r="K2153" s="230" t="s">
        <v>149</v>
      </c>
      <c r="L2153" s="230" t="s">
        <v>149</v>
      </c>
      <c r="M2153" s="230" t="s">
        <v>149</v>
      </c>
    </row>
    <row r="2154" spans="1:13" x14ac:dyDescent="0.3">
      <c r="A2154" s="230">
        <v>426872</v>
      </c>
      <c r="B2154" s="230" t="s">
        <v>58</v>
      </c>
      <c r="C2154" s="230" t="s">
        <v>150</v>
      </c>
      <c r="D2154" s="230" t="s">
        <v>150</v>
      </c>
      <c r="E2154" s="230" t="s">
        <v>150</v>
      </c>
      <c r="F2154" s="230" t="s">
        <v>150</v>
      </c>
      <c r="G2154" s="230" t="s">
        <v>150</v>
      </c>
      <c r="H2154" s="230" t="s">
        <v>149</v>
      </c>
      <c r="I2154" s="230" t="s">
        <v>149</v>
      </c>
      <c r="J2154" s="230" t="s">
        <v>149</v>
      </c>
      <c r="K2154" s="230" t="s">
        <v>149</v>
      </c>
      <c r="L2154" s="230" t="s">
        <v>149</v>
      </c>
      <c r="M2154" s="230" t="s">
        <v>149</v>
      </c>
    </row>
    <row r="2155" spans="1:13" x14ac:dyDescent="0.3">
      <c r="A2155" s="230">
        <v>426874</v>
      </c>
      <c r="B2155" s="230" t="s">
        <v>58</v>
      </c>
      <c r="D2155" s="230" t="s">
        <v>150</v>
      </c>
      <c r="E2155" s="230" t="s">
        <v>150</v>
      </c>
      <c r="F2155" s="230" t="s">
        <v>150</v>
      </c>
      <c r="G2155" s="230" t="s">
        <v>150</v>
      </c>
      <c r="H2155" s="230" t="s">
        <v>150</v>
      </c>
      <c r="I2155" s="230" t="s">
        <v>149</v>
      </c>
      <c r="J2155" s="230" t="s">
        <v>149</v>
      </c>
      <c r="K2155" s="230" t="s">
        <v>149</v>
      </c>
      <c r="L2155" s="230" t="s">
        <v>149</v>
      </c>
      <c r="M2155" s="230" t="s">
        <v>149</v>
      </c>
    </row>
    <row r="2156" spans="1:13" x14ac:dyDescent="0.3">
      <c r="A2156" s="230">
        <v>426875</v>
      </c>
      <c r="B2156" s="230" t="s">
        <v>58</v>
      </c>
      <c r="C2156" s="230" t="s">
        <v>150</v>
      </c>
      <c r="D2156" s="230" t="s">
        <v>150</v>
      </c>
      <c r="E2156" s="230" t="s">
        <v>150</v>
      </c>
      <c r="F2156" s="230" t="s">
        <v>149</v>
      </c>
      <c r="G2156" s="230" t="s">
        <v>150</v>
      </c>
      <c r="H2156" s="230" t="s">
        <v>150</v>
      </c>
      <c r="I2156" s="230" t="s">
        <v>149</v>
      </c>
      <c r="J2156" s="230" t="s">
        <v>149</v>
      </c>
      <c r="K2156" s="230" t="s">
        <v>149</v>
      </c>
      <c r="L2156" s="230" t="s">
        <v>149</v>
      </c>
      <c r="M2156" s="230" t="s">
        <v>149</v>
      </c>
    </row>
    <row r="2157" spans="1:13" x14ac:dyDescent="0.3">
      <c r="A2157" s="230">
        <v>426877</v>
      </c>
      <c r="B2157" s="230" t="s">
        <v>58</v>
      </c>
      <c r="D2157" s="230" t="s">
        <v>150</v>
      </c>
      <c r="E2157" s="230" t="s">
        <v>150</v>
      </c>
      <c r="F2157" s="230" t="s">
        <v>149</v>
      </c>
      <c r="G2157" s="230" t="s">
        <v>150</v>
      </c>
      <c r="H2157" s="230" t="s">
        <v>149</v>
      </c>
      <c r="I2157" s="230" t="s">
        <v>149</v>
      </c>
      <c r="J2157" s="230" t="s">
        <v>149</v>
      </c>
      <c r="K2157" s="230" t="s">
        <v>149</v>
      </c>
      <c r="L2157" s="230" t="s">
        <v>149</v>
      </c>
      <c r="M2157" s="230" t="s">
        <v>149</v>
      </c>
    </row>
    <row r="2158" spans="1:13" x14ac:dyDescent="0.3">
      <c r="A2158" s="230">
        <v>426880</v>
      </c>
      <c r="B2158" s="230" t="s">
        <v>58</v>
      </c>
      <c r="C2158" s="230" t="s">
        <v>149</v>
      </c>
      <c r="D2158" s="230" t="s">
        <v>150</v>
      </c>
      <c r="E2158" s="230" t="s">
        <v>150</v>
      </c>
      <c r="F2158" s="230" t="s">
        <v>150</v>
      </c>
      <c r="G2158" s="230" t="s">
        <v>150</v>
      </c>
      <c r="H2158" s="230" t="s">
        <v>150</v>
      </c>
      <c r="I2158" s="230" t="s">
        <v>149</v>
      </c>
      <c r="J2158" s="230" t="s">
        <v>149</v>
      </c>
      <c r="K2158" s="230" t="s">
        <v>149</v>
      </c>
      <c r="L2158" s="230" t="s">
        <v>149</v>
      </c>
      <c r="M2158" s="230" t="s">
        <v>149</v>
      </c>
    </row>
    <row r="2159" spans="1:13" x14ac:dyDescent="0.3">
      <c r="A2159" s="230">
        <v>426881</v>
      </c>
      <c r="B2159" s="230" t="s">
        <v>58</v>
      </c>
      <c r="C2159" s="230" t="s">
        <v>150</v>
      </c>
      <c r="D2159" s="230" t="s">
        <v>150</v>
      </c>
      <c r="E2159" s="230" t="s">
        <v>150</v>
      </c>
      <c r="F2159" s="230" t="s">
        <v>150</v>
      </c>
      <c r="G2159" s="230" t="s">
        <v>150</v>
      </c>
      <c r="H2159" s="230" t="s">
        <v>149</v>
      </c>
      <c r="I2159" s="230" t="s">
        <v>149</v>
      </c>
      <c r="J2159" s="230" t="s">
        <v>149</v>
      </c>
      <c r="K2159" s="230" t="s">
        <v>149</v>
      </c>
      <c r="L2159" s="230" t="s">
        <v>149</v>
      </c>
      <c r="M2159" s="230" t="s">
        <v>149</v>
      </c>
    </row>
    <row r="2160" spans="1:13" x14ac:dyDescent="0.3">
      <c r="A2160" s="230">
        <v>426884</v>
      </c>
      <c r="B2160" s="230" t="s">
        <v>58</v>
      </c>
      <c r="E2160" s="230" t="s">
        <v>149</v>
      </c>
      <c r="I2160" s="230" t="s">
        <v>149</v>
      </c>
      <c r="J2160" s="230" t="s">
        <v>149</v>
      </c>
      <c r="K2160" s="230" t="s">
        <v>149</v>
      </c>
      <c r="L2160" s="230" t="s">
        <v>149</v>
      </c>
      <c r="M2160" s="230" t="s">
        <v>149</v>
      </c>
    </row>
    <row r="2161" spans="1:13" x14ac:dyDescent="0.3">
      <c r="A2161" s="230">
        <v>426887</v>
      </c>
      <c r="B2161" s="230" t="s">
        <v>58</v>
      </c>
      <c r="C2161" s="230" t="s">
        <v>150</v>
      </c>
      <c r="D2161" s="230" t="s">
        <v>150</v>
      </c>
      <c r="E2161" s="230" t="s">
        <v>150</v>
      </c>
      <c r="F2161" s="230" t="s">
        <v>150</v>
      </c>
      <c r="G2161" s="230" t="s">
        <v>149</v>
      </c>
      <c r="H2161" s="230" t="s">
        <v>150</v>
      </c>
      <c r="I2161" s="230" t="s">
        <v>149</v>
      </c>
      <c r="J2161" s="230" t="s">
        <v>149</v>
      </c>
      <c r="K2161" s="230" t="s">
        <v>149</v>
      </c>
      <c r="L2161" s="230" t="s">
        <v>149</v>
      </c>
      <c r="M2161" s="230" t="s">
        <v>149</v>
      </c>
    </row>
    <row r="2162" spans="1:13" x14ac:dyDescent="0.3">
      <c r="A2162" s="230">
        <v>426894</v>
      </c>
      <c r="B2162" s="230" t="s">
        <v>58</v>
      </c>
      <c r="C2162" s="230" t="s">
        <v>148</v>
      </c>
      <c r="D2162" s="230" t="s">
        <v>150</v>
      </c>
      <c r="E2162" s="230" t="s">
        <v>148</v>
      </c>
      <c r="F2162" s="230" t="s">
        <v>150</v>
      </c>
      <c r="G2162" s="230" t="s">
        <v>150</v>
      </c>
      <c r="H2162" s="230" t="s">
        <v>148</v>
      </c>
      <c r="I2162" s="230" t="s">
        <v>149</v>
      </c>
      <c r="J2162" s="230" t="s">
        <v>149</v>
      </c>
      <c r="K2162" s="230" t="s">
        <v>149</v>
      </c>
      <c r="L2162" s="230" t="s">
        <v>149</v>
      </c>
      <c r="M2162" s="230" t="s">
        <v>149</v>
      </c>
    </row>
    <row r="2163" spans="1:13" x14ac:dyDescent="0.3">
      <c r="A2163" s="230">
        <v>426895</v>
      </c>
      <c r="B2163" s="230" t="s">
        <v>58</v>
      </c>
      <c r="E2163" s="230" t="s">
        <v>149</v>
      </c>
      <c r="F2163" s="230" t="s">
        <v>149</v>
      </c>
      <c r="I2163" s="230" t="s">
        <v>149</v>
      </c>
      <c r="J2163" s="230" t="s">
        <v>150</v>
      </c>
      <c r="K2163" s="230" t="s">
        <v>149</v>
      </c>
      <c r="L2163" s="230" t="s">
        <v>150</v>
      </c>
      <c r="M2163" s="230" t="s">
        <v>149</v>
      </c>
    </row>
    <row r="2164" spans="1:13" x14ac:dyDescent="0.3">
      <c r="A2164" s="230">
        <v>426897</v>
      </c>
      <c r="B2164" s="230" t="s">
        <v>58</v>
      </c>
      <c r="C2164" s="230" t="s">
        <v>150</v>
      </c>
      <c r="D2164" s="230" t="s">
        <v>150</v>
      </c>
      <c r="E2164" s="230" t="s">
        <v>150</v>
      </c>
      <c r="F2164" s="230" t="s">
        <v>150</v>
      </c>
      <c r="G2164" s="230" t="s">
        <v>149</v>
      </c>
      <c r="H2164" s="230" t="s">
        <v>149</v>
      </c>
      <c r="I2164" s="230" t="s">
        <v>149</v>
      </c>
      <c r="J2164" s="230" t="s">
        <v>149</v>
      </c>
      <c r="K2164" s="230" t="s">
        <v>149</v>
      </c>
      <c r="L2164" s="230" t="s">
        <v>149</v>
      </c>
      <c r="M2164" s="230" t="s">
        <v>149</v>
      </c>
    </row>
    <row r="2165" spans="1:13" x14ac:dyDescent="0.3">
      <c r="A2165" s="230">
        <v>426902</v>
      </c>
      <c r="B2165" s="230" t="s">
        <v>58</v>
      </c>
      <c r="C2165" s="230" t="s">
        <v>149</v>
      </c>
      <c r="E2165" s="230" t="s">
        <v>148</v>
      </c>
      <c r="H2165" s="230" t="s">
        <v>149</v>
      </c>
      <c r="I2165" s="230" t="s">
        <v>149</v>
      </c>
      <c r="J2165" s="230" t="s">
        <v>149</v>
      </c>
      <c r="K2165" s="230" t="s">
        <v>149</v>
      </c>
      <c r="L2165" s="230" t="s">
        <v>149</v>
      </c>
      <c r="M2165" s="230" t="s">
        <v>149</v>
      </c>
    </row>
    <row r="2166" spans="1:13" x14ac:dyDescent="0.3">
      <c r="A2166" s="230">
        <v>426905</v>
      </c>
      <c r="B2166" s="230" t="s">
        <v>58</v>
      </c>
      <c r="C2166" s="230" t="s">
        <v>149</v>
      </c>
      <c r="D2166" s="230" t="s">
        <v>149</v>
      </c>
      <c r="E2166" s="230" t="s">
        <v>149</v>
      </c>
      <c r="F2166" s="230" t="s">
        <v>149</v>
      </c>
      <c r="G2166" s="230" t="s">
        <v>149</v>
      </c>
      <c r="H2166" s="230" t="s">
        <v>149</v>
      </c>
      <c r="I2166" s="230" t="s">
        <v>149</v>
      </c>
      <c r="J2166" s="230" t="s">
        <v>149</v>
      </c>
      <c r="K2166" s="230" t="s">
        <v>149</v>
      </c>
      <c r="L2166" s="230" t="s">
        <v>149</v>
      </c>
      <c r="M2166" s="230" t="s">
        <v>149</v>
      </c>
    </row>
    <row r="2167" spans="1:13" x14ac:dyDescent="0.3">
      <c r="A2167" s="230">
        <v>426906</v>
      </c>
      <c r="B2167" s="230" t="s">
        <v>58</v>
      </c>
      <c r="C2167" s="230" t="s">
        <v>150</v>
      </c>
      <c r="D2167" s="230" t="s">
        <v>150</v>
      </c>
      <c r="E2167" s="230" t="s">
        <v>150</v>
      </c>
      <c r="F2167" s="230" t="s">
        <v>150</v>
      </c>
      <c r="G2167" s="230" t="s">
        <v>149</v>
      </c>
      <c r="H2167" s="230" t="s">
        <v>150</v>
      </c>
      <c r="I2167" s="230" t="s">
        <v>149</v>
      </c>
      <c r="J2167" s="230" t="s">
        <v>149</v>
      </c>
      <c r="K2167" s="230" t="s">
        <v>149</v>
      </c>
      <c r="L2167" s="230" t="s">
        <v>149</v>
      </c>
      <c r="M2167" s="230" t="s">
        <v>149</v>
      </c>
    </row>
    <row r="2168" spans="1:13" x14ac:dyDescent="0.3">
      <c r="A2168" s="230">
        <v>426914</v>
      </c>
      <c r="B2168" s="230" t="s">
        <v>58</v>
      </c>
      <c r="D2168" s="230" t="s">
        <v>149</v>
      </c>
      <c r="E2168" s="230" t="s">
        <v>150</v>
      </c>
      <c r="G2168" s="230" t="s">
        <v>149</v>
      </c>
      <c r="H2168" s="230" t="s">
        <v>149</v>
      </c>
      <c r="I2168" s="230" t="s">
        <v>149</v>
      </c>
      <c r="J2168" s="230" t="s">
        <v>149</v>
      </c>
      <c r="K2168" s="230" t="s">
        <v>149</v>
      </c>
      <c r="L2168" s="230" t="s">
        <v>149</v>
      </c>
      <c r="M2168" s="230" t="s">
        <v>149</v>
      </c>
    </row>
    <row r="2169" spans="1:13" x14ac:dyDescent="0.3">
      <c r="A2169" s="230">
        <v>426916</v>
      </c>
      <c r="B2169" s="230" t="s">
        <v>58</v>
      </c>
      <c r="C2169" s="230" t="s">
        <v>150</v>
      </c>
      <c r="D2169" s="230" t="s">
        <v>150</v>
      </c>
      <c r="E2169" s="230" t="s">
        <v>149</v>
      </c>
      <c r="F2169" s="230" t="s">
        <v>149</v>
      </c>
      <c r="G2169" s="230" t="s">
        <v>149</v>
      </c>
      <c r="H2169" s="230" t="s">
        <v>149</v>
      </c>
      <c r="I2169" s="230" t="s">
        <v>149</v>
      </c>
      <c r="J2169" s="230" t="s">
        <v>149</v>
      </c>
      <c r="K2169" s="230" t="s">
        <v>149</v>
      </c>
      <c r="L2169" s="230" t="s">
        <v>149</v>
      </c>
      <c r="M2169" s="230" t="s">
        <v>149</v>
      </c>
    </row>
    <row r="2170" spans="1:13" x14ac:dyDescent="0.3">
      <c r="A2170" s="230">
        <v>426918</v>
      </c>
      <c r="B2170" s="230" t="s">
        <v>58</v>
      </c>
      <c r="C2170" s="230" t="s">
        <v>150</v>
      </c>
      <c r="E2170" s="230" t="s">
        <v>150</v>
      </c>
      <c r="F2170" s="230" t="s">
        <v>150</v>
      </c>
      <c r="G2170" s="230" t="s">
        <v>149</v>
      </c>
      <c r="H2170" s="230" t="s">
        <v>149</v>
      </c>
      <c r="I2170" s="230" t="s">
        <v>149</v>
      </c>
      <c r="J2170" s="230" t="s">
        <v>149</v>
      </c>
      <c r="K2170" s="230" t="s">
        <v>149</v>
      </c>
      <c r="L2170" s="230" t="s">
        <v>149</v>
      </c>
      <c r="M2170" s="230" t="s">
        <v>149</v>
      </c>
    </row>
    <row r="2171" spans="1:13" x14ac:dyDescent="0.3">
      <c r="A2171" s="230">
        <v>426930</v>
      </c>
      <c r="B2171" s="230" t="s">
        <v>58</v>
      </c>
      <c r="D2171" s="230" t="s">
        <v>150</v>
      </c>
      <c r="E2171" s="230" t="s">
        <v>150</v>
      </c>
      <c r="F2171" s="230" t="s">
        <v>149</v>
      </c>
      <c r="G2171" s="230" t="s">
        <v>149</v>
      </c>
      <c r="H2171" s="230" t="s">
        <v>149</v>
      </c>
      <c r="I2171" s="230" t="s">
        <v>150</v>
      </c>
      <c r="J2171" s="230" t="s">
        <v>149</v>
      </c>
      <c r="K2171" s="230" t="s">
        <v>150</v>
      </c>
      <c r="L2171" s="230" t="s">
        <v>149</v>
      </c>
      <c r="M2171" s="230" t="s">
        <v>149</v>
      </c>
    </row>
    <row r="2172" spans="1:13" x14ac:dyDescent="0.3">
      <c r="A2172" s="230">
        <v>426935</v>
      </c>
      <c r="B2172" s="230" t="s">
        <v>58</v>
      </c>
      <c r="C2172" s="230" t="s">
        <v>150</v>
      </c>
      <c r="D2172" s="230" t="s">
        <v>149</v>
      </c>
      <c r="E2172" s="230" t="s">
        <v>150</v>
      </c>
      <c r="F2172" s="230" t="s">
        <v>149</v>
      </c>
      <c r="G2172" s="230" t="s">
        <v>149</v>
      </c>
      <c r="H2172" s="230" t="s">
        <v>148</v>
      </c>
      <c r="I2172" s="230" t="s">
        <v>149</v>
      </c>
      <c r="J2172" s="230" t="s">
        <v>149</v>
      </c>
      <c r="K2172" s="230" t="s">
        <v>149</v>
      </c>
      <c r="L2172" s="230" t="s">
        <v>149</v>
      </c>
      <c r="M2172" s="230" t="s">
        <v>149</v>
      </c>
    </row>
    <row r="2173" spans="1:13" x14ac:dyDescent="0.3">
      <c r="A2173" s="230">
        <v>426936</v>
      </c>
      <c r="B2173" s="230" t="s">
        <v>58</v>
      </c>
      <c r="D2173" s="230" t="s">
        <v>149</v>
      </c>
      <c r="E2173" s="230" t="s">
        <v>148</v>
      </c>
      <c r="F2173" s="230" t="s">
        <v>148</v>
      </c>
      <c r="G2173" s="230" t="s">
        <v>149</v>
      </c>
      <c r="H2173" s="230" t="s">
        <v>150</v>
      </c>
      <c r="I2173" s="230" t="s">
        <v>149</v>
      </c>
      <c r="J2173" s="230" t="s">
        <v>149</v>
      </c>
      <c r="K2173" s="230" t="s">
        <v>149</v>
      </c>
      <c r="L2173" s="230" t="s">
        <v>149</v>
      </c>
      <c r="M2173" s="230" t="s">
        <v>149</v>
      </c>
    </row>
    <row r="2174" spans="1:13" x14ac:dyDescent="0.3">
      <c r="A2174" s="230">
        <v>426939</v>
      </c>
      <c r="B2174" s="230" t="s">
        <v>58</v>
      </c>
      <c r="H2174" s="230" t="s">
        <v>149</v>
      </c>
      <c r="I2174" s="230" t="s">
        <v>150</v>
      </c>
      <c r="J2174" s="230" t="s">
        <v>150</v>
      </c>
      <c r="K2174" s="230" t="s">
        <v>150</v>
      </c>
      <c r="L2174" s="230" t="s">
        <v>149</v>
      </c>
    </row>
    <row r="2175" spans="1:13" x14ac:dyDescent="0.3">
      <c r="A2175" s="230">
        <v>426940</v>
      </c>
      <c r="B2175" s="230" t="s">
        <v>58</v>
      </c>
      <c r="D2175" s="230" t="s">
        <v>149</v>
      </c>
      <c r="F2175" s="230" t="s">
        <v>149</v>
      </c>
      <c r="G2175" s="230" t="s">
        <v>149</v>
      </c>
      <c r="I2175" s="230" t="s">
        <v>150</v>
      </c>
      <c r="K2175" s="230" t="s">
        <v>150</v>
      </c>
      <c r="L2175" s="230" t="s">
        <v>150</v>
      </c>
    </row>
    <row r="2176" spans="1:13" x14ac:dyDescent="0.3">
      <c r="A2176" s="230">
        <v>426942</v>
      </c>
      <c r="B2176" s="230" t="s">
        <v>58</v>
      </c>
      <c r="D2176" s="230" t="s">
        <v>150</v>
      </c>
      <c r="E2176" s="230" t="s">
        <v>150</v>
      </c>
      <c r="G2176" s="230" t="s">
        <v>149</v>
      </c>
      <c r="H2176" s="230" t="s">
        <v>149</v>
      </c>
      <c r="I2176" s="230" t="s">
        <v>149</v>
      </c>
      <c r="J2176" s="230" t="s">
        <v>149</v>
      </c>
      <c r="K2176" s="230" t="s">
        <v>149</v>
      </c>
      <c r="L2176" s="230" t="s">
        <v>149</v>
      </c>
      <c r="M2176" s="230" t="s">
        <v>149</v>
      </c>
    </row>
    <row r="2177" spans="1:13" x14ac:dyDescent="0.3">
      <c r="A2177" s="230">
        <v>426945</v>
      </c>
      <c r="B2177" s="230" t="s">
        <v>58</v>
      </c>
      <c r="C2177" s="230" t="s">
        <v>149</v>
      </c>
      <c r="D2177" s="230" t="s">
        <v>150</v>
      </c>
      <c r="E2177" s="230" t="s">
        <v>150</v>
      </c>
      <c r="G2177" s="230" t="s">
        <v>149</v>
      </c>
      <c r="H2177" s="230" t="s">
        <v>149</v>
      </c>
      <c r="I2177" s="230" t="s">
        <v>149</v>
      </c>
      <c r="J2177" s="230" t="s">
        <v>149</v>
      </c>
      <c r="K2177" s="230" t="s">
        <v>149</v>
      </c>
      <c r="L2177" s="230" t="s">
        <v>149</v>
      </c>
      <c r="M2177" s="230" t="s">
        <v>149</v>
      </c>
    </row>
    <row r="2178" spans="1:13" x14ac:dyDescent="0.3">
      <c r="A2178" s="230">
        <v>426947</v>
      </c>
      <c r="B2178" s="230" t="s">
        <v>58</v>
      </c>
      <c r="F2178" s="230" t="s">
        <v>150</v>
      </c>
      <c r="G2178" s="230" t="s">
        <v>150</v>
      </c>
      <c r="H2178" s="230" t="s">
        <v>150</v>
      </c>
      <c r="I2178" s="230" t="s">
        <v>149</v>
      </c>
      <c r="J2178" s="230" t="s">
        <v>149</v>
      </c>
      <c r="K2178" s="230" t="s">
        <v>149</v>
      </c>
      <c r="L2178" s="230" t="s">
        <v>149</v>
      </c>
      <c r="M2178" s="230" t="s">
        <v>149</v>
      </c>
    </row>
    <row r="2179" spans="1:13" x14ac:dyDescent="0.3">
      <c r="A2179" s="230">
        <v>426948</v>
      </c>
      <c r="B2179" s="230" t="s">
        <v>58</v>
      </c>
      <c r="D2179" s="230" t="s">
        <v>150</v>
      </c>
      <c r="E2179" s="230" t="s">
        <v>150</v>
      </c>
      <c r="F2179" s="230" t="s">
        <v>149</v>
      </c>
      <c r="H2179" s="230" t="s">
        <v>150</v>
      </c>
      <c r="I2179" s="230" t="s">
        <v>149</v>
      </c>
      <c r="J2179" s="230" t="s">
        <v>149</v>
      </c>
      <c r="K2179" s="230" t="s">
        <v>149</v>
      </c>
      <c r="L2179" s="230" t="s">
        <v>149</v>
      </c>
      <c r="M2179" s="230" t="s">
        <v>149</v>
      </c>
    </row>
    <row r="2180" spans="1:13" x14ac:dyDescent="0.3">
      <c r="A2180" s="230">
        <v>426955</v>
      </c>
      <c r="B2180" s="230" t="s">
        <v>58</v>
      </c>
      <c r="D2180" s="230" t="s">
        <v>149</v>
      </c>
      <c r="E2180" s="230" t="s">
        <v>149</v>
      </c>
      <c r="F2180" s="230" t="s">
        <v>150</v>
      </c>
      <c r="G2180" s="230" t="s">
        <v>149</v>
      </c>
      <c r="H2180" s="230" t="s">
        <v>150</v>
      </c>
      <c r="I2180" s="230" t="s">
        <v>149</v>
      </c>
      <c r="J2180" s="230" t="s">
        <v>149</v>
      </c>
      <c r="K2180" s="230" t="s">
        <v>149</v>
      </c>
      <c r="L2180" s="230" t="s">
        <v>149</v>
      </c>
      <c r="M2180" s="230" t="s">
        <v>149</v>
      </c>
    </row>
    <row r="2181" spans="1:13" x14ac:dyDescent="0.3">
      <c r="A2181" s="230">
        <v>426963</v>
      </c>
      <c r="B2181" s="230" t="s">
        <v>58</v>
      </c>
      <c r="C2181" s="230" t="s">
        <v>149</v>
      </c>
      <c r="D2181" s="230" t="s">
        <v>149</v>
      </c>
      <c r="E2181" s="230" t="s">
        <v>150</v>
      </c>
      <c r="F2181" s="230" t="s">
        <v>150</v>
      </c>
      <c r="G2181" s="230" t="s">
        <v>149</v>
      </c>
      <c r="H2181" s="230" t="s">
        <v>149</v>
      </c>
      <c r="I2181" s="230" t="s">
        <v>149</v>
      </c>
      <c r="J2181" s="230" t="s">
        <v>149</v>
      </c>
      <c r="K2181" s="230" t="s">
        <v>149</v>
      </c>
      <c r="L2181" s="230" t="s">
        <v>149</v>
      </c>
      <c r="M2181" s="230" t="s">
        <v>149</v>
      </c>
    </row>
    <row r="2182" spans="1:13" x14ac:dyDescent="0.3">
      <c r="A2182" s="230">
        <v>426971</v>
      </c>
      <c r="B2182" s="230" t="s">
        <v>58</v>
      </c>
      <c r="D2182" s="230" t="s">
        <v>149</v>
      </c>
      <c r="E2182" s="230" t="s">
        <v>150</v>
      </c>
      <c r="F2182" s="230" t="s">
        <v>150</v>
      </c>
      <c r="G2182" s="230" t="s">
        <v>149</v>
      </c>
      <c r="H2182" s="230" t="s">
        <v>150</v>
      </c>
      <c r="I2182" s="230" t="s">
        <v>149</v>
      </c>
      <c r="J2182" s="230" t="s">
        <v>149</v>
      </c>
      <c r="K2182" s="230" t="s">
        <v>149</v>
      </c>
      <c r="L2182" s="230" t="s">
        <v>149</v>
      </c>
      <c r="M2182" s="230" t="s">
        <v>149</v>
      </c>
    </row>
    <row r="2183" spans="1:13" x14ac:dyDescent="0.3">
      <c r="A2183" s="230">
        <v>426978</v>
      </c>
      <c r="B2183" s="230" t="s">
        <v>58</v>
      </c>
      <c r="C2183" s="230" t="s">
        <v>150</v>
      </c>
      <c r="D2183" s="230" t="s">
        <v>150</v>
      </c>
      <c r="E2183" s="230" t="s">
        <v>150</v>
      </c>
      <c r="F2183" s="230" t="s">
        <v>149</v>
      </c>
      <c r="G2183" s="230" t="s">
        <v>149</v>
      </c>
      <c r="H2183" s="230" t="s">
        <v>149</v>
      </c>
      <c r="I2183" s="230" t="s">
        <v>149</v>
      </c>
      <c r="J2183" s="230" t="s">
        <v>149</v>
      </c>
      <c r="K2183" s="230" t="s">
        <v>149</v>
      </c>
      <c r="L2183" s="230" t="s">
        <v>149</v>
      </c>
      <c r="M2183" s="230" t="s">
        <v>149</v>
      </c>
    </row>
    <row r="2184" spans="1:13" x14ac:dyDescent="0.3">
      <c r="A2184" s="230">
        <v>426979</v>
      </c>
      <c r="B2184" s="230" t="s">
        <v>58</v>
      </c>
      <c r="D2184" s="230" t="s">
        <v>149</v>
      </c>
      <c r="E2184" s="230" t="s">
        <v>150</v>
      </c>
      <c r="F2184" s="230" t="s">
        <v>149</v>
      </c>
      <c r="H2184" s="230" t="s">
        <v>150</v>
      </c>
      <c r="I2184" s="230" t="s">
        <v>149</v>
      </c>
      <c r="J2184" s="230" t="s">
        <v>149</v>
      </c>
      <c r="K2184" s="230" t="s">
        <v>149</v>
      </c>
      <c r="L2184" s="230" t="s">
        <v>149</v>
      </c>
      <c r="M2184" s="230" t="s">
        <v>149</v>
      </c>
    </row>
    <row r="2185" spans="1:13" x14ac:dyDescent="0.3">
      <c r="A2185" s="230">
        <v>426982</v>
      </c>
      <c r="B2185" s="230" t="s">
        <v>58</v>
      </c>
      <c r="D2185" s="230" t="s">
        <v>150</v>
      </c>
      <c r="E2185" s="230" t="s">
        <v>150</v>
      </c>
      <c r="F2185" s="230" t="s">
        <v>149</v>
      </c>
      <c r="G2185" s="230" t="s">
        <v>149</v>
      </c>
      <c r="I2185" s="230" t="s">
        <v>149</v>
      </c>
      <c r="J2185" s="230" t="s">
        <v>149</v>
      </c>
      <c r="K2185" s="230" t="s">
        <v>149</v>
      </c>
      <c r="L2185" s="230" t="s">
        <v>149</v>
      </c>
      <c r="M2185" s="230" t="s">
        <v>149</v>
      </c>
    </row>
    <row r="2186" spans="1:13" x14ac:dyDescent="0.3">
      <c r="A2186" s="230">
        <v>426988</v>
      </c>
      <c r="B2186" s="230" t="s">
        <v>58</v>
      </c>
      <c r="C2186" s="230" t="s">
        <v>150</v>
      </c>
      <c r="D2186" s="230" t="s">
        <v>150</v>
      </c>
      <c r="E2186" s="230" t="s">
        <v>149</v>
      </c>
      <c r="F2186" s="230" t="s">
        <v>149</v>
      </c>
      <c r="G2186" s="230" t="s">
        <v>150</v>
      </c>
      <c r="H2186" s="230" t="s">
        <v>150</v>
      </c>
      <c r="I2186" s="230" t="s">
        <v>149</v>
      </c>
      <c r="J2186" s="230" t="s">
        <v>149</v>
      </c>
      <c r="K2186" s="230" t="s">
        <v>149</v>
      </c>
      <c r="L2186" s="230" t="s">
        <v>149</v>
      </c>
      <c r="M2186" s="230" t="s">
        <v>149</v>
      </c>
    </row>
    <row r="2187" spans="1:13" x14ac:dyDescent="0.3">
      <c r="A2187" s="230">
        <v>426997</v>
      </c>
      <c r="B2187" s="230" t="s">
        <v>58</v>
      </c>
      <c r="E2187" s="230" t="s">
        <v>148</v>
      </c>
      <c r="G2187" s="230" t="s">
        <v>150</v>
      </c>
      <c r="H2187" s="230" t="s">
        <v>150</v>
      </c>
      <c r="K2187" s="230" t="s">
        <v>150</v>
      </c>
      <c r="L2187" s="230" t="s">
        <v>149</v>
      </c>
    </row>
    <row r="2188" spans="1:13" x14ac:dyDescent="0.3">
      <c r="A2188" s="230">
        <v>427008</v>
      </c>
      <c r="B2188" s="230" t="s">
        <v>58</v>
      </c>
      <c r="C2188" s="230" t="s">
        <v>150</v>
      </c>
      <c r="D2188" s="230" t="s">
        <v>150</v>
      </c>
      <c r="E2188" s="230" t="s">
        <v>149</v>
      </c>
      <c r="F2188" s="230" t="s">
        <v>150</v>
      </c>
      <c r="G2188" s="230" t="s">
        <v>149</v>
      </c>
      <c r="H2188" s="230" t="s">
        <v>150</v>
      </c>
      <c r="I2188" s="230" t="s">
        <v>149</v>
      </c>
      <c r="J2188" s="230" t="s">
        <v>149</v>
      </c>
      <c r="K2188" s="230" t="s">
        <v>149</v>
      </c>
      <c r="L2188" s="230" t="s">
        <v>149</v>
      </c>
      <c r="M2188" s="230" t="s">
        <v>149</v>
      </c>
    </row>
    <row r="2189" spans="1:13" x14ac:dyDescent="0.3">
      <c r="A2189" s="230">
        <v>427016</v>
      </c>
      <c r="B2189" s="230" t="s">
        <v>58</v>
      </c>
      <c r="D2189" s="230" t="s">
        <v>150</v>
      </c>
      <c r="E2189" s="230" t="s">
        <v>150</v>
      </c>
      <c r="F2189" s="230" t="s">
        <v>149</v>
      </c>
      <c r="G2189" s="230" t="s">
        <v>149</v>
      </c>
      <c r="H2189" s="230" t="s">
        <v>149</v>
      </c>
      <c r="I2189" s="230" t="s">
        <v>149</v>
      </c>
      <c r="J2189" s="230" t="s">
        <v>149</v>
      </c>
      <c r="K2189" s="230" t="s">
        <v>149</v>
      </c>
      <c r="L2189" s="230" t="s">
        <v>149</v>
      </c>
      <c r="M2189" s="230" t="s">
        <v>149</v>
      </c>
    </row>
    <row r="2190" spans="1:13" x14ac:dyDescent="0.3">
      <c r="A2190" s="230">
        <v>427024</v>
      </c>
      <c r="B2190" s="230" t="s">
        <v>58</v>
      </c>
      <c r="C2190" s="230" t="s">
        <v>150</v>
      </c>
      <c r="D2190" s="230" t="s">
        <v>150</v>
      </c>
      <c r="E2190" s="230" t="s">
        <v>150</v>
      </c>
      <c r="F2190" s="230" t="s">
        <v>149</v>
      </c>
      <c r="G2190" s="230" t="s">
        <v>149</v>
      </c>
      <c r="H2190" s="230" t="s">
        <v>149</v>
      </c>
      <c r="I2190" s="230" t="s">
        <v>149</v>
      </c>
      <c r="J2190" s="230" t="s">
        <v>149</v>
      </c>
      <c r="K2190" s="230" t="s">
        <v>149</v>
      </c>
      <c r="L2190" s="230" t="s">
        <v>149</v>
      </c>
      <c r="M2190" s="230" t="s">
        <v>149</v>
      </c>
    </row>
    <row r="2191" spans="1:13" x14ac:dyDescent="0.3">
      <c r="A2191" s="230">
        <v>427034</v>
      </c>
      <c r="B2191" s="230" t="s">
        <v>58</v>
      </c>
      <c r="E2191" s="230" t="s">
        <v>150</v>
      </c>
      <c r="F2191" s="230" t="s">
        <v>150</v>
      </c>
      <c r="G2191" s="230" t="s">
        <v>150</v>
      </c>
      <c r="H2191" s="230" t="s">
        <v>150</v>
      </c>
      <c r="I2191" s="230" t="s">
        <v>149</v>
      </c>
      <c r="J2191" s="230" t="s">
        <v>149</v>
      </c>
      <c r="K2191" s="230" t="s">
        <v>149</v>
      </c>
      <c r="L2191" s="230" t="s">
        <v>149</v>
      </c>
      <c r="M2191" s="230" t="s">
        <v>149</v>
      </c>
    </row>
    <row r="2192" spans="1:13" x14ac:dyDescent="0.3">
      <c r="A2192" s="230">
        <v>427036</v>
      </c>
      <c r="B2192" s="230" t="s">
        <v>58</v>
      </c>
      <c r="C2192" s="230" t="s">
        <v>150</v>
      </c>
      <c r="D2192" s="230" t="s">
        <v>150</v>
      </c>
      <c r="E2192" s="230" t="s">
        <v>149</v>
      </c>
      <c r="F2192" s="230" t="s">
        <v>149</v>
      </c>
      <c r="G2192" s="230" t="s">
        <v>149</v>
      </c>
      <c r="H2192" s="230" t="s">
        <v>149</v>
      </c>
      <c r="I2192" s="230" t="s">
        <v>149</v>
      </c>
      <c r="J2192" s="230" t="s">
        <v>149</v>
      </c>
      <c r="K2192" s="230" t="s">
        <v>149</v>
      </c>
      <c r="L2192" s="230" t="s">
        <v>149</v>
      </c>
      <c r="M2192" s="230" t="s">
        <v>149</v>
      </c>
    </row>
    <row r="2193" spans="1:13" x14ac:dyDescent="0.3">
      <c r="A2193" s="230">
        <v>427039</v>
      </c>
      <c r="B2193" s="230" t="s">
        <v>58</v>
      </c>
      <c r="D2193" s="230" t="s">
        <v>150</v>
      </c>
      <c r="E2193" s="230" t="s">
        <v>150</v>
      </c>
      <c r="G2193" s="230" t="s">
        <v>150</v>
      </c>
      <c r="I2193" s="230" t="s">
        <v>150</v>
      </c>
      <c r="J2193" s="230" t="s">
        <v>149</v>
      </c>
      <c r="K2193" s="230" t="s">
        <v>150</v>
      </c>
      <c r="L2193" s="230" t="s">
        <v>149</v>
      </c>
      <c r="M2193" s="230" t="s">
        <v>149</v>
      </c>
    </row>
    <row r="2194" spans="1:13" x14ac:dyDescent="0.3">
      <c r="A2194" s="230">
        <v>427042</v>
      </c>
      <c r="B2194" s="230" t="s">
        <v>58</v>
      </c>
      <c r="C2194" s="230" t="s">
        <v>150</v>
      </c>
      <c r="D2194" s="230" t="s">
        <v>150</v>
      </c>
      <c r="E2194" s="230" t="s">
        <v>150</v>
      </c>
      <c r="G2194" s="230" t="s">
        <v>149</v>
      </c>
      <c r="H2194" s="230" t="s">
        <v>149</v>
      </c>
      <c r="I2194" s="230" t="s">
        <v>149</v>
      </c>
      <c r="J2194" s="230" t="s">
        <v>149</v>
      </c>
      <c r="K2194" s="230" t="s">
        <v>149</v>
      </c>
      <c r="L2194" s="230" t="s">
        <v>149</v>
      </c>
      <c r="M2194" s="230" t="s">
        <v>149</v>
      </c>
    </row>
    <row r="2195" spans="1:13" x14ac:dyDescent="0.3">
      <c r="A2195" s="230">
        <v>427043</v>
      </c>
      <c r="B2195" s="230" t="s">
        <v>58</v>
      </c>
      <c r="C2195" s="230" t="s">
        <v>149</v>
      </c>
      <c r="D2195" s="230" t="s">
        <v>149</v>
      </c>
      <c r="G2195" s="230" t="s">
        <v>149</v>
      </c>
      <c r="I2195" s="230" t="s">
        <v>149</v>
      </c>
      <c r="J2195" s="230" t="s">
        <v>149</v>
      </c>
      <c r="L2195" s="230" t="s">
        <v>149</v>
      </c>
      <c r="M2195" s="230" t="s">
        <v>149</v>
      </c>
    </row>
    <row r="2196" spans="1:13" x14ac:dyDescent="0.3">
      <c r="A2196" s="230">
        <v>427049</v>
      </c>
      <c r="B2196" s="230" t="s">
        <v>58</v>
      </c>
      <c r="D2196" s="230" t="s">
        <v>150</v>
      </c>
      <c r="E2196" s="230" t="s">
        <v>150</v>
      </c>
      <c r="F2196" s="230" t="s">
        <v>149</v>
      </c>
      <c r="G2196" s="230" t="s">
        <v>150</v>
      </c>
      <c r="H2196" s="230" t="s">
        <v>150</v>
      </c>
      <c r="I2196" s="230" t="s">
        <v>149</v>
      </c>
      <c r="J2196" s="230" t="s">
        <v>149</v>
      </c>
      <c r="K2196" s="230" t="s">
        <v>149</v>
      </c>
      <c r="L2196" s="230" t="s">
        <v>149</v>
      </c>
      <c r="M2196" s="230" t="s">
        <v>149</v>
      </c>
    </row>
    <row r="2197" spans="1:13" x14ac:dyDescent="0.3">
      <c r="A2197" s="230">
        <v>427050</v>
      </c>
      <c r="B2197" s="230" t="s">
        <v>58</v>
      </c>
      <c r="C2197" s="230" t="s">
        <v>149</v>
      </c>
      <c r="D2197" s="230" t="s">
        <v>149</v>
      </c>
      <c r="E2197" s="230" t="s">
        <v>150</v>
      </c>
      <c r="F2197" s="230" t="s">
        <v>149</v>
      </c>
      <c r="G2197" s="230" t="s">
        <v>150</v>
      </c>
      <c r="H2197" s="230" t="s">
        <v>150</v>
      </c>
      <c r="I2197" s="230" t="s">
        <v>149</v>
      </c>
      <c r="J2197" s="230" t="s">
        <v>149</v>
      </c>
      <c r="K2197" s="230" t="s">
        <v>149</v>
      </c>
      <c r="L2197" s="230" t="s">
        <v>149</v>
      </c>
      <c r="M2197" s="230" t="s">
        <v>149</v>
      </c>
    </row>
    <row r="2198" spans="1:13" x14ac:dyDescent="0.3">
      <c r="A2198" s="230">
        <v>427054</v>
      </c>
      <c r="B2198" s="230" t="s">
        <v>58</v>
      </c>
      <c r="D2198" s="230" t="s">
        <v>150</v>
      </c>
      <c r="F2198" s="230" t="s">
        <v>149</v>
      </c>
      <c r="H2198" s="230" t="s">
        <v>150</v>
      </c>
      <c r="I2198" s="230" t="s">
        <v>149</v>
      </c>
      <c r="J2198" s="230" t="s">
        <v>149</v>
      </c>
      <c r="K2198" s="230" t="s">
        <v>149</v>
      </c>
      <c r="L2198" s="230" t="s">
        <v>149</v>
      </c>
      <c r="M2198" s="230" t="s">
        <v>149</v>
      </c>
    </row>
    <row r="2199" spans="1:13" x14ac:dyDescent="0.3">
      <c r="A2199" s="230">
        <v>427064</v>
      </c>
      <c r="B2199" s="230" t="s">
        <v>58</v>
      </c>
      <c r="D2199" s="230" t="s">
        <v>150</v>
      </c>
      <c r="E2199" s="230" t="s">
        <v>150</v>
      </c>
      <c r="I2199" s="230" t="s">
        <v>149</v>
      </c>
      <c r="J2199" s="230" t="s">
        <v>149</v>
      </c>
      <c r="K2199" s="230" t="s">
        <v>149</v>
      </c>
      <c r="L2199" s="230" t="s">
        <v>149</v>
      </c>
      <c r="M2199" s="230" t="s">
        <v>149</v>
      </c>
    </row>
    <row r="2200" spans="1:13" x14ac:dyDescent="0.3">
      <c r="A2200" s="230">
        <v>427070</v>
      </c>
      <c r="B2200" s="230" t="s">
        <v>58</v>
      </c>
      <c r="D2200" s="230" t="s">
        <v>150</v>
      </c>
      <c r="E2200" s="230" t="s">
        <v>150</v>
      </c>
      <c r="F2200" s="230" t="s">
        <v>149</v>
      </c>
      <c r="G2200" s="230" t="s">
        <v>150</v>
      </c>
      <c r="H2200" s="230" t="s">
        <v>149</v>
      </c>
      <c r="I2200" s="230" t="s">
        <v>150</v>
      </c>
      <c r="J2200" s="230" t="s">
        <v>149</v>
      </c>
      <c r="K2200" s="230" t="s">
        <v>150</v>
      </c>
      <c r="L2200" s="230" t="s">
        <v>149</v>
      </c>
      <c r="M2200" s="230" t="s">
        <v>150</v>
      </c>
    </row>
    <row r="2201" spans="1:13" x14ac:dyDescent="0.3">
      <c r="A2201" s="230">
        <v>427072</v>
      </c>
      <c r="B2201" s="230" t="s">
        <v>58</v>
      </c>
      <c r="D2201" s="230" t="s">
        <v>149</v>
      </c>
      <c r="E2201" s="230" t="s">
        <v>150</v>
      </c>
      <c r="F2201" s="230" t="s">
        <v>150</v>
      </c>
      <c r="G2201" s="230" t="s">
        <v>149</v>
      </c>
      <c r="H2201" s="230" t="s">
        <v>149</v>
      </c>
      <c r="I2201" s="230" t="s">
        <v>149</v>
      </c>
      <c r="J2201" s="230" t="s">
        <v>149</v>
      </c>
      <c r="K2201" s="230" t="s">
        <v>149</v>
      </c>
      <c r="L2201" s="230" t="s">
        <v>149</v>
      </c>
      <c r="M2201" s="230" t="s">
        <v>149</v>
      </c>
    </row>
    <row r="2202" spans="1:13" x14ac:dyDescent="0.3">
      <c r="A2202" s="230">
        <v>427074</v>
      </c>
      <c r="B2202" s="230" t="s">
        <v>58</v>
      </c>
      <c r="C2202" s="230" t="s">
        <v>150</v>
      </c>
      <c r="D2202" s="230" t="s">
        <v>149</v>
      </c>
      <c r="E2202" s="230" t="s">
        <v>150</v>
      </c>
      <c r="F2202" s="230" t="s">
        <v>150</v>
      </c>
      <c r="G2202" s="230" t="s">
        <v>149</v>
      </c>
      <c r="H2202" s="230" t="s">
        <v>150</v>
      </c>
      <c r="I2202" s="230" t="s">
        <v>149</v>
      </c>
      <c r="J2202" s="230" t="s">
        <v>149</v>
      </c>
      <c r="K2202" s="230" t="s">
        <v>149</v>
      </c>
      <c r="L2202" s="230" t="s">
        <v>149</v>
      </c>
      <c r="M2202" s="230" t="s">
        <v>149</v>
      </c>
    </row>
    <row r="2203" spans="1:13" x14ac:dyDescent="0.3">
      <c r="A2203" s="230">
        <v>427077</v>
      </c>
      <c r="B2203" s="230" t="s">
        <v>58</v>
      </c>
      <c r="C2203" s="230" t="s">
        <v>150</v>
      </c>
      <c r="D2203" s="230" t="s">
        <v>150</v>
      </c>
      <c r="E2203" s="230" t="s">
        <v>150</v>
      </c>
      <c r="F2203" s="230" t="s">
        <v>150</v>
      </c>
      <c r="G2203" s="230" t="s">
        <v>150</v>
      </c>
      <c r="H2203" s="230" t="s">
        <v>150</v>
      </c>
      <c r="I2203" s="230" t="s">
        <v>149</v>
      </c>
      <c r="J2203" s="230" t="s">
        <v>149</v>
      </c>
      <c r="K2203" s="230" t="s">
        <v>149</v>
      </c>
      <c r="L2203" s="230" t="s">
        <v>149</v>
      </c>
      <c r="M2203" s="230" t="s">
        <v>149</v>
      </c>
    </row>
    <row r="2204" spans="1:13" x14ac:dyDescent="0.3">
      <c r="A2204" s="230">
        <v>427081</v>
      </c>
      <c r="B2204" s="230" t="s">
        <v>58</v>
      </c>
      <c r="C2204" s="230" t="s">
        <v>150</v>
      </c>
      <c r="D2204" s="230" t="s">
        <v>149</v>
      </c>
      <c r="E2204" s="230" t="s">
        <v>150</v>
      </c>
      <c r="F2204" s="230" t="s">
        <v>149</v>
      </c>
      <c r="G2204" s="230" t="s">
        <v>149</v>
      </c>
      <c r="H2204" s="230" t="s">
        <v>149</v>
      </c>
      <c r="I2204" s="230" t="s">
        <v>149</v>
      </c>
      <c r="J2204" s="230" t="s">
        <v>149</v>
      </c>
      <c r="K2204" s="230" t="s">
        <v>149</v>
      </c>
      <c r="L2204" s="230" t="s">
        <v>149</v>
      </c>
      <c r="M2204" s="230" t="s">
        <v>149</v>
      </c>
    </row>
    <row r="2205" spans="1:13" x14ac:dyDescent="0.3">
      <c r="A2205" s="230">
        <v>427084</v>
      </c>
      <c r="B2205" s="230" t="s">
        <v>58</v>
      </c>
      <c r="C2205" s="230" t="s">
        <v>150</v>
      </c>
      <c r="D2205" s="230" t="s">
        <v>150</v>
      </c>
      <c r="E2205" s="230" t="s">
        <v>150</v>
      </c>
      <c r="F2205" s="230" t="s">
        <v>150</v>
      </c>
      <c r="G2205" s="230" t="s">
        <v>150</v>
      </c>
      <c r="H2205" s="230" t="s">
        <v>150</v>
      </c>
      <c r="I2205" s="230" t="s">
        <v>149</v>
      </c>
      <c r="J2205" s="230" t="s">
        <v>149</v>
      </c>
      <c r="K2205" s="230" t="s">
        <v>149</v>
      </c>
      <c r="L2205" s="230" t="s">
        <v>149</v>
      </c>
      <c r="M2205" s="230" t="s">
        <v>149</v>
      </c>
    </row>
    <row r="2206" spans="1:13" x14ac:dyDescent="0.3">
      <c r="A2206" s="230">
        <v>427085</v>
      </c>
      <c r="B2206" s="230" t="s">
        <v>58</v>
      </c>
      <c r="C2206" s="230" t="s">
        <v>149</v>
      </c>
      <c r="D2206" s="230" t="s">
        <v>150</v>
      </c>
      <c r="E2206" s="230" t="s">
        <v>150</v>
      </c>
      <c r="F2206" s="230" t="s">
        <v>150</v>
      </c>
      <c r="G2206" s="230" t="s">
        <v>149</v>
      </c>
      <c r="H2206" s="230" t="s">
        <v>150</v>
      </c>
      <c r="I2206" s="230" t="s">
        <v>149</v>
      </c>
      <c r="J2206" s="230" t="s">
        <v>149</v>
      </c>
      <c r="K2206" s="230" t="s">
        <v>149</v>
      </c>
      <c r="L2206" s="230" t="s">
        <v>149</v>
      </c>
      <c r="M2206" s="230" t="s">
        <v>149</v>
      </c>
    </row>
    <row r="2207" spans="1:13" x14ac:dyDescent="0.3">
      <c r="A2207" s="230">
        <v>427088</v>
      </c>
      <c r="B2207" s="230" t="s">
        <v>58</v>
      </c>
      <c r="C2207" s="230" t="s">
        <v>150</v>
      </c>
      <c r="D2207" s="230" t="s">
        <v>150</v>
      </c>
      <c r="E2207" s="230" t="s">
        <v>150</v>
      </c>
      <c r="F2207" s="230" t="s">
        <v>149</v>
      </c>
      <c r="G2207" s="230" t="s">
        <v>149</v>
      </c>
      <c r="H2207" s="230" t="s">
        <v>149</v>
      </c>
      <c r="I2207" s="230" t="s">
        <v>149</v>
      </c>
      <c r="J2207" s="230" t="s">
        <v>149</v>
      </c>
      <c r="K2207" s="230" t="s">
        <v>149</v>
      </c>
      <c r="L2207" s="230" t="s">
        <v>149</v>
      </c>
      <c r="M2207" s="230" t="s">
        <v>149</v>
      </c>
    </row>
    <row r="2208" spans="1:13" x14ac:dyDescent="0.3">
      <c r="A2208" s="230">
        <v>427090</v>
      </c>
      <c r="B2208" s="230" t="s">
        <v>58</v>
      </c>
      <c r="C2208" s="230" t="s">
        <v>150</v>
      </c>
      <c r="D2208" s="230" t="s">
        <v>150</v>
      </c>
      <c r="E2208" s="230" t="s">
        <v>150</v>
      </c>
      <c r="F2208" s="230" t="s">
        <v>150</v>
      </c>
      <c r="G2208" s="230" t="s">
        <v>150</v>
      </c>
      <c r="H2208" s="230" t="s">
        <v>150</v>
      </c>
      <c r="I2208" s="230" t="s">
        <v>149</v>
      </c>
      <c r="J2208" s="230" t="s">
        <v>149</v>
      </c>
      <c r="K2208" s="230" t="s">
        <v>149</v>
      </c>
      <c r="L2208" s="230" t="s">
        <v>149</v>
      </c>
      <c r="M2208" s="230" t="s">
        <v>149</v>
      </c>
    </row>
    <row r="2209" spans="1:13" x14ac:dyDescent="0.3">
      <c r="A2209" s="230">
        <v>427091</v>
      </c>
      <c r="B2209" s="230" t="s">
        <v>58</v>
      </c>
      <c r="D2209" s="230" t="s">
        <v>149</v>
      </c>
      <c r="F2209" s="230" t="s">
        <v>149</v>
      </c>
      <c r="G2209" s="230" t="s">
        <v>149</v>
      </c>
      <c r="H2209" s="230" t="s">
        <v>149</v>
      </c>
      <c r="J2209" s="230" t="s">
        <v>150</v>
      </c>
      <c r="K2209" s="230" t="s">
        <v>150</v>
      </c>
      <c r="L2209" s="230" t="s">
        <v>149</v>
      </c>
      <c r="M2209" s="230" t="s">
        <v>149</v>
      </c>
    </row>
    <row r="2210" spans="1:13" x14ac:dyDescent="0.3">
      <c r="A2210" s="230">
        <v>427093</v>
      </c>
      <c r="B2210" s="230" t="s">
        <v>58</v>
      </c>
      <c r="E2210" s="230" t="s">
        <v>148</v>
      </c>
      <c r="G2210" s="230" t="s">
        <v>150</v>
      </c>
      <c r="H2210" s="230" t="s">
        <v>150</v>
      </c>
      <c r="J2210" s="230" t="s">
        <v>149</v>
      </c>
      <c r="K2210" s="230" t="s">
        <v>150</v>
      </c>
      <c r="L2210" s="230" t="s">
        <v>149</v>
      </c>
    </row>
    <row r="2211" spans="1:13" x14ac:dyDescent="0.3">
      <c r="A2211" s="230">
        <v>427095</v>
      </c>
      <c r="B2211" s="230" t="s">
        <v>58</v>
      </c>
      <c r="C2211" s="230" t="s">
        <v>150</v>
      </c>
      <c r="D2211" s="230" t="s">
        <v>150</v>
      </c>
      <c r="E2211" s="230" t="s">
        <v>150</v>
      </c>
      <c r="F2211" s="230" t="s">
        <v>150</v>
      </c>
      <c r="G2211" s="230" t="s">
        <v>150</v>
      </c>
      <c r="H2211" s="230" t="s">
        <v>149</v>
      </c>
      <c r="I2211" s="230" t="s">
        <v>149</v>
      </c>
      <c r="J2211" s="230" t="s">
        <v>149</v>
      </c>
      <c r="K2211" s="230" t="s">
        <v>149</v>
      </c>
      <c r="L2211" s="230" t="s">
        <v>149</v>
      </c>
      <c r="M2211" s="230" t="s">
        <v>149</v>
      </c>
    </row>
    <row r="2212" spans="1:13" x14ac:dyDescent="0.3">
      <c r="A2212" s="230">
        <v>427096</v>
      </c>
      <c r="B2212" s="230" t="s">
        <v>58</v>
      </c>
      <c r="C2212" s="230" t="s">
        <v>149</v>
      </c>
      <c r="D2212" s="230" t="s">
        <v>149</v>
      </c>
      <c r="E2212" s="230" t="s">
        <v>150</v>
      </c>
      <c r="F2212" s="230" t="s">
        <v>150</v>
      </c>
      <c r="G2212" s="230" t="s">
        <v>150</v>
      </c>
      <c r="H2212" s="230" t="s">
        <v>150</v>
      </c>
      <c r="I2212" s="230" t="s">
        <v>149</v>
      </c>
      <c r="J2212" s="230" t="s">
        <v>149</v>
      </c>
      <c r="K2212" s="230" t="s">
        <v>149</v>
      </c>
      <c r="L2212" s="230" t="s">
        <v>149</v>
      </c>
      <c r="M2212" s="230" t="s">
        <v>149</v>
      </c>
    </row>
    <row r="2213" spans="1:13" x14ac:dyDescent="0.3">
      <c r="A2213" s="230">
        <v>427097</v>
      </c>
      <c r="B2213" s="230" t="s">
        <v>58</v>
      </c>
      <c r="C2213" s="230" t="s">
        <v>150</v>
      </c>
      <c r="E2213" s="230" t="s">
        <v>150</v>
      </c>
      <c r="F2213" s="230" t="s">
        <v>150</v>
      </c>
      <c r="G2213" s="230" t="s">
        <v>150</v>
      </c>
      <c r="H2213" s="230" t="s">
        <v>150</v>
      </c>
      <c r="I2213" s="230" t="s">
        <v>149</v>
      </c>
      <c r="J2213" s="230" t="s">
        <v>149</v>
      </c>
      <c r="K2213" s="230" t="s">
        <v>149</v>
      </c>
      <c r="L2213" s="230" t="s">
        <v>149</v>
      </c>
      <c r="M2213" s="230" t="s">
        <v>149</v>
      </c>
    </row>
    <row r="2214" spans="1:13" x14ac:dyDescent="0.3">
      <c r="A2214" s="230">
        <v>427105</v>
      </c>
      <c r="B2214" s="230" t="s">
        <v>58</v>
      </c>
      <c r="C2214" s="230" t="s">
        <v>148</v>
      </c>
      <c r="F2214" s="230" t="s">
        <v>148</v>
      </c>
      <c r="G2214" s="230" t="s">
        <v>148</v>
      </c>
      <c r="I2214" s="230" t="s">
        <v>149</v>
      </c>
      <c r="J2214" s="230" t="s">
        <v>149</v>
      </c>
      <c r="K2214" s="230" t="s">
        <v>150</v>
      </c>
      <c r="L2214" s="230" t="s">
        <v>150</v>
      </c>
      <c r="M2214" s="230" t="s">
        <v>150</v>
      </c>
    </row>
    <row r="2215" spans="1:13" x14ac:dyDescent="0.3">
      <c r="A2215" s="230">
        <v>427106</v>
      </c>
      <c r="B2215" s="230" t="s">
        <v>58</v>
      </c>
      <c r="C2215" s="230" t="s">
        <v>150</v>
      </c>
      <c r="D2215" s="230" t="s">
        <v>149</v>
      </c>
      <c r="E2215" s="230" t="s">
        <v>150</v>
      </c>
      <c r="F2215" s="230" t="s">
        <v>149</v>
      </c>
      <c r="G2215" s="230" t="s">
        <v>149</v>
      </c>
      <c r="H2215" s="230" t="s">
        <v>149</v>
      </c>
      <c r="I2215" s="230" t="s">
        <v>149</v>
      </c>
      <c r="J2215" s="230" t="s">
        <v>149</v>
      </c>
      <c r="K2215" s="230" t="s">
        <v>149</v>
      </c>
      <c r="L2215" s="230" t="s">
        <v>149</v>
      </c>
      <c r="M2215" s="230" t="s">
        <v>149</v>
      </c>
    </row>
    <row r="2216" spans="1:13" x14ac:dyDescent="0.3">
      <c r="A2216" s="230">
        <v>427107</v>
      </c>
      <c r="B2216" s="230" t="s">
        <v>58</v>
      </c>
      <c r="C2216" s="230" t="s">
        <v>149</v>
      </c>
      <c r="D2216" s="230" t="s">
        <v>150</v>
      </c>
      <c r="E2216" s="230" t="s">
        <v>150</v>
      </c>
      <c r="F2216" s="230" t="s">
        <v>150</v>
      </c>
      <c r="G2216" s="230" t="s">
        <v>149</v>
      </c>
      <c r="H2216" s="230" t="s">
        <v>150</v>
      </c>
      <c r="I2216" s="230" t="s">
        <v>149</v>
      </c>
      <c r="J2216" s="230" t="s">
        <v>149</v>
      </c>
      <c r="K2216" s="230" t="s">
        <v>149</v>
      </c>
      <c r="L2216" s="230" t="s">
        <v>149</v>
      </c>
      <c r="M2216" s="230" t="s">
        <v>149</v>
      </c>
    </row>
    <row r="2217" spans="1:13" x14ac:dyDescent="0.3">
      <c r="A2217" s="230">
        <v>427108</v>
      </c>
      <c r="B2217" s="230" t="s">
        <v>58</v>
      </c>
      <c r="C2217" s="230" t="s">
        <v>150</v>
      </c>
      <c r="D2217" s="230" t="s">
        <v>149</v>
      </c>
      <c r="E2217" s="230" t="s">
        <v>150</v>
      </c>
      <c r="F2217" s="230" t="s">
        <v>150</v>
      </c>
      <c r="G2217" s="230" t="s">
        <v>150</v>
      </c>
      <c r="H2217" s="230" t="s">
        <v>149</v>
      </c>
      <c r="I2217" s="230" t="s">
        <v>149</v>
      </c>
      <c r="J2217" s="230" t="s">
        <v>149</v>
      </c>
      <c r="K2217" s="230" t="s">
        <v>149</v>
      </c>
      <c r="L2217" s="230" t="s">
        <v>149</v>
      </c>
      <c r="M2217" s="230" t="s">
        <v>149</v>
      </c>
    </row>
    <row r="2218" spans="1:13" x14ac:dyDescent="0.3">
      <c r="A2218" s="230">
        <v>427111</v>
      </c>
      <c r="B2218" s="230" t="s">
        <v>58</v>
      </c>
      <c r="C2218" s="230" t="s">
        <v>148</v>
      </c>
      <c r="D2218" s="230" t="s">
        <v>150</v>
      </c>
      <c r="E2218" s="230" t="s">
        <v>148</v>
      </c>
      <c r="F2218" s="230" t="s">
        <v>150</v>
      </c>
      <c r="G2218" s="230" t="s">
        <v>150</v>
      </c>
      <c r="H2218" s="230" t="s">
        <v>150</v>
      </c>
      <c r="I2218" s="230" t="s">
        <v>149</v>
      </c>
      <c r="J2218" s="230" t="s">
        <v>150</v>
      </c>
      <c r="K2218" s="230" t="s">
        <v>149</v>
      </c>
      <c r="L2218" s="230" t="s">
        <v>150</v>
      </c>
      <c r="M2218" s="230" t="s">
        <v>150</v>
      </c>
    </row>
    <row r="2219" spans="1:13" x14ac:dyDescent="0.3">
      <c r="A2219" s="230">
        <v>427112</v>
      </c>
      <c r="B2219" s="230" t="s">
        <v>58</v>
      </c>
      <c r="C2219" s="230" t="s">
        <v>149</v>
      </c>
      <c r="D2219" s="230" t="s">
        <v>150</v>
      </c>
      <c r="E2219" s="230" t="s">
        <v>149</v>
      </c>
      <c r="G2219" s="230" t="s">
        <v>149</v>
      </c>
      <c r="I2219" s="230" t="s">
        <v>149</v>
      </c>
      <c r="J2219" s="230" t="s">
        <v>149</v>
      </c>
      <c r="K2219" s="230" t="s">
        <v>149</v>
      </c>
      <c r="L2219" s="230" t="s">
        <v>149</v>
      </c>
      <c r="M2219" s="230" t="s">
        <v>149</v>
      </c>
    </row>
    <row r="2220" spans="1:13" x14ac:dyDescent="0.3">
      <c r="A2220" s="230">
        <v>427114</v>
      </c>
      <c r="B2220" s="230" t="s">
        <v>58</v>
      </c>
      <c r="C2220" s="230" t="s">
        <v>149</v>
      </c>
      <c r="D2220" s="230" t="s">
        <v>150</v>
      </c>
      <c r="G2220" s="230" t="s">
        <v>149</v>
      </c>
      <c r="H2220" s="230" t="s">
        <v>149</v>
      </c>
      <c r="I2220" s="230" t="s">
        <v>149</v>
      </c>
      <c r="J2220" s="230" t="s">
        <v>150</v>
      </c>
      <c r="K2220" s="230" t="s">
        <v>150</v>
      </c>
      <c r="L2220" s="230" t="s">
        <v>149</v>
      </c>
      <c r="M2220" s="230" t="s">
        <v>149</v>
      </c>
    </row>
    <row r="2221" spans="1:13" x14ac:dyDescent="0.3">
      <c r="A2221" s="230">
        <v>427117</v>
      </c>
      <c r="B2221" s="230" t="s">
        <v>58</v>
      </c>
      <c r="C2221" s="230" t="s">
        <v>150</v>
      </c>
      <c r="D2221" s="230" t="s">
        <v>150</v>
      </c>
      <c r="E2221" s="230" t="s">
        <v>150</v>
      </c>
      <c r="F2221" s="230" t="s">
        <v>150</v>
      </c>
      <c r="G2221" s="230" t="s">
        <v>150</v>
      </c>
      <c r="H2221" s="230" t="s">
        <v>150</v>
      </c>
      <c r="I2221" s="230" t="s">
        <v>149</v>
      </c>
      <c r="J2221" s="230" t="s">
        <v>149</v>
      </c>
      <c r="K2221" s="230" t="s">
        <v>149</v>
      </c>
      <c r="L2221" s="230" t="s">
        <v>149</v>
      </c>
      <c r="M2221" s="230" t="s">
        <v>149</v>
      </c>
    </row>
    <row r="2222" spans="1:13" x14ac:dyDescent="0.3">
      <c r="A2222" s="230">
        <v>427119</v>
      </c>
      <c r="B2222" s="230" t="s">
        <v>58</v>
      </c>
      <c r="C2222" s="230" t="s">
        <v>149</v>
      </c>
      <c r="D2222" s="230" t="s">
        <v>149</v>
      </c>
      <c r="E2222" s="230" t="s">
        <v>150</v>
      </c>
      <c r="F2222" s="230" t="s">
        <v>149</v>
      </c>
      <c r="G2222" s="230" t="s">
        <v>150</v>
      </c>
      <c r="H2222" s="230" t="s">
        <v>149</v>
      </c>
      <c r="I2222" s="230" t="s">
        <v>149</v>
      </c>
      <c r="J2222" s="230" t="s">
        <v>149</v>
      </c>
      <c r="K2222" s="230" t="s">
        <v>149</v>
      </c>
      <c r="L2222" s="230" t="s">
        <v>149</v>
      </c>
      <c r="M2222" s="230" t="s">
        <v>149</v>
      </c>
    </row>
    <row r="2223" spans="1:13" x14ac:dyDescent="0.3">
      <c r="A2223" s="230">
        <v>426676</v>
      </c>
      <c r="B2223" s="230" t="s">
        <v>58</v>
      </c>
      <c r="G2223" s="230" t="s">
        <v>150</v>
      </c>
      <c r="I2223" s="230" t="s">
        <v>150</v>
      </c>
      <c r="J2223" s="230" t="s">
        <v>150</v>
      </c>
      <c r="K2223" s="230" t="s">
        <v>148</v>
      </c>
      <c r="L2223" s="230" t="s">
        <v>149</v>
      </c>
      <c r="M2223" s="230" t="s">
        <v>148</v>
      </c>
    </row>
    <row r="2224" spans="1:13" x14ac:dyDescent="0.3">
      <c r="A2224" s="230">
        <v>402707</v>
      </c>
      <c r="B2224" s="230" t="s">
        <v>58</v>
      </c>
      <c r="C2224" s="230" t="s">
        <v>148</v>
      </c>
      <c r="D2224" s="230" t="s">
        <v>150</v>
      </c>
      <c r="E2224" s="230" t="s">
        <v>148</v>
      </c>
      <c r="F2224" s="230" t="s">
        <v>148</v>
      </c>
      <c r="G2224" s="230" t="s">
        <v>148</v>
      </c>
      <c r="I2224" s="230" t="s">
        <v>149</v>
      </c>
      <c r="J2224" s="230" t="s">
        <v>149</v>
      </c>
      <c r="K2224" s="230" t="s">
        <v>149</v>
      </c>
      <c r="L2224" s="230" t="s">
        <v>149</v>
      </c>
      <c r="M2224" s="230" t="s">
        <v>149</v>
      </c>
    </row>
    <row r="2225" spans="1:13" x14ac:dyDescent="0.3">
      <c r="A2225" s="230">
        <v>408976</v>
      </c>
      <c r="B2225" s="230" t="s">
        <v>58</v>
      </c>
      <c r="I2225" s="230" t="s">
        <v>148</v>
      </c>
      <c r="J2225" s="230" t="s">
        <v>148</v>
      </c>
      <c r="K2225" s="230" t="s">
        <v>148</v>
      </c>
      <c r="L2225" s="230" t="s">
        <v>148</v>
      </c>
      <c r="M2225" s="230" t="s">
        <v>148</v>
      </c>
    </row>
    <row r="2226" spans="1:13" x14ac:dyDescent="0.3">
      <c r="A2226" s="230">
        <v>414504</v>
      </c>
      <c r="B2226" s="230" t="s">
        <v>58</v>
      </c>
      <c r="C2226" s="230" t="s">
        <v>148</v>
      </c>
      <c r="G2226" s="230" t="s">
        <v>148</v>
      </c>
      <c r="I2226" s="230" t="s">
        <v>150</v>
      </c>
      <c r="J2226" s="230" t="s">
        <v>148</v>
      </c>
      <c r="L2226" s="230" t="s">
        <v>148</v>
      </c>
      <c r="M2226" s="230" t="s">
        <v>148</v>
      </c>
    </row>
    <row r="2227" spans="1:13" x14ac:dyDescent="0.3">
      <c r="A2227" s="230">
        <v>418246</v>
      </c>
      <c r="B2227" s="230" t="s">
        <v>58</v>
      </c>
      <c r="H2227" s="230" t="s">
        <v>149</v>
      </c>
      <c r="I2227" s="230" t="s">
        <v>149</v>
      </c>
      <c r="J2227" s="230" t="s">
        <v>148</v>
      </c>
      <c r="K2227" s="230" t="s">
        <v>148</v>
      </c>
      <c r="L2227" s="230" t="s">
        <v>149</v>
      </c>
    </row>
    <row r="2228" spans="1:13" x14ac:dyDescent="0.3">
      <c r="A2228" s="230">
        <v>418658</v>
      </c>
      <c r="B2228" s="230" t="s">
        <v>58</v>
      </c>
      <c r="E2228" s="230" t="s">
        <v>148</v>
      </c>
      <c r="G2228" s="230" t="s">
        <v>148</v>
      </c>
      <c r="H2228" s="230" t="s">
        <v>149</v>
      </c>
      <c r="I2228" s="230" t="s">
        <v>148</v>
      </c>
      <c r="J2228" s="230" t="s">
        <v>148</v>
      </c>
      <c r="K2228" s="230" t="s">
        <v>148</v>
      </c>
      <c r="L2228" s="230" t="s">
        <v>150</v>
      </c>
      <c r="M2228" s="230" t="s">
        <v>148</v>
      </c>
    </row>
    <row r="2229" spans="1:13" x14ac:dyDescent="0.3">
      <c r="A2229" s="230">
        <v>418959</v>
      </c>
      <c r="B2229" s="230" t="s">
        <v>58</v>
      </c>
      <c r="C2229" s="230" t="s">
        <v>148</v>
      </c>
      <c r="D2229" s="230" t="s">
        <v>148</v>
      </c>
      <c r="E2229" s="230" t="s">
        <v>148</v>
      </c>
      <c r="F2229" s="230" t="s">
        <v>148</v>
      </c>
      <c r="G2229" s="230" t="s">
        <v>149</v>
      </c>
      <c r="H2229" s="230" t="s">
        <v>149</v>
      </c>
      <c r="I2229" s="230" t="s">
        <v>148</v>
      </c>
      <c r="J2229" s="230" t="s">
        <v>148</v>
      </c>
      <c r="K2229" s="230" t="s">
        <v>150</v>
      </c>
      <c r="L2229" s="230" t="s">
        <v>149</v>
      </c>
      <c r="M2229" s="230" t="s">
        <v>148</v>
      </c>
    </row>
    <row r="2230" spans="1:13" x14ac:dyDescent="0.3">
      <c r="A2230" s="230">
        <v>419073</v>
      </c>
      <c r="B2230" s="230" t="s">
        <v>58</v>
      </c>
      <c r="C2230" s="230" t="s">
        <v>150</v>
      </c>
      <c r="D2230" s="230" t="s">
        <v>149</v>
      </c>
      <c r="F2230" s="230" t="s">
        <v>150</v>
      </c>
      <c r="G2230" s="230" t="s">
        <v>148</v>
      </c>
      <c r="H2230" s="230" t="s">
        <v>148</v>
      </c>
      <c r="I2230" s="230" t="s">
        <v>149</v>
      </c>
      <c r="J2230" s="230" t="s">
        <v>149</v>
      </c>
      <c r="K2230" s="230" t="s">
        <v>149</v>
      </c>
      <c r="L2230" s="230" t="s">
        <v>149</v>
      </c>
      <c r="M2230" s="230" t="s">
        <v>149</v>
      </c>
    </row>
    <row r="2231" spans="1:13" x14ac:dyDescent="0.3">
      <c r="A2231" s="230">
        <v>419117</v>
      </c>
      <c r="B2231" s="230" t="s">
        <v>58</v>
      </c>
      <c r="G2231" s="230" t="s">
        <v>148</v>
      </c>
      <c r="H2231" s="230" t="s">
        <v>150</v>
      </c>
      <c r="K2231" s="230" t="s">
        <v>150</v>
      </c>
      <c r="L2231" s="230" t="s">
        <v>149</v>
      </c>
      <c r="M2231" s="230" t="s">
        <v>150</v>
      </c>
    </row>
    <row r="2232" spans="1:13" x14ac:dyDescent="0.3">
      <c r="A2232" s="230">
        <v>419273</v>
      </c>
      <c r="B2232" s="230" t="s">
        <v>58</v>
      </c>
      <c r="C2232" s="230" t="s">
        <v>148</v>
      </c>
      <c r="D2232" s="230" t="s">
        <v>150</v>
      </c>
      <c r="E2232" s="230" t="s">
        <v>148</v>
      </c>
      <c r="F2232" s="230" t="s">
        <v>148</v>
      </c>
      <c r="G2232" s="230" t="s">
        <v>149</v>
      </c>
      <c r="H2232" s="230" t="s">
        <v>149</v>
      </c>
      <c r="I2232" s="230" t="s">
        <v>149</v>
      </c>
      <c r="J2232" s="230" t="s">
        <v>149</v>
      </c>
      <c r="K2232" s="230" t="s">
        <v>149</v>
      </c>
      <c r="L2232" s="230" t="s">
        <v>149</v>
      </c>
      <c r="M2232" s="230" t="s">
        <v>149</v>
      </c>
    </row>
    <row r="2233" spans="1:13" x14ac:dyDescent="0.3">
      <c r="A2233" s="230">
        <v>419705</v>
      </c>
      <c r="B2233" s="230" t="s">
        <v>58</v>
      </c>
      <c r="D2233" s="230" t="s">
        <v>148</v>
      </c>
      <c r="G2233" s="230" t="s">
        <v>150</v>
      </c>
      <c r="J2233" s="230" t="s">
        <v>148</v>
      </c>
      <c r="K2233" s="230" t="s">
        <v>148</v>
      </c>
      <c r="L2233" s="230" t="s">
        <v>148</v>
      </c>
      <c r="M2233" s="230" t="s">
        <v>148</v>
      </c>
    </row>
    <row r="2234" spans="1:13" x14ac:dyDescent="0.3">
      <c r="A2234" s="230">
        <v>419846</v>
      </c>
      <c r="B2234" s="230" t="s">
        <v>58</v>
      </c>
      <c r="C2234" s="230" t="s">
        <v>148</v>
      </c>
      <c r="D2234" s="230" t="s">
        <v>148</v>
      </c>
      <c r="E2234" s="230" t="s">
        <v>148</v>
      </c>
      <c r="F2234" s="230" t="s">
        <v>148</v>
      </c>
      <c r="G2234" s="230" t="s">
        <v>148</v>
      </c>
      <c r="H2234" s="230" t="s">
        <v>148</v>
      </c>
      <c r="I2234" s="230" t="s">
        <v>148</v>
      </c>
      <c r="J2234" s="230" t="s">
        <v>148</v>
      </c>
      <c r="K2234" s="230" t="s">
        <v>150</v>
      </c>
      <c r="L2234" s="230" t="s">
        <v>150</v>
      </c>
      <c r="M2234" s="230" t="s">
        <v>148</v>
      </c>
    </row>
    <row r="2235" spans="1:13" x14ac:dyDescent="0.3">
      <c r="A2235" s="230">
        <v>419867</v>
      </c>
      <c r="B2235" s="230" t="s">
        <v>58</v>
      </c>
      <c r="C2235" s="230" t="s">
        <v>148</v>
      </c>
      <c r="E2235" s="230" t="s">
        <v>148</v>
      </c>
      <c r="F2235" s="230" t="s">
        <v>148</v>
      </c>
      <c r="H2235" s="230" t="s">
        <v>148</v>
      </c>
      <c r="I2235" s="230" t="s">
        <v>149</v>
      </c>
      <c r="J2235" s="230" t="s">
        <v>150</v>
      </c>
      <c r="K2235" s="230" t="s">
        <v>148</v>
      </c>
      <c r="L2235" s="230" t="s">
        <v>149</v>
      </c>
    </row>
    <row r="2236" spans="1:13" x14ac:dyDescent="0.3">
      <c r="A2236" s="230">
        <v>419988</v>
      </c>
      <c r="B2236" s="230" t="s">
        <v>58</v>
      </c>
      <c r="D2236" s="230" t="s">
        <v>150</v>
      </c>
      <c r="F2236" s="230" t="s">
        <v>148</v>
      </c>
      <c r="H2236" s="230" t="s">
        <v>148</v>
      </c>
      <c r="I2236" s="230" t="s">
        <v>148</v>
      </c>
      <c r="J2236" s="230" t="s">
        <v>149</v>
      </c>
      <c r="M2236" s="230" t="s">
        <v>150</v>
      </c>
    </row>
    <row r="2237" spans="1:13" x14ac:dyDescent="0.3">
      <c r="A2237" s="230">
        <v>420051</v>
      </c>
      <c r="B2237" s="230" t="s">
        <v>58</v>
      </c>
      <c r="E2237" s="230" t="s">
        <v>148</v>
      </c>
      <c r="F2237" s="230" t="s">
        <v>148</v>
      </c>
      <c r="G2237" s="230" t="s">
        <v>150</v>
      </c>
      <c r="J2237" s="230" t="s">
        <v>150</v>
      </c>
      <c r="K2237" s="230" t="s">
        <v>150</v>
      </c>
      <c r="M2237" s="230" t="s">
        <v>148</v>
      </c>
    </row>
    <row r="2238" spans="1:13" x14ac:dyDescent="0.3">
      <c r="A2238" s="230">
        <v>421881</v>
      </c>
      <c r="B2238" s="230" t="s">
        <v>58</v>
      </c>
      <c r="C2238" s="230" t="s">
        <v>148</v>
      </c>
      <c r="D2238" s="230" t="s">
        <v>148</v>
      </c>
      <c r="E2238" s="230" t="s">
        <v>148</v>
      </c>
      <c r="F2238" s="230" t="s">
        <v>150</v>
      </c>
      <c r="G2238" s="230" t="s">
        <v>149</v>
      </c>
      <c r="H2238" s="230" t="s">
        <v>148</v>
      </c>
      <c r="I2238" s="230" t="s">
        <v>150</v>
      </c>
      <c r="J2238" s="230" t="s">
        <v>149</v>
      </c>
      <c r="K2238" s="230" t="s">
        <v>150</v>
      </c>
      <c r="L2238" s="230" t="s">
        <v>150</v>
      </c>
      <c r="M2238" s="230" t="s">
        <v>150</v>
      </c>
    </row>
    <row r="2239" spans="1:13" x14ac:dyDescent="0.3">
      <c r="A2239" s="230">
        <v>422205</v>
      </c>
      <c r="B2239" s="230" t="s">
        <v>58</v>
      </c>
      <c r="D2239" s="230" t="s">
        <v>148</v>
      </c>
      <c r="F2239" s="230" t="s">
        <v>148</v>
      </c>
      <c r="G2239" s="230" t="s">
        <v>149</v>
      </c>
      <c r="H2239" s="230" t="s">
        <v>150</v>
      </c>
      <c r="J2239" s="230" t="s">
        <v>148</v>
      </c>
      <c r="K2239" s="230" t="s">
        <v>148</v>
      </c>
      <c r="L2239" s="230" t="s">
        <v>149</v>
      </c>
    </row>
    <row r="2240" spans="1:13" x14ac:dyDescent="0.3">
      <c r="A2240" s="230">
        <v>422403</v>
      </c>
      <c r="B2240" s="230" t="s">
        <v>58</v>
      </c>
      <c r="C2240" s="230" t="s">
        <v>148</v>
      </c>
      <c r="D2240" s="230" t="s">
        <v>148</v>
      </c>
      <c r="E2240" s="230" t="s">
        <v>148</v>
      </c>
      <c r="F2240" s="230" t="s">
        <v>148</v>
      </c>
      <c r="G2240" s="230" t="s">
        <v>148</v>
      </c>
      <c r="H2240" s="230" t="s">
        <v>148</v>
      </c>
      <c r="I2240" s="230" t="s">
        <v>149</v>
      </c>
      <c r="J2240" s="230" t="s">
        <v>149</v>
      </c>
      <c r="K2240" s="230" t="s">
        <v>149</v>
      </c>
      <c r="L2240" s="230" t="s">
        <v>149</v>
      </c>
      <c r="M2240" s="230" t="s">
        <v>149</v>
      </c>
    </row>
    <row r="2241" spans="1:13" x14ac:dyDescent="0.3">
      <c r="A2241" s="230">
        <v>423064</v>
      </c>
      <c r="B2241" s="230" t="s">
        <v>58</v>
      </c>
      <c r="E2241" s="230" t="s">
        <v>148</v>
      </c>
      <c r="G2241" s="230" t="s">
        <v>148</v>
      </c>
      <c r="H2241" s="230" t="s">
        <v>148</v>
      </c>
      <c r="J2241" s="230" t="s">
        <v>150</v>
      </c>
      <c r="K2241" s="230" t="s">
        <v>150</v>
      </c>
      <c r="L2241" s="230" t="s">
        <v>150</v>
      </c>
      <c r="M2241" s="230" t="s">
        <v>149</v>
      </c>
    </row>
    <row r="2242" spans="1:13" x14ac:dyDescent="0.3">
      <c r="A2242" s="230">
        <v>423168</v>
      </c>
      <c r="B2242" s="230" t="s">
        <v>58</v>
      </c>
      <c r="C2242" s="230" t="s">
        <v>148</v>
      </c>
      <c r="E2242" s="230" t="s">
        <v>148</v>
      </c>
      <c r="G2242" s="230" t="s">
        <v>148</v>
      </c>
      <c r="H2242" s="230" t="s">
        <v>148</v>
      </c>
      <c r="I2242" s="230" t="s">
        <v>149</v>
      </c>
      <c r="J2242" s="230" t="s">
        <v>149</v>
      </c>
      <c r="K2242" s="230" t="s">
        <v>149</v>
      </c>
      <c r="L2242" s="230" t="s">
        <v>149</v>
      </c>
      <c r="M2242" s="230" t="s">
        <v>149</v>
      </c>
    </row>
    <row r="2243" spans="1:13" x14ac:dyDescent="0.3">
      <c r="A2243" s="230">
        <v>423215</v>
      </c>
      <c r="B2243" s="230" t="s">
        <v>58</v>
      </c>
      <c r="E2243" s="230" t="s">
        <v>148</v>
      </c>
      <c r="G2243" s="230" t="s">
        <v>148</v>
      </c>
      <c r="H2243" s="230" t="s">
        <v>150</v>
      </c>
      <c r="I2243" s="230" t="s">
        <v>148</v>
      </c>
      <c r="J2243" s="230" t="s">
        <v>150</v>
      </c>
      <c r="K2243" s="230" t="s">
        <v>148</v>
      </c>
      <c r="L2243" s="230" t="s">
        <v>149</v>
      </c>
    </row>
    <row r="2244" spans="1:13" x14ac:dyDescent="0.3">
      <c r="A2244" s="230">
        <v>423282</v>
      </c>
      <c r="B2244" s="230" t="s">
        <v>58</v>
      </c>
      <c r="E2244" s="230" t="s">
        <v>148</v>
      </c>
      <c r="G2244" s="230" t="s">
        <v>148</v>
      </c>
      <c r="H2244" s="230" t="s">
        <v>148</v>
      </c>
      <c r="I2244" s="230" t="s">
        <v>148</v>
      </c>
      <c r="K2244" s="230" t="s">
        <v>148</v>
      </c>
      <c r="M2244" s="230" t="s">
        <v>148</v>
      </c>
    </row>
    <row r="2245" spans="1:13" x14ac:dyDescent="0.3">
      <c r="A2245" s="230">
        <v>423688</v>
      </c>
      <c r="B2245" s="230" t="s">
        <v>58</v>
      </c>
      <c r="E2245" s="230" t="s">
        <v>148</v>
      </c>
      <c r="F2245" s="230" t="s">
        <v>148</v>
      </c>
      <c r="I2245" s="230" t="s">
        <v>148</v>
      </c>
      <c r="J2245" s="230" t="s">
        <v>150</v>
      </c>
      <c r="K2245" s="230" t="s">
        <v>148</v>
      </c>
      <c r="L2245" s="230" t="s">
        <v>149</v>
      </c>
      <c r="M2245" s="230" t="s">
        <v>150</v>
      </c>
    </row>
    <row r="2246" spans="1:13" x14ac:dyDescent="0.3">
      <c r="A2246" s="230">
        <v>424204</v>
      </c>
      <c r="B2246" s="230" t="s">
        <v>58</v>
      </c>
      <c r="D2246" s="230" t="s">
        <v>148</v>
      </c>
      <c r="E2246" s="230" t="s">
        <v>148</v>
      </c>
      <c r="F2246" s="230" t="s">
        <v>148</v>
      </c>
      <c r="G2246" s="230" t="s">
        <v>148</v>
      </c>
      <c r="I2246" s="230" t="s">
        <v>150</v>
      </c>
      <c r="J2246" s="230" t="s">
        <v>149</v>
      </c>
      <c r="K2246" s="230" t="s">
        <v>149</v>
      </c>
      <c r="L2246" s="230" t="s">
        <v>149</v>
      </c>
      <c r="M2246" s="230" t="s">
        <v>150</v>
      </c>
    </row>
    <row r="2247" spans="1:13" x14ac:dyDescent="0.3">
      <c r="A2247" s="230">
        <v>424244</v>
      </c>
      <c r="B2247" s="230" t="s">
        <v>58</v>
      </c>
      <c r="F2247" s="230" t="s">
        <v>149</v>
      </c>
      <c r="G2247" s="230" t="s">
        <v>148</v>
      </c>
      <c r="I2247" s="230" t="s">
        <v>148</v>
      </c>
      <c r="J2247" s="230" t="s">
        <v>150</v>
      </c>
      <c r="K2247" s="230" t="s">
        <v>148</v>
      </c>
    </row>
    <row r="2248" spans="1:13" x14ac:dyDescent="0.3">
      <c r="A2248" s="230">
        <v>424422</v>
      </c>
      <c r="B2248" s="230" t="s">
        <v>58</v>
      </c>
      <c r="C2248" s="230" t="s">
        <v>148</v>
      </c>
      <c r="D2248" s="230" t="s">
        <v>148</v>
      </c>
      <c r="E2248" s="230" t="s">
        <v>148</v>
      </c>
      <c r="F2248" s="230" t="s">
        <v>150</v>
      </c>
      <c r="G2248" s="230" t="s">
        <v>148</v>
      </c>
      <c r="H2248" s="230" t="s">
        <v>150</v>
      </c>
      <c r="I2248" s="230" t="s">
        <v>149</v>
      </c>
      <c r="J2248" s="230" t="s">
        <v>149</v>
      </c>
      <c r="K2248" s="230" t="s">
        <v>149</v>
      </c>
      <c r="L2248" s="230" t="s">
        <v>149</v>
      </c>
      <c r="M2248" s="230" t="s">
        <v>149</v>
      </c>
    </row>
    <row r="2249" spans="1:13" x14ac:dyDescent="0.3">
      <c r="A2249" s="230">
        <v>424521</v>
      </c>
      <c r="B2249" s="230" t="s">
        <v>58</v>
      </c>
      <c r="C2249" s="230" t="s">
        <v>148</v>
      </c>
      <c r="D2249" s="230" t="s">
        <v>150</v>
      </c>
      <c r="G2249" s="230" t="s">
        <v>150</v>
      </c>
      <c r="I2249" s="230" t="s">
        <v>149</v>
      </c>
      <c r="J2249" s="230" t="s">
        <v>149</v>
      </c>
      <c r="K2249" s="230" t="s">
        <v>149</v>
      </c>
      <c r="L2249" s="230" t="s">
        <v>149</v>
      </c>
      <c r="M2249" s="230" t="s">
        <v>149</v>
      </c>
    </row>
    <row r="2250" spans="1:13" x14ac:dyDescent="0.3">
      <c r="A2250" s="230">
        <v>424540</v>
      </c>
      <c r="B2250" s="230" t="s">
        <v>58</v>
      </c>
      <c r="C2250" s="230" t="s">
        <v>148</v>
      </c>
      <c r="D2250" s="230" t="s">
        <v>150</v>
      </c>
      <c r="F2250" s="230" t="s">
        <v>148</v>
      </c>
      <c r="G2250" s="230" t="s">
        <v>148</v>
      </c>
      <c r="I2250" s="230" t="s">
        <v>150</v>
      </c>
      <c r="J2250" s="230" t="s">
        <v>148</v>
      </c>
      <c r="K2250" s="230" t="s">
        <v>150</v>
      </c>
      <c r="L2250" s="230" t="s">
        <v>148</v>
      </c>
      <c r="M2250" s="230" t="s">
        <v>148</v>
      </c>
    </row>
    <row r="2251" spans="1:13" x14ac:dyDescent="0.3">
      <c r="A2251" s="230">
        <v>424547</v>
      </c>
      <c r="B2251" s="230" t="s">
        <v>58</v>
      </c>
      <c r="C2251" s="230" t="s">
        <v>148</v>
      </c>
      <c r="E2251" s="230" t="s">
        <v>148</v>
      </c>
      <c r="F2251" s="230" t="s">
        <v>148</v>
      </c>
      <c r="I2251" s="230" t="s">
        <v>149</v>
      </c>
      <c r="J2251" s="230" t="s">
        <v>149</v>
      </c>
      <c r="K2251" s="230" t="s">
        <v>149</v>
      </c>
      <c r="L2251" s="230" t="s">
        <v>150</v>
      </c>
      <c r="M2251" s="230" t="s">
        <v>150</v>
      </c>
    </row>
    <row r="2252" spans="1:13" x14ac:dyDescent="0.3">
      <c r="A2252" s="230">
        <v>424554</v>
      </c>
      <c r="B2252" s="230" t="s">
        <v>58</v>
      </c>
      <c r="C2252" s="230" t="s">
        <v>150</v>
      </c>
      <c r="D2252" s="230" t="s">
        <v>150</v>
      </c>
      <c r="E2252" s="230" t="s">
        <v>148</v>
      </c>
      <c r="F2252" s="230" t="s">
        <v>149</v>
      </c>
      <c r="G2252" s="230" t="s">
        <v>148</v>
      </c>
      <c r="H2252" s="230" t="s">
        <v>150</v>
      </c>
      <c r="I2252" s="230" t="s">
        <v>149</v>
      </c>
      <c r="J2252" s="230" t="s">
        <v>150</v>
      </c>
      <c r="K2252" s="230" t="s">
        <v>149</v>
      </c>
      <c r="L2252" s="230" t="s">
        <v>149</v>
      </c>
      <c r="M2252" s="230" t="s">
        <v>149</v>
      </c>
    </row>
    <row r="2253" spans="1:13" x14ac:dyDescent="0.3">
      <c r="A2253" s="230">
        <v>424737</v>
      </c>
      <c r="B2253" s="230" t="s">
        <v>58</v>
      </c>
      <c r="D2253" s="230" t="s">
        <v>149</v>
      </c>
      <c r="G2253" s="230" t="s">
        <v>149</v>
      </c>
      <c r="I2253" s="230" t="s">
        <v>149</v>
      </c>
      <c r="J2253" s="230" t="s">
        <v>148</v>
      </c>
      <c r="M2253" s="230" t="s">
        <v>148</v>
      </c>
    </row>
    <row r="2254" spans="1:13" x14ac:dyDescent="0.3">
      <c r="A2254" s="230">
        <v>424965</v>
      </c>
      <c r="B2254" s="230" t="s">
        <v>58</v>
      </c>
      <c r="D2254" s="230" t="s">
        <v>148</v>
      </c>
      <c r="E2254" s="230" t="s">
        <v>148</v>
      </c>
      <c r="G2254" s="230" t="s">
        <v>149</v>
      </c>
      <c r="H2254" s="230" t="s">
        <v>148</v>
      </c>
      <c r="J2254" s="230" t="s">
        <v>150</v>
      </c>
      <c r="K2254" s="230" t="s">
        <v>149</v>
      </c>
      <c r="L2254" s="230" t="s">
        <v>149</v>
      </c>
    </row>
    <row r="2255" spans="1:13" x14ac:dyDescent="0.3">
      <c r="A2255" s="230">
        <v>424988</v>
      </c>
      <c r="B2255" s="230" t="s">
        <v>58</v>
      </c>
      <c r="C2255" s="230" t="s">
        <v>149</v>
      </c>
      <c r="D2255" s="230" t="s">
        <v>149</v>
      </c>
      <c r="E2255" s="230" t="s">
        <v>148</v>
      </c>
      <c r="F2255" s="230" t="s">
        <v>148</v>
      </c>
      <c r="G2255" s="230" t="s">
        <v>148</v>
      </c>
      <c r="H2255" s="230" t="s">
        <v>149</v>
      </c>
      <c r="I2255" s="230" t="s">
        <v>149</v>
      </c>
      <c r="J2255" s="230" t="s">
        <v>149</v>
      </c>
      <c r="K2255" s="230" t="s">
        <v>149</v>
      </c>
      <c r="L2255" s="230" t="s">
        <v>149</v>
      </c>
      <c r="M2255" s="230" t="s">
        <v>149</v>
      </c>
    </row>
    <row r="2256" spans="1:13" x14ac:dyDescent="0.3">
      <c r="A2256" s="230">
        <v>425065</v>
      </c>
      <c r="B2256" s="230" t="s">
        <v>58</v>
      </c>
      <c r="C2256" s="230" t="s">
        <v>150</v>
      </c>
      <c r="D2256" s="230" t="s">
        <v>148</v>
      </c>
      <c r="E2256" s="230" t="s">
        <v>148</v>
      </c>
      <c r="I2256" s="230" t="s">
        <v>149</v>
      </c>
      <c r="J2256" s="230" t="s">
        <v>149</v>
      </c>
      <c r="K2256" s="230" t="s">
        <v>150</v>
      </c>
      <c r="L2256" s="230" t="s">
        <v>149</v>
      </c>
      <c r="M2256" s="230" t="s">
        <v>150</v>
      </c>
    </row>
    <row r="2257" spans="1:13" x14ac:dyDescent="0.3">
      <c r="A2257" s="230">
        <v>425094</v>
      </c>
      <c r="B2257" s="230" t="s">
        <v>58</v>
      </c>
      <c r="C2257" s="230" t="s">
        <v>150</v>
      </c>
      <c r="D2257" s="230" t="s">
        <v>149</v>
      </c>
      <c r="E2257" s="230" t="s">
        <v>148</v>
      </c>
      <c r="F2257" s="230" t="s">
        <v>148</v>
      </c>
      <c r="G2257" s="230" t="s">
        <v>150</v>
      </c>
      <c r="H2257" s="230" t="s">
        <v>150</v>
      </c>
      <c r="I2257" s="230" t="s">
        <v>149</v>
      </c>
      <c r="J2257" s="230" t="s">
        <v>149</v>
      </c>
      <c r="K2257" s="230" t="s">
        <v>149</v>
      </c>
      <c r="L2257" s="230" t="s">
        <v>149</v>
      </c>
      <c r="M2257" s="230" t="s">
        <v>149</v>
      </c>
    </row>
    <row r="2258" spans="1:13" x14ac:dyDescent="0.3">
      <c r="A2258" s="230">
        <v>425105</v>
      </c>
      <c r="B2258" s="230" t="s">
        <v>58</v>
      </c>
      <c r="C2258" s="230" t="s">
        <v>150</v>
      </c>
      <c r="E2258" s="230" t="s">
        <v>148</v>
      </c>
      <c r="F2258" s="230" t="s">
        <v>148</v>
      </c>
      <c r="I2258" s="230" t="s">
        <v>149</v>
      </c>
      <c r="J2258" s="230" t="s">
        <v>149</v>
      </c>
      <c r="K2258" s="230" t="s">
        <v>148</v>
      </c>
      <c r="L2258" s="230" t="s">
        <v>149</v>
      </c>
    </row>
    <row r="2259" spans="1:13" x14ac:dyDescent="0.3">
      <c r="A2259" s="230">
        <v>425214</v>
      </c>
      <c r="B2259" s="230" t="s">
        <v>58</v>
      </c>
      <c r="C2259" s="230" t="s">
        <v>148</v>
      </c>
      <c r="G2259" s="230" t="s">
        <v>148</v>
      </c>
      <c r="H2259" s="230" t="s">
        <v>150</v>
      </c>
      <c r="I2259" s="230" t="s">
        <v>150</v>
      </c>
      <c r="J2259" s="230" t="s">
        <v>149</v>
      </c>
      <c r="K2259" s="230" t="s">
        <v>150</v>
      </c>
      <c r="L2259" s="230" t="s">
        <v>150</v>
      </c>
      <c r="M2259" s="230" t="s">
        <v>149</v>
      </c>
    </row>
    <row r="2260" spans="1:13" x14ac:dyDescent="0.3">
      <c r="A2260" s="230">
        <v>425486</v>
      </c>
      <c r="B2260" s="230" t="s">
        <v>58</v>
      </c>
      <c r="C2260" s="230" t="s">
        <v>149</v>
      </c>
      <c r="D2260" s="230" t="s">
        <v>149</v>
      </c>
      <c r="E2260" s="230" t="s">
        <v>149</v>
      </c>
      <c r="F2260" s="230" t="s">
        <v>149</v>
      </c>
      <c r="G2260" s="230" t="s">
        <v>150</v>
      </c>
      <c r="H2260" s="230" t="s">
        <v>150</v>
      </c>
      <c r="I2260" s="230" t="s">
        <v>149</v>
      </c>
      <c r="J2260" s="230" t="s">
        <v>149</v>
      </c>
      <c r="K2260" s="230" t="s">
        <v>149</v>
      </c>
      <c r="L2260" s="230" t="s">
        <v>149</v>
      </c>
      <c r="M2260" s="230" t="s">
        <v>149</v>
      </c>
    </row>
    <row r="2261" spans="1:13" x14ac:dyDescent="0.3">
      <c r="A2261" s="230">
        <v>425510</v>
      </c>
      <c r="B2261" s="230" t="s">
        <v>58</v>
      </c>
      <c r="D2261" s="230" t="s">
        <v>148</v>
      </c>
      <c r="F2261" s="230" t="s">
        <v>148</v>
      </c>
      <c r="G2261" s="230" t="s">
        <v>148</v>
      </c>
      <c r="I2261" s="230" t="s">
        <v>148</v>
      </c>
      <c r="J2261" s="230" t="s">
        <v>148</v>
      </c>
      <c r="L2261" s="230" t="s">
        <v>148</v>
      </c>
    </row>
    <row r="2262" spans="1:13" x14ac:dyDescent="0.3">
      <c r="A2262" s="230">
        <v>425771</v>
      </c>
      <c r="B2262" s="230" t="s">
        <v>58</v>
      </c>
      <c r="C2262" s="230" t="s">
        <v>150</v>
      </c>
      <c r="D2262" s="230" t="s">
        <v>148</v>
      </c>
      <c r="E2262" s="230" t="s">
        <v>148</v>
      </c>
      <c r="F2262" s="230" t="s">
        <v>148</v>
      </c>
      <c r="G2262" s="230" t="s">
        <v>148</v>
      </c>
      <c r="H2262" s="230" t="s">
        <v>150</v>
      </c>
      <c r="I2262" s="230" t="s">
        <v>149</v>
      </c>
      <c r="K2262" s="230" t="s">
        <v>148</v>
      </c>
      <c r="L2262" s="230" t="s">
        <v>148</v>
      </c>
    </row>
    <row r="2263" spans="1:13" x14ac:dyDescent="0.3">
      <c r="A2263" s="230">
        <v>425774</v>
      </c>
      <c r="B2263" s="230" t="s">
        <v>58</v>
      </c>
      <c r="C2263" s="230" t="s">
        <v>150</v>
      </c>
      <c r="D2263" s="230" t="s">
        <v>149</v>
      </c>
      <c r="E2263" s="230" t="s">
        <v>148</v>
      </c>
      <c r="F2263" s="230" t="s">
        <v>150</v>
      </c>
      <c r="G2263" s="230" t="s">
        <v>149</v>
      </c>
      <c r="H2263" s="230" t="s">
        <v>149</v>
      </c>
      <c r="I2263" s="230" t="s">
        <v>149</v>
      </c>
      <c r="J2263" s="230" t="s">
        <v>149</v>
      </c>
      <c r="K2263" s="230" t="s">
        <v>150</v>
      </c>
      <c r="L2263" s="230" t="s">
        <v>149</v>
      </c>
      <c r="M2263" s="230" t="s">
        <v>150</v>
      </c>
    </row>
    <row r="2264" spans="1:13" x14ac:dyDescent="0.3">
      <c r="A2264" s="230">
        <v>425796</v>
      </c>
      <c r="B2264" s="230" t="s">
        <v>58</v>
      </c>
      <c r="E2264" s="230" t="s">
        <v>148</v>
      </c>
      <c r="F2264" s="230" t="s">
        <v>148</v>
      </c>
      <c r="G2264" s="230" t="s">
        <v>148</v>
      </c>
      <c r="H2264" s="230" t="s">
        <v>148</v>
      </c>
      <c r="I2264" s="230" t="s">
        <v>150</v>
      </c>
      <c r="J2264" s="230" t="s">
        <v>149</v>
      </c>
      <c r="K2264" s="230" t="s">
        <v>148</v>
      </c>
      <c r="L2264" s="230" t="s">
        <v>149</v>
      </c>
      <c r="M2264" s="230" t="s">
        <v>150</v>
      </c>
    </row>
    <row r="2265" spans="1:13" x14ac:dyDescent="0.3">
      <c r="A2265" s="230">
        <v>425873</v>
      </c>
      <c r="B2265" s="230" t="s">
        <v>58</v>
      </c>
      <c r="C2265" s="230" t="s">
        <v>148</v>
      </c>
      <c r="D2265" s="230" t="s">
        <v>148</v>
      </c>
      <c r="E2265" s="230" t="s">
        <v>150</v>
      </c>
      <c r="H2265" s="230" t="s">
        <v>148</v>
      </c>
      <c r="I2265" s="230" t="s">
        <v>150</v>
      </c>
      <c r="J2265" s="230" t="s">
        <v>148</v>
      </c>
      <c r="L2265" s="230" t="s">
        <v>150</v>
      </c>
      <c r="M2265" s="230" t="s">
        <v>148</v>
      </c>
    </row>
    <row r="2266" spans="1:13" x14ac:dyDescent="0.3">
      <c r="A2266" s="230">
        <v>425892</v>
      </c>
      <c r="B2266" s="230" t="s">
        <v>58</v>
      </c>
      <c r="C2266" s="230" t="s">
        <v>148</v>
      </c>
      <c r="E2266" s="230" t="s">
        <v>148</v>
      </c>
      <c r="I2266" s="230" t="s">
        <v>149</v>
      </c>
      <c r="J2266" s="230" t="s">
        <v>150</v>
      </c>
      <c r="K2266" s="230" t="s">
        <v>150</v>
      </c>
      <c r="L2266" s="230" t="s">
        <v>149</v>
      </c>
    </row>
    <row r="2267" spans="1:13" x14ac:dyDescent="0.3">
      <c r="A2267" s="230">
        <v>425910</v>
      </c>
      <c r="B2267" s="230" t="s">
        <v>58</v>
      </c>
      <c r="C2267" s="230" t="s">
        <v>150</v>
      </c>
      <c r="E2267" s="230" t="s">
        <v>148</v>
      </c>
      <c r="G2267" s="230" t="s">
        <v>148</v>
      </c>
      <c r="H2267" s="230" t="s">
        <v>149</v>
      </c>
      <c r="I2267" s="230" t="s">
        <v>150</v>
      </c>
      <c r="J2267" s="230" t="s">
        <v>150</v>
      </c>
      <c r="K2267" s="230" t="s">
        <v>150</v>
      </c>
      <c r="L2267" s="230" t="s">
        <v>149</v>
      </c>
    </row>
    <row r="2268" spans="1:13" x14ac:dyDescent="0.3">
      <c r="A2268" s="230">
        <v>425920</v>
      </c>
      <c r="B2268" s="230" t="s">
        <v>58</v>
      </c>
      <c r="D2268" s="230" t="s">
        <v>149</v>
      </c>
      <c r="E2268" s="230" t="s">
        <v>148</v>
      </c>
      <c r="G2268" s="230" t="s">
        <v>148</v>
      </c>
      <c r="H2268" s="230" t="s">
        <v>148</v>
      </c>
      <c r="J2268" s="230" t="s">
        <v>148</v>
      </c>
      <c r="K2268" s="230" t="s">
        <v>150</v>
      </c>
      <c r="L2268" s="230" t="s">
        <v>148</v>
      </c>
    </row>
    <row r="2269" spans="1:13" x14ac:dyDescent="0.3">
      <c r="A2269" s="230">
        <v>425925</v>
      </c>
      <c r="B2269" s="230" t="s">
        <v>58</v>
      </c>
      <c r="D2269" s="230" t="s">
        <v>148</v>
      </c>
      <c r="E2269" s="230" t="s">
        <v>148</v>
      </c>
      <c r="G2269" s="230" t="s">
        <v>148</v>
      </c>
      <c r="H2269" s="230" t="s">
        <v>148</v>
      </c>
      <c r="I2269" s="230" t="s">
        <v>148</v>
      </c>
      <c r="J2269" s="230" t="s">
        <v>148</v>
      </c>
      <c r="K2269" s="230" t="s">
        <v>148</v>
      </c>
      <c r="L2269" s="230" t="s">
        <v>149</v>
      </c>
    </row>
    <row r="2270" spans="1:13" x14ac:dyDescent="0.3">
      <c r="A2270" s="230">
        <v>425970</v>
      </c>
      <c r="B2270" s="230" t="s">
        <v>58</v>
      </c>
      <c r="D2270" s="230" t="s">
        <v>148</v>
      </c>
      <c r="G2270" s="230" t="s">
        <v>148</v>
      </c>
      <c r="I2270" s="230" t="s">
        <v>150</v>
      </c>
      <c r="K2270" s="230" t="s">
        <v>148</v>
      </c>
      <c r="L2270" s="230" t="s">
        <v>148</v>
      </c>
    </row>
    <row r="2271" spans="1:13" x14ac:dyDescent="0.3">
      <c r="A2271" s="230">
        <v>426002</v>
      </c>
      <c r="B2271" s="230" t="s">
        <v>58</v>
      </c>
      <c r="C2271" s="230" t="s">
        <v>148</v>
      </c>
      <c r="D2271" s="230" t="s">
        <v>148</v>
      </c>
      <c r="E2271" s="230" t="s">
        <v>148</v>
      </c>
      <c r="F2271" s="230" t="s">
        <v>149</v>
      </c>
      <c r="G2271" s="230" t="s">
        <v>149</v>
      </c>
      <c r="H2271" s="230" t="s">
        <v>148</v>
      </c>
      <c r="I2271" s="230" t="s">
        <v>150</v>
      </c>
      <c r="J2271" s="230" t="s">
        <v>150</v>
      </c>
      <c r="K2271" s="230" t="s">
        <v>150</v>
      </c>
      <c r="L2271" s="230" t="s">
        <v>150</v>
      </c>
      <c r="M2271" s="230" t="s">
        <v>150</v>
      </c>
    </row>
    <row r="2272" spans="1:13" x14ac:dyDescent="0.3">
      <c r="A2272" s="230">
        <v>426008</v>
      </c>
      <c r="B2272" s="230" t="s">
        <v>58</v>
      </c>
      <c r="D2272" s="230" t="s">
        <v>148</v>
      </c>
      <c r="E2272" s="230" t="s">
        <v>148</v>
      </c>
      <c r="F2272" s="230" t="s">
        <v>148</v>
      </c>
      <c r="G2272" s="230" t="s">
        <v>148</v>
      </c>
      <c r="H2272" s="230" t="s">
        <v>148</v>
      </c>
      <c r="I2272" s="230" t="s">
        <v>149</v>
      </c>
      <c r="J2272" s="230" t="s">
        <v>149</v>
      </c>
      <c r="K2272" s="230" t="s">
        <v>149</v>
      </c>
      <c r="L2272" s="230" t="s">
        <v>149</v>
      </c>
      <c r="M2272" s="230" t="s">
        <v>149</v>
      </c>
    </row>
    <row r="2273" spans="1:13" x14ac:dyDescent="0.3">
      <c r="A2273" s="230">
        <v>426034</v>
      </c>
      <c r="B2273" s="230" t="s">
        <v>58</v>
      </c>
      <c r="E2273" s="230" t="s">
        <v>148</v>
      </c>
      <c r="G2273" s="230" t="s">
        <v>150</v>
      </c>
      <c r="H2273" s="230" t="s">
        <v>150</v>
      </c>
      <c r="I2273" s="230" t="s">
        <v>148</v>
      </c>
      <c r="J2273" s="230" t="s">
        <v>148</v>
      </c>
      <c r="K2273" s="230" t="s">
        <v>150</v>
      </c>
      <c r="L2273" s="230" t="s">
        <v>150</v>
      </c>
    </row>
    <row r="2274" spans="1:13" x14ac:dyDescent="0.3">
      <c r="A2274" s="230">
        <v>426048</v>
      </c>
      <c r="B2274" s="230" t="s">
        <v>58</v>
      </c>
      <c r="E2274" s="230" t="s">
        <v>148</v>
      </c>
      <c r="I2274" s="230" t="s">
        <v>150</v>
      </c>
      <c r="J2274" s="230" t="s">
        <v>150</v>
      </c>
      <c r="K2274" s="230" t="s">
        <v>150</v>
      </c>
      <c r="L2274" s="230" t="s">
        <v>148</v>
      </c>
    </row>
    <row r="2275" spans="1:13" x14ac:dyDescent="0.3">
      <c r="A2275" s="230">
        <v>426051</v>
      </c>
      <c r="B2275" s="230" t="s">
        <v>58</v>
      </c>
      <c r="C2275" s="230" t="s">
        <v>149</v>
      </c>
      <c r="D2275" s="230" t="s">
        <v>150</v>
      </c>
      <c r="E2275" s="230" t="s">
        <v>148</v>
      </c>
      <c r="G2275" s="230" t="s">
        <v>149</v>
      </c>
      <c r="H2275" s="230" t="s">
        <v>148</v>
      </c>
      <c r="I2275" s="230" t="s">
        <v>149</v>
      </c>
      <c r="J2275" s="230" t="s">
        <v>149</v>
      </c>
      <c r="K2275" s="230" t="s">
        <v>149</v>
      </c>
      <c r="L2275" s="230" t="s">
        <v>149</v>
      </c>
      <c r="M2275" s="230" t="s">
        <v>149</v>
      </c>
    </row>
    <row r="2276" spans="1:13" x14ac:dyDescent="0.3">
      <c r="A2276" s="230">
        <v>426092</v>
      </c>
      <c r="B2276" s="230" t="s">
        <v>58</v>
      </c>
      <c r="G2276" s="230" t="s">
        <v>148</v>
      </c>
      <c r="H2276" s="230" t="s">
        <v>148</v>
      </c>
      <c r="K2276" s="230" t="s">
        <v>150</v>
      </c>
      <c r="L2276" s="230" t="s">
        <v>148</v>
      </c>
      <c r="M2276" s="230" t="s">
        <v>150</v>
      </c>
    </row>
    <row r="2277" spans="1:13" x14ac:dyDescent="0.3">
      <c r="A2277" s="230">
        <v>426096</v>
      </c>
      <c r="B2277" s="230" t="s">
        <v>58</v>
      </c>
      <c r="E2277" s="230" t="s">
        <v>148</v>
      </c>
      <c r="F2277" s="230" t="s">
        <v>149</v>
      </c>
      <c r="G2277" s="230" t="s">
        <v>149</v>
      </c>
      <c r="H2277" s="230" t="s">
        <v>148</v>
      </c>
      <c r="I2277" s="230" t="s">
        <v>148</v>
      </c>
      <c r="J2277" s="230" t="s">
        <v>150</v>
      </c>
      <c r="K2277" s="230" t="s">
        <v>150</v>
      </c>
      <c r="L2277" s="230" t="s">
        <v>149</v>
      </c>
    </row>
    <row r="2278" spans="1:13" x14ac:dyDescent="0.3">
      <c r="A2278" s="230">
        <v>426112</v>
      </c>
      <c r="B2278" s="230" t="s">
        <v>58</v>
      </c>
      <c r="E2278" s="230" t="s">
        <v>148</v>
      </c>
      <c r="F2278" s="230" t="s">
        <v>148</v>
      </c>
      <c r="H2278" s="230" t="s">
        <v>148</v>
      </c>
      <c r="I2278" s="230" t="s">
        <v>148</v>
      </c>
      <c r="J2278" s="230" t="s">
        <v>148</v>
      </c>
      <c r="K2278" s="230" t="s">
        <v>148</v>
      </c>
      <c r="L2278" s="230" t="s">
        <v>148</v>
      </c>
    </row>
    <row r="2279" spans="1:13" x14ac:dyDescent="0.3">
      <c r="A2279" s="230">
        <v>426122</v>
      </c>
      <c r="B2279" s="230" t="s">
        <v>58</v>
      </c>
      <c r="E2279" s="230" t="s">
        <v>148</v>
      </c>
      <c r="I2279" s="230" t="s">
        <v>148</v>
      </c>
      <c r="J2279" s="230" t="s">
        <v>148</v>
      </c>
      <c r="K2279" s="230" t="s">
        <v>150</v>
      </c>
      <c r="L2279" s="230" t="s">
        <v>150</v>
      </c>
    </row>
    <row r="2280" spans="1:13" x14ac:dyDescent="0.3">
      <c r="A2280" s="230">
        <v>426123</v>
      </c>
      <c r="B2280" s="230" t="s">
        <v>58</v>
      </c>
      <c r="D2280" s="230" t="s">
        <v>149</v>
      </c>
      <c r="E2280" s="230" t="s">
        <v>150</v>
      </c>
      <c r="F2280" s="230" t="s">
        <v>148</v>
      </c>
      <c r="G2280" s="230" t="s">
        <v>149</v>
      </c>
      <c r="H2280" s="230" t="s">
        <v>149</v>
      </c>
      <c r="I2280" s="230" t="s">
        <v>150</v>
      </c>
      <c r="J2280" s="230" t="s">
        <v>149</v>
      </c>
      <c r="K2280" s="230" t="s">
        <v>149</v>
      </c>
      <c r="L2280" s="230" t="s">
        <v>149</v>
      </c>
      <c r="M2280" s="230" t="s">
        <v>149</v>
      </c>
    </row>
    <row r="2281" spans="1:13" x14ac:dyDescent="0.3">
      <c r="A2281" s="230">
        <v>426125</v>
      </c>
      <c r="B2281" s="230" t="s">
        <v>58</v>
      </c>
      <c r="C2281" s="230" t="s">
        <v>150</v>
      </c>
      <c r="D2281" s="230" t="s">
        <v>148</v>
      </c>
      <c r="E2281" s="230" t="s">
        <v>150</v>
      </c>
      <c r="F2281" s="230" t="s">
        <v>150</v>
      </c>
      <c r="G2281" s="230" t="s">
        <v>148</v>
      </c>
      <c r="H2281" s="230" t="s">
        <v>150</v>
      </c>
      <c r="I2281" s="230" t="s">
        <v>149</v>
      </c>
      <c r="J2281" s="230" t="s">
        <v>149</v>
      </c>
      <c r="K2281" s="230" t="s">
        <v>149</v>
      </c>
      <c r="L2281" s="230" t="s">
        <v>149</v>
      </c>
      <c r="M2281" s="230" t="s">
        <v>149</v>
      </c>
    </row>
    <row r="2282" spans="1:13" x14ac:dyDescent="0.3">
      <c r="A2282" s="230">
        <v>426138</v>
      </c>
      <c r="B2282" s="230" t="s">
        <v>58</v>
      </c>
      <c r="C2282" s="230" t="s">
        <v>148</v>
      </c>
      <c r="D2282" s="230" t="s">
        <v>149</v>
      </c>
      <c r="E2282" s="230" t="s">
        <v>150</v>
      </c>
      <c r="F2282" s="230" t="s">
        <v>148</v>
      </c>
      <c r="G2282" s="230" t="s">
        <v>149</v>
      </c>
      <c r="H2282" s="230" t="s">
        <v>148</v>
      </c>
      <c r="I2282" s="230" t="s">
        <v>149</v>
      </c>
      <c r="J2282" s="230" t="s">
        <v>149</v>
      </c>
      <c r="K2282" s="230" t="s">
        <v>149</v>
      </c>
      <c r="L2282" s="230" t="s">
        <v>149</v>
      </c>
      <c r="M2282" s="230" t="s">
        <v>149</v>
      </c>
    </row>
    <row r="2283" spans="1:13" x14ac:dyDescent="0.3">
      <c r="A2283" s="230">
        <v>426143</v>
      </c>
      <c r="B2283" s="230" t="s">
        <v>58</v>
      </c>
      <c r="C2283" s="230" t="s">
        <v>148</v>
      </c>
      <c r="E2283" s="230" t="s">
        <v>148</v>
      </c>
      <c r="G2283" s="230" t="s">
        <v>150</v>
      </c>
      <c r="H2283" s="230" t="s">
        <v>150</v>
      </c>
      <c r="I2283" s="230" t="s">
        <v>150</v>
      </c>
      <c r="J2283" s="230" t="s">
        <v>149</v>
      </c>
      <c r="K2283" s="230" t="s">
        <v>148</v>
      </c>
      <c r="L2283" s="230" t="s">
        <v>150</v>
      </c>
      <c r="M2283" s="230" t="s">
        <v>150</v>
      </c>
    </row>
    <row r="2284" spans="1:13" x14ac:dyDescent="0.3">
      <c r="A2284" s="230">
        <v>426148</v>
      </c>
      <c r="B2284" s="230" t="s">
        <v>58</v>
      </c>
      <c r="C2284" s="230" t="s">
        <v>150</v>
      </c>
      <c r="D2284" s="230" t="s">
        <v>148</v>
      </c>
      <c r="E2284" s="230" t="s">
        <v>150</v>
      </c>
      <c r="F2284" s="230" t="s">
        <v>149</v>
      </c>
      <c r="G2284" s="230" t="s">
        <v>150</v>
      </c>
      <c r="H2284" s="230" t="s">
        <v>148</v>
      </c>
      <c r="I2284" s="230" t="s">
        <v>149</v>
      </c>
      <c r="J2284" s="230" t="s">
        <v>149</v>
      </c>
      <c r="K2284" s="230" t="s">
        <v>149</v>
      </c>
      <c r="L2284" s="230" t="s">
        <v>150</v>
      </c>
      <c r="M2284" s="230" t="s">
        <v>150</v>
      </c>
    </row>
    <row r="2285" spans="1:13" x14ac:dyDescent="0.3">
      <c r="A2285" s="230">
        <v>426158</v>
      </c>
      <c r="B2285" s="230" t="s">
        <v>58</v>
      </c>
      <c r="C2285" s="230" t="s">
        <v>148</v>
      </c>
      <c r="D2285" s="230" t="s">
        <v>148</v>
      </c>
      <c r="F2285" s="230" t="s">
        <v>150</v>
      </c>
      <c r="G2285" s="230" t="s">
        <v>148</v>
      </c>
      <c r="H2285" s="230" t="s">
        <v>148</v>
      </c>
      <c r="I2285" s="230" t="s">
        <v>149</v>
      </c>
      <c r="J2285" s="230" t="s">
        <v>148</v>
      </c>
      <c r="K2285" s="230" t="s">
        <v>148</v>
      </c>
    </row>
    <row r="2286" spans="1:13" x14ac:dyDescent="0.3">
      <c r="A2286" s="230">
        <v>426170</v>
      </c>
      <c r="B2286" s="230" t="s">
        <v>58</v>
      </c>
      <c r="C2286" s="230" t="s">
        <v>150</v>
      </c>
      <c r="I2286" s="230" t="s">
        <v>150</v>
      </c>
      <c r="J2286" s="230" t="s">
        <v>148</v>
      </c>
      <c r="K2286" s="230" t="s">
        <v>148</v>
      </c>
      <c r="L2286" s="230" t="s">
        <v>150</v>
      </c>
    </row>
    <row r="2287" spans="1:13" x14ac:dyDescent="0.3">
      <c r="A2287" s="230">
        <v>426183</v>
      </c>
      <c r="B2287" s="230" t="s">
        <v>58</v>
      </c>
      <c r="G2287" s="230" t="s">
        <v>148</v>
      </c>
      <c r="I2287" s="230" t="s">
        <v>148</v>
      </c>
      <c r="J2287" s="230" t="s">
        <v>150</v>
      </c>
      <c r="K2287" s="230" t="s">
        <v>148</v>
      </c>
      <c r="L2287" s="230" t="s">
        <v>148</v>
      </c>
    </row>
    <row r="2288" spans="1:13" x14ac:dyDescent="0.3">
      <c r="A2288" s="230">
        <v>426196</v>
      </c>
      <c r="B2288" s="230" t="s">
        <v>58</v>
      </c>
      <c r="D2288" s="230" t="s">
        <v>148</v>
      </c>
      <c r="E2288" s="230" t="s">
        <v>150</v>
      </c>
      <c r="G2288" s="230" t="s">
        <v>149</v>
      </c>
      <c r="H2288" s="230" t="s">
        <v>149</v>
      </c>
      <c r="I2288" s="230" t="s">
        <v>150</v>
      </c>
      <c r="J2288" s="230" t="s">
        <v>150</v>
      </c>
      <c r="K2288" s="230" t="s">
        <v>149</v>
      </c>
      <c r="L2288" s="230" t="s">
        <v>149</v>
      </c>
      <c r="M2288" s="230" t="s">
        <v>150</v>
      </c>
    </row>
    <row r="2289" spans="1:13" x14ac:dyDescent="0.3">
      <c r="A2289" s="230">
        <v>426258</v>
      </c>
      <c r="B2289" s="230" t="s">
        <v>58</v>
      </c>
      <c r="C2289" s="230" t="s">
        <v>150</v>
      </c>
      <c r="E2289" s="230" t="s">
        <v>150</v>
      </c>
      <c r="F2289" s="230" t="s">
        <v>150</v>
      </c>
      <c r="I2289" s="230" t="s">
        <v>149</v>
      </c>
      <c r="J2289" s="230" t="s">
        <v>149</v>
      </c>
      <c r="K2289" s="230" t="s">
        <v>149</v>
      </c>
      <c r="L2289" s="230" t="s">
        <v>149</v>
      </c>
      <c r="M2289" s="230" t="s">
        <v>149</v>
      </c>
    </row>
    <row r="2290" spans="1:13" x14ac:dyDescent="0.3">
      <c r="A2290" s="230">
        <v>426260</v>
      </c>
      <c r="B2290" s="230" t="s">
        <v>58</v>
      </c>
      <c r="E2290" s="230" t="s">
        <v>150</v>
      </c>
      <c r="F2290" s="230" t="s">
        <v>148</v>
      </c>
      <c r="G2290" s="230" t="s">
        <v>148</v>
      </c>
      <c r="J2290" s="230" t="s">
        <v>148</v>
      </c>
      <c r="K2290" s="230" t="s">
        <v>148</v>
      </c>
      <c r="L2290" s="230" t="s">
        <v>148</v>
      </c>
      <c r="M2290" s="230" t="s">
        <v>148</v>
      </c>
    </row>
    <row r="2291" spans="1:13" x14ac:dyDescent="0.3">
      <c r="A2291" s="230">
        <v>426277</v>
      </c>
      <c r="B2291" s="230" t="s">
        <v>58</v>
      </c>
      <c r="G2291" s="230" t="s">
        <v>148</v>
      </c>
      <c r="J2291" s="230" t="s">
        <v>148</v>
      </c>
      <c r="K2291" s="230" t="s">
        <v>149</v>
      </c>
      <c r="L2291" s="230" t="s">
        <v>149</v>
      </c>
      <c r="M2291" s="230" t="s">
        <v>148</v>
      </c>
    </row>
    <row r="2292" spans="1:13" x14ac:dyDescent="0.3">
      <c r="A2292" s="230">
        <v>426293</v>
      </c>
      <c r="B2292" s="230" t="s">
        <v>58</v>
      </c>
      <c r="C2292" s="230" t="s">
        <v>148</v>
      </c>
      <c r="E2292" s="230" t="s">
        <v>148</v>
      </c>
      <c r="F2292" s="230" t="s">
        <v>150</v>
      </c>
      <c r="G2292" s="230" t="s">
        <v>150</v>
      </c>
      <c r="H2292" s="230" t="s">
        <v>148</v>
      </c>
      <c r="J2292" s="230" t="s">
        <v>148</v>
      </c>
      <c r="K2292" s="230" t="s">
        <v>148</v>
      </c>
      <c r="L2292" s="230" t="s">
        <v>149</v>
      </c>
      <c r="M2292" s="230" t="s">
        <v>150</v>
      </c>
    </row>
    <row r="2293" spans="1:13" x14ac:dyDescent="0.3">
      <c r="A2293" s="230">
        <v>426297</v>
      </c>
      <c r="B2293" s="230" t="s">
        <v>58</v>
      </c>
      <c r="C2293" s="230" t="s">
        <v>149</v>
      </c>
      <c r="G2293" s="230" t="s">
        <v>148</v>
      </c>
      <c r="I2293" s="230" t="s">
        <v>149</v>
      </c>
      <c r="J2293" s="230" t="s">
        <v>148</v>
      </c>
      <c r="L2293" s="230" t="s">
        <v>150</v>
      </c>
      <c r="M2293" s="230" t="s">
        <v>149</v>
      </c>
    </row>
    <row r="2294" spans="1:13" x14ac:dyDescent="0.3">
      <c r="A2294" s="230">
        <v>426302</v>
      </c>
      <c r="B2294" s="230" t="s">
        <v>58</v>
      </c>
      <c r="E2294" s="230" t="s">
        <v>148</v>
      </c>
      <c r="F2294" s="230" t="s">
        <v>148</v>
      </c>
      <c r="H2294" s="230" t="s">
        <v>150</v>
      </c>
      <c r="J2294" s="230" t="s">
        <v>150</v>
      </c>
      <c r="K2294" s="230" t="s">
        <v>150</v>
      </c>
      <c r="L2294" s="230" t="s">
        <v>150</v>
      </c>
    </row>
    <row r="2295" spans="1:13" x14ac:dyDescent="0.3">
      <c r="A2295" s="230">
        <v>426347</v>
      </c>
      <c r="B2295" s="230" t="s">
        <v>58</v>
      </c>
      <c r="H2295" s="230" t="s">
        <v>150</v>
      </c>
      <c r="I2295" s="230" t="s">
        <v>148</v>
      </c>
      <c r="J2295" s="230" t="s">
        <v>148</v>
      </c>
      <c r="K2295" s="230" t="s">
        <v>148</v>
      </c>
      <c r="L2295" s="230" t="s">
        <v>150</v>
      </c>
    </row>
    <row r="2296" spans="1:13" x14ac:dyDescent="0.3">
      <c r="A2296" s="230">
        <v>426363</v>
      </c>
      <c r="B2296" s="230" t="s">
        <v>58</v>
      </c>
      <c r="D2296" s="230" t="s">
        <v>148</v>
      </c>
      <c r="E2296" s="230" t="s">
        <v>148</v>
      </c>
      <c r="G2296" s="230" t="s">
        <v>150</v>
      </c>
      <c r="H2296" s="230" t="s">
        <v>148</v>
      </c>
      <c r="I2296" s="230" t="s">
        <v>150</v>
      </c>
      <c r="J2296" s="230" t="s">
        <v>150</v>
      </c>
      <c r="K2296" s="230" t="s">
        <v>150</v>
      </c>
      <c r="L2296" s="230" t="s">
        <v>150</v>
      </c>
      <c r="M2296" s="230" t="s">
        <v>150</v>
      </c>
    </row>
    <row r="2297" spans="1:13" x14ac:dyDescent="0.3">
      <c r="A2297" s="230">
        <v>426385</v>
      </c>
      <c r="B2297" s="230" t="s">
        <v>58</v>
      </c>
      <c r="E2297" s="230" t="s">
        <v>148</v>
      </c>
      <c r="G2297" s="230" t="s">
        <v>148</v>
      </c>
      <c r="H2297" s="230" t="s">
        <v>148</v>
      </c>
      <c r="I2297" s="230" t="s">
        <v>148</v>
      </c>
      <c r="K2297" s="230" t="s">
        <v>148</v>
      </c>
    </row>
    <row r="2298" spans="1:13" x14ac:dyDescent="0.3">
      <c r="A2298" s="230">
        <v>426389</v>
      </c>
      <c r="B2298" s="230" t="s">
        <v>58</v>
      </c>
      <c r="D2298" s="230" t="s">
        <v>148</v>
      </c>
      <c r="F2298" s="230" t="s">
        <v>148</v>
      </c>
      <c r="G2298" s="230" t="s">
        <v>148</v>
      </c>
      <c r="H2298" s="230" t="s">
        <v>148</v>
      </c>
      <c r="J2298" s="230" t="s">
        <v>150</v>
      </c>
      <c r="K2298" s="230" t="s">
        <v>148</v>
      </c>
      <c r="L2298" s="230" t="s">
        <v>150</v>
      </c>
      <c r="M2298" s="230" t="s">
        <v>150</v>
      </c>
    </row>
    <row r="2299" spans="1:13" x14ac:dyDescent="0.3">
      <c r="A2299" s="230">
        <v>426400</v>
      </c>
      <c r="B2299" s="230" t="s">
        <v>58</v>
      </c>
      <c r="C2299" s="230" t="s">
        <v>148</v>
      </c>
      <c r="D2299" s="230" t="s">
        <v>148</v>
      </c>
      <c r="E2299" s="230" t="s">
        <v>150</v>
      </c>
      <c r="G2299" s="230" t="s">
        <v>150</v>
      </c>
      <c r="H2299" s="230" t="s">
        <v>150</v>
      </c>
      <c r="I2299" s="230" t="s">
        <v>150</v>
      </c>
      <c r="J2299" s="230" t="s">
        <v>150</v>
      </c>
      <c r="K2299" s="230" t="s">
        <v>149</v>
      </c>
      <c r="L2299" s="230" t="s">
        <v>150</v>
      </c>
      <c r="M2299" s="230" t="s">
        <v>150</v>
      </c>
    </row>
    <row r="2300" spans="1:13" x14ac:dyDescent="0.3">
      <c r="A2300" s="230">
        <v>426418</v>
      </c>
      <c r="B2300" s="230" t="s">
        <v>58</v>
      </c>
      <c r="C2300" s="230" t="s">
        <v>148</v>
      </c>
      <c r="E2300" s="230" t="s">
        <v>148</v>
      </c>
      <c r="G2300" s="230" t="s">
        <v>148</v>
      </c>
      <c r="H2300" s="230" t="s">
        <v>150</v>
      </c>
      <c r="J2300" s="230" t="s">
        <v>150</v>
      </c>
      <c r="K2300" s="230" t="s">
        <v>148</v>
      </c>
      <c r="L2300" s="230" t="s">
        <v>149</v>
      </c>
    </row>
    <row r="2301" spans="1:13" x14ac:dyDescent="0.3">
      <c r="A2301" s="230">
        <v>426427</v>
      </c>
      <c r="B2301" s="230" t="s">
        <v>58</v>
      </c>
      <c r="D2301" s="230" t="s">
        <v>148</v>
      </c>
      <c r="G2301" s="230" t="s">
        <v>148</v>
      </c>
      <c r="H2301" s="230" t="s">
        <v>148</v>
      </c>
      <c r="I2301" s="230" t="s">
        <v>148</v>
      </c>
      <c r="J2301" s="230" t="s">
        <v>149</v>
      </c>
      <c r="K2301" s="230" t="s">
        <v>149</v>
      </c>
      <c r="L2301" s="230" t="s">
        <v>149</v>
      </c>
      <c r="M2301" s="230" t="s">
        <v>149</v>
      </c>
    </row>
    <row r="2302" spans="1:13" x14ac:dyDescent="0.3">
      <c r="A2302" s="230">
        <v>426436</v>
      </c>
      <c r="B2302" s="230" t="s">
        <v>58</v>
      </c>
      <c r="C2302" s="230" t="s">
        <v>150</v>
      </c>
      <c r="D2302" s="230" t="s">
        <v>148</v>
      </c>
      <c r="E2302" s="230" t="s">
        <v>148</v>
      </c>
      <c r="F2302" s="230" t="s">
        <v>148</v>
      </c>
      <c r="G2302" s="230" t="s">
        <v>150</v>
      </c>
      <c r="H2302" s="230" t="s">
        <v>148</v>
      </c>
      <c r="I2302" s="230" t="s">
        <v>149</v>
      </c>
      <c r="J2302" s="230" t="s">
        <v>150</v>
      </c>
      <c r="K2302" s="230" t="s">
        <v>150</v>
      </c>
      <c r="L2302" s="230" t="s">
        <v>150</v>
      </c>
      <c r="M2302" s="230" t="s">
        <v>150</v>
      </c>
    </row>
    <row r="2303" spans="1:13" x14ac:dyDescent="0.3">
      <c r="A2303" s="230">
        <v>426437</v>
      </c>
      <c r="B2303" s="230" t="s">
        <v>58</v>
      </c>
      <c r="E2303" s="230" t="s">
        <v>148</v>
      </c>
      <c r="F2303" s="230" t="s">
        <v>148</v>
      </c>
      <c r="G2303" s="230" t="s">
        <v>148</v>
      </c>
      <c r="H2303" s="230" t="s">
        <v>150</v>
      </c>
      <c r="K2303" s="230" t="s">
        <v>148</v>
      </c>
      <c r="L2303" s="230" t="s">
        <v>150</v>
      </c>
    </row>
    <row r="2304" spans="1:13" x14ac:dyDescent="0.3">
      <c r="A2304" s="230">
        <v>426442</v>
      </c>
      <c r="B2304" s="230" t="s">
        <v>58</v>
      </c>
      <c r="E2304" s="230" t="s">
        <v>148</v>
      </c>
      <c r="H2304" s="230" t="s">
        <v>150</v>
      </c>
      <c r="J2304" s="230" t="s">
        <v>148</v>
      </c>
      <c r="K2304" s="230" t="s">
        <v>148</v>
      </c>
      <c r="L2304" s="230" t="s">
        <v>149</v>
      </c>
      <c r="M2304" s="230" t="s">
        <v>150</v>
      </c>
    </row>
    <row r="2305" spans="1:13" x14ac:dyDescent="0.3">
      <c r="A2305" s="230">
        <v>426457</v>
      </c>
      <c r="B2305" s="230" t="s">
        <v>58</v>
      </c>
      <c r="C2305" s="230" t="s">
        <v>148</v>
      </c>
      <c r="G2305" s="230" t="s">
        <v>148</v>
      </c>
      <c r="H2305" s="230" t="s">
        <v>148</v>
      </c>
      <c r="I2305" s="230" t="s">
        <v>150</v>
      </c>
      <c r="J2305" s="230" t="s">
        <v>148</v>
      </c>
      <c r="L2305" s="230" t="s">
        <v>148</v>
      </c>
    </row>
    <row r="2306" spans="1:13" x14ac:dyDescent="0.3">
      <c r="A2306" s="230">
        <v>426458</v>
      </c>
      <c r="B2306" s="230" t="s">
        <v>58</v>
      </c>
      <c r="C2306" s="230" t="s">
        <v>148</v>
      </c>
      <c r="D2306" s="230" t="s">
        <v>150</v>
      </c>
      <c r="E2306" s="230" t="s">
        <v>148</v>
      </c>
      <c r="G2306" s="230" t="s">
        <v>150</v>
      </c>
      <c r="H2306" s="230" t="s">
        <v>148</v>
      </c>
      <c r="I2306" s="230" t="s">
        <v>149</v>
      </c>
      <c r="J2306" s="230" t="s">
        <v>149</v>
      </c>
      <c r="K2306" s="230" t="s">
        <v>149</v>
      </c>
      <c r="L2306" s="230" t="s">
        <v>149</v>
      </c>
      <c r="M2306" s="230" t="s">
        <v>149</v>
      </c>
    </row>
    <row r="2307" spans="1:13" x14ac:dyDescent="0.3">
      <c r="A2307" s="230">
        <v>426465</v>
      </c>
      <c r="B2307" s="230" t="s">
        <v>58</v>
      </c>
      <c r="F2307" s="230" t="s">
        <v>148</v>
      </c>
      <c r="G2307" s="230" t="s">
        <v>148</v>
      </c>
      <c r="H2307" s="230" t="s">
        <v>148</v>
      </c>
      <c r="J2307" s="230" t="s">
        <v>148</v>
      </c>
      <c r="K2307" s="230" t="s">
        <v>148</v>
      </c>
      <c r="L2307" s="230" t="s">
        <v>148</v>
      </c>
    </row>
    <row r="2308" spans="1:13" x14ac:dyDescent="0.3">
      <c r="A2308" s="230">
        <v>426546</v>
      </c>
      <c r="B2308" s="230" t="s">
        <v>58</v>
      </c>
      <c r="D2308" s="230" t="s">
        <v>149</v>
      </c>
      <c r="E2308" s="230" t="s">
        <v>148</v>
      </c>
      <c r="F2308" s="230" t="s">
        <v>148</v>
      </c>
      <c r="G2308" s="230" t="s">
        <v>149</v>
      </c>
      <c r="I2308" s="230" t="s">
        <v>148</v>
      </c>
      <c r="J2308" s="230" t="s">
        <v>150</v>
      </c>
      <c r="K2308" s="230" t="s">
        <v>150</v>
      </c>
    </row>
    <row r="2309" spans="1:13" x14ac:dyDescent="0.3">
      <c r="A2309" s="230">
        <v>426556</v>
      </c>
      <c r="B2309" s="230" t="s">
        <v>58</v>
      </c>
      <c r="E2309" s="230" t="s">
        <v>148</v>
      </c>
      <c r="I2309" s="230" t="s">
        <v>149</v>
      </c>
      <c r="J2309" s="230" t="s">
        <v>148</v>
      </c>
      <c r="K2309" s="230" t="s">
        <v>148</v>
      </c>
      <c r="L2309" s="230" t="s">
        <v>149</v>
      </c>
      <c r="M2309" s="230" t="s">
        <v>150</v>
      </c>
    </row>
    <row r="2310" spans="1:13" x14ac:dyDescent="0.3">
      <c r="A2310" s="230">
        <v>426557</v>
      </c>
      <c r="B2310" s="230" t="s">
        <v>58</v>
      </c>
      <c r="D2310" s="230" t="s">
        <v>149</v>
      </c>
      <c r="F2310" s="230" t="s">
        <v>150</v>
      </c>
      <c r="G2310" s="230" t="s">
        <v>148</v>
      </c>
      <c r="I2310" s="230" t="s">
        <v>148</v>
      </c>
      <c r="J2310" s="230" t="s">
        <v>149</v>
      </c>
      <c r="M2310" s="230" t="s">
        <v>150</v>
      </c>
    </row>
    <row r="2311" spans="1:13" x14ac:dyDescent="0.3">
      <c r="A2311" s="230">
        <v>426607</v>
      </c>
      <c r="B2311" s="230" t="s">
        <v>58</v>
      </c>
      <c r="D2311" s="230" t="s">
        <v>148</v>
      </c>
      <c r="E2311" s="230" t="s">
        <v>148</v>
      </c>
      <c r="F2311" s="230" t="s">
        <v>148</v>
      </c>
      <c r="G2311" s="230" t="s">
        <v>148</v>
      </c>
      <c r="H2311" s="230" t="s">
        <v>148</v>
      </c>
      <c r="J2311" s="230" t="s">
        <v>149</v>
      </c>
      <c r="K2311" s="230" t="s">
        <v>149</v>
      </c>
      <c r="L2311" s="230" t="s">
        <v>149</v>
      </c>
    </row>
    <row r="2312" spans="1:13" x14ac:dyDescent="0.3">
      <c r="A2312" s="230">
        <v>426624</v>
      </c>
      <c r="B2312" s="230" t="s">
        <v>58</v>
      </c>
      <c r="D2312" s="230" t="s">
        <v>149</v>
      </c>
      <c r="G2312" s="230" t="s">
        <v>149</v>
      </c>
      <c r="H2312" s="230" t="s">
        <v>148</v>
      </c>
      <c r="J2312" s="230" t="s">
        <v>149</v>
      </c>
      <c r="K2312" s="230" t="s">
        <v>150</v>
      </c>
      <c r="L2312" s="230" t="s">
        <v>150</v>
      </c>
      <c r="M2312" s="230" t="s">
        <v>149</v>
      </c>
    </row>
    <row r="2313" spans="1:13" x14ac:dyDescent="0.3">
      <c r="A2313" s="230">
        <v>426626</v>
      </c>
      <c r="B2313" s="230" t="s">
        <v>58</v>
      </c>
      <c r="D2313" s="230" t="s">
        <v>149</v>
      </c>
      <c r="E2313" s="230" t="s">
        <v>148</v>
      </c>
      <c r="F2313" s="230" t="s">
        <v>150</v>
      </c>
      <c r="G2313" s="230" t="s">
        <v>150</v>
      </c>
      <c r="H2313" s="230" t="s">
        <v>148</v>
      </c>
      <c r="I2313" s="230" t="s">
        <v>148</v>
      </c>
      <c r="J2313" s="230" t="s">
        <v>149</v>
      </c>
      <c r="K2313" s="230" t="s">
        <v>148</v>
      </c>
      <c r="L2313" s="230" t="s">
        <v>148</v>
      </c>
      <c r="M2313" s="230" t="s">
        <v>149</v>
      </c>
    </row>
    <row r="2314" spans="1:13" x14ac:dyDescent="0.3">
      <c r="A2314" s="230">
        <v>426627</v>
      </c>
      <c r="B2314" s="230" t="s">
        <v>58</v>
      </c>
      <c r="C2314" s="230" t="s">
        <v>148</v>
      </c>
      <c r="I2314" s="230" t="s">
        <v>150</v>
      </c>
      <c r="J2314" s="230" t="s">
        <v>150</v>
      </c>
      <c r="K2314" s="230" t="s">
        <v>150</v>
      </c>
      <c r="L2314" s="230" t="s">
        <v>150</v>
      </c>
      <c r="M2314" s="230" t="s">
        <v>150</v>
      </c>
    </row>
    <row r="2315" spans="1:13" x14ac:dyDescent="0.3">
      <c r="A2315" s="230">
        <v>426633</v>
      </c>
      <c r="B2315" s="230" t="s">
        <v>58</v>
      </c>
      <c r="C2315" s="230" t="s">
        <v>148</v>
      </c>
      <c r="D2315" s="230" t="s">
        <v>148</v>
      </c>
      <c r="E2315" s="230" t="s">
        <v>150</v>
      </c>
      <c r="F2315" s="230" t="s">
        <v>150</v>
      </c>
      <c r="G2315" s="230" t="s">
        <v>150</v>
      </c>
      <c r="H2315" s="230" t="s">
        <v>150</v>
      </c>
      <c r="I2315" s="230" t="s">
        <v>150</v>
      </c>
      <c r="J2315" s="230" t="s">
        <v>149</v>
      </c>
      <c r="K2315" s="230" t="s">
        <v>150</v>
      </c>
      <c r="L2315" s="230" t="s">
        <v>149</v>
      </c>
      <c r="M2315" s="230" t="s">
        <v>149</v>
      </c>
    </row>
    <row r="2316" spans="1:13" x14ac:dyDescent="0.3">
      <c r="A2316" s="230">
        <v>426647</v>
      </c>
      <c r="B2316" s="230" t="s">
        <v>58</v>
      </c>
      <c r="D2316" s="230" t="s">
        <v>148</v>
      </c>
      <c r="E2316" s="230" t="s">
        <v>148</v>
      </c>
      <c r="F2316" s="230" t="s">
        <v>150</v>
      </c>
      <c r="G2316" s="230" t="s">
        <v>150</v>
      </c>
      <c r="H2316" s="230" t="s">
        <v>150</v>
      </c>
      <c r="K2316" s="230" t="s">
        <v>150</v>
      </c>
      <c r="L2316" s="230" t="s">
        <v>150</v>
      </c>
    </row>
    <row r="2317" spans="1:13" x14ac:dyDescent="0.3">
      <c r="A2317" s="230">
        <v>426651</v>
      </c>
      <c r="B2317" s="230" t="s">
        <v>58</v>
      </c>
      <c r="D2317" s="230" t="s">
        <v>148</v>
      </c>
      <c r="E2317" s="230" t="s">
        <v>148</v>
      </c>
      <c r="F2317" s="230" t="s">
        <v>148</v>
      </c>
      <c r="G2317" s="230" t="s">
        <v>148</v>
      </c>
      <c r="H2317" s="230" t="s">
        <v>148</v>
      </c>
      <c r="I2317" s="230" t="s">
        <v>148</v>
      </c>
      <c r="J2317" s="230" t="s">
        <v>148</v>
      </c>
      <c r="K2317" s="230" t="s">
        <v>148</v>
      </c>
      <c r="L2317" s="230" t="s">
        <v>149</v>
      </c>
    </row>
    <row r="2318" spans="1:13" x14ac:dyDescent="0.3">
      <c r="A2318" s="230">
        <v>426672</v>
      </c>
      <c r="B2318" s="230" t="s">
        <v>58</v>
      </c>
      <c r="C2318" s="230" t="s">
        <v>148</v>
      </c>
      <c r="D2318" s="230" t="s">
        <v>148</v>
      </c>
      <c r="E2318" s="230" t="s">
        <v>148</v>
      </c>
      <c r="F2318" s="230" t="s">
        <v>150</v>
      </c>
      <c r="G2318" s="230" t="s">
        <v>150</v>
      </c>
      <c r="H2318" s="230" t="s">
        <v>148</v>
      </c>
      <c r="I2318" s="230" t="s">
        <v>149</v>
      </c>
      <c r="J2318" s="230" t="s">
        <v>149</v>
      </c>
      <c r="K2318" s="230" t="s">
        <v>149</v>
      </c>
      <c r="L2318" s="230" t="s">
        <v>149</v>
      </c>
      <c r="M2318" s="230" t="s">
        <v>149</v>
      </c>
    </row>
    <row r="2319" spans="1:13" x14ac:dyDescent="0.3">
      <c r="A2319" s="230">
        <v>426680</v>
      </c>
      <c r="B2319" s="230" t="s">
        <v>58</v>
      </c>
      <c r="E2319" s="230" t="s">
        <v>148</v>
      </c>
      <c r="G2319" s="230" t="s">
        <v>148</v>
      </c>
      <c r="I2319" s="230" t="s">
        <v>148</v>
      </c>
      <c r="J2319" s="230" t="s">
        <v>148</v>
      </c>
      <c r="K2319" s="230" t="s">
        <v>148</v>
      </c>
      <c r="L2319" s="230" t="s">
        <v>150</v>
      </c>
      <c r="M2319" s="230" t="s">
        <v>150</v>
      </c>
    </row>
    <row r="2320" spans="1:13" x14ac:dyDescent="0.3">
      <c r="A2320" s="230">
        <v>426682</v>
      </c>
      <c r="B2320" s="230" t="s">
        <v>58</v>
      </c>
      <c r="C2320" s="230" t="s">
        <v>148</v>
      </c>
      <c r="D2320" s="230" t="s">
        <v>148</v>
      </c>
      <c r="E2320" s="230" t="s">
        <v>148</v>
      </c>
      <c r="F2320" s="230" t="s">
        <v>148</v>
      </c>
      <c r="G2320" s="230" t="s">
        <v>148</v>
      </c>
      <c r="H2320" s="230" t="s">
        <v>150</v>
      </c>
      <c r="I2320" s="230" t="s">
        <v>150</v>
      </c>
      <c r="J2320" s="230" t="s">
        <v>150</v>
      </c>
      <c r="K2320" s="230" t="s">
        <v>150</v>
      </c>
      <c r="L2320" s="230" t="s">
        <v>150</v>
      </c>
      <c r="M2320" s="230" t="s">
        <v>150</v>
      </c>
    </row>
    <row r="2321" spans="1:13" x14ac:dyDescent="0.3">
      <c r="A2321" s="230">
        <v>426702</v>
      </c>
      <c r="B2321" s="230" t="s">
        <v>58</v>
      </c>
      <c r="C2321" s="230" t="s">
        <v>148</v>
      </c>
      <c r="E2321" s="230" t="s">
        <v>148</v>
      </c>
      <c r="G2321" s="230" t="s">
        <v>148</v>
      </c>
      <c r="I2321" s="230" t="s">
        <v>150</v>
      </c>
      <c r="J2321" s="230" t="s">
        <v>148</v>
      </c>
      <c r="K2321" s="230" t="s">
        <v>148</v>
      </c>
      <c r="M2321" s="230" t="s">
        <v>148</v>
      </c>
    </row>
    <row r="2322" spans="1:13" x14ac:dyDescent="0.3">
      <c r="A2322" s="230">
        <v>426703</v>
      </c>
      <c r="B2322" s="230" t="s">
        <v>58</v>
      </c>
      <c r="D2322" s="230" t="s">
        <v>148</v>
      </c>
      <c r="E2322" s="230" t="s">
        <v>148</v>
      </c>
      <c r="G2322" s="230" t="s">
        <v>148</v>
      </c>
      <c r="J2322" s="230" t="s">
        <v>150</v>
      </c>
      <c r="K2322" s="230" t="s">
        <v>148</v>
      </c>
      <c r="M2322" s="230" t="s">
        <v>148</v>
      </c>
    </row>
    <row r="2323" spans="1:13" x14ac:dyDescent="0.3">
      <c r="A2323" s="230">
        <v>426704</v>
      </c>
      <c r="B2323" s="230" t="s">
        <v>58</v>
      </c>
      <c r="C2323" s="230" t="s">
        <v>148</v>
      </c>
      <c r="D2323" s="230" t="s">
        <v>149</v>
      </c>
      <c r="E2323" s="230" t="s">
        <v>148</v>
      </c>
      <c r="F2323" s="230" t="s">
        <v>148</v>
      </c>
      <c r="G2323" s="230" t="s">
        <v>148</v>
      </c>
      <c r="H2323" s="230" t="s">
        <v>148</v>
      </c>
      <c r="I2323" s="230" t="s">
        <v>149</v>
      </c>
      <c r="J2323" s="230" t="s">
        <v>149</v>
      </c>
      <c r="K2323" s="230" t="s">
        <v>149</v>
      </c>
      <c r="L2323" s="230" t="s">
        <v>149</v>
      </c>
      <c r="M2323" s="230" t="s">
        <v>149</v>
      </c>
    </row>
    <row r="2324" spans="1:13" x14ac:dyDescent="0.3">
      <c r="A2324" s="230">
        <v>426711</v>
      </c>
      <c r="B2324" s="230" t="s">
        <v>58</v>
      </c>
      <c r="C2324" s="230" t="s">
        <v>148</v>
      </c>
      <c r="D2324" s="230" t="s">
        <v>148</v>
      </c>
      <c r="F2324" s="230" t="s">
        <v>148</v>
      </c>
      <c r="I2324" s="230" t="s">
        <v>150</v>
      </c>
      <c r="L2324" s="230" t="s">
        <v>149</v>
      </c>
    </row>
    <row r="2325" spans="1:13" x14ac:dyDescent="0.3">
      <c r="A2325" s="230">
        <v>426723</v>
      </c>
      <c r="B2325" s="230" t="s">
        <v>58</v>
      </c>
      <c r="E2325" s="230" t="s">
        <v>148</v>
      </c>
      <c r="G2325" s="230" t="s">
        <v>150</v>
      </c>
      <c r="H2325" s="230" t="s">
        <v>148</v>
      </c>
      <c r="J2325" s="230" t="s">
        <v>148</v>
      </c>
      <c r="K2325" s="230" t="s">
        <v>148</v>
      </c>
      <c r="M2325" s="230" t="s">
        <v>148</v>
      </c>
    </row>
    <row r="2326" spans="1:13" x14ac:dyDescent="0.3">
      <c r="A2326" s="230">
        <v>426727</v>
      </c>
      <c r="B2326" s="230" t="s">
        <v>58</v>
      </c>
      <c r="C2326" s="230" t="s">
        <v>148</v>
      </c>
      <c r="E2326" s="230" t="s">
        <v>148</v>
      </c>
      <c r="F2326" s="230" t="s">
        <v>150</v>
      </c>
      <c r="G2326" s="230" t="s">
        <v>148</v>
      </c>
      <c r="H2326" s="230" t="s">
        <v>148</v>
      </c>
      <c r="I2326" s="230" t="s">
        <v>149</v>
      </c>
      <c r="J2326" s="230" t="s">
        <v>150</v>
      </c>
      <c r="K2326" s="230" t="s">
        <v>149</v>
      </c>
      <c r="L2326" s="230" t="s">
        <v>149</v>
      </c>
      <c r="M2326" s="230" t="s">
        <v>149</v>
      </c>
    </row>
    <row r="2327" spans="1:13" x14ac:dyDescent="0.3">
      <c r="A2327" s="230">
        <v>426740</v>
      </c>
      <c r="B2327" s="230" t="s">
        <v>58</v>
      </c>
      <c r="D2327" s="230" t="s">
        <v>148</v>
      </c>
      <c r="G2327" s="230" t="s">
        <v>148</v>
      </c>
      <c r="H2327" s="230" t="s">
        <v>148</v>
      </c>
      <c r="I2327" s="230" t="s">
        <v>148</v>
      </c>
      <c r="J2327" s="230" t="s">
        <v>150</v>
      </c>
      <c r="K2327" s="230" t="s">
        <v>148</v>
      </c>
      <c r="L2327" s="230" t="s">
        <v>150</v>
      </c>
      <c r="M2327" s="230" t="s">
        <v>150</v>
      </c>
    </row>
    <row r="2328" spans="1:13" x14ac:dyDescent="0.3">
      <c r="A2328" s="230">
        <v>426770</v>
      </c>
      <c r="B2328" s="230" t="s">
        <v>58</v>
      </c>
      <c r="C2328" s="230" t="s">
        <v>150</v>
      </c>
      <c r="D2328" s="230" t="s">
        <v>150</v>
      </c>
      <c r="E2328" s="230" t="s">
        <v>150</v>
      </c>
      <c r="F2328" s="230" t="s">
        <v>150</v>
      </c>
      <c r="G2328" s="230" t="s">
        <v>149</v>
      </c>
      <c r="H2328" s="230" t="s">
        <v>149</v>
      </c>
      <c r="I2328" s="230" t="s">
        <v>149</v>
      </c>
      <c r="J2328" s="230" t="s">
        <v>149</v>
      </c>
      <c r="K2328" s="230" t="s">
        <v>149</v>
      </c>
      <c r="L2328" s="230" t="s">
        <v>149</v>
      </c>
      <c r="M2328" s="230" t="s">
        <v>149</v>
      </c>
    </row>
    <row r="2329" spans="1:13" x14ac:dyDescent="0.3">
      <c r="A2329" s="230">
        <v>426773</v>
      </c>
      <c r="B2329" s="230" t="s">
        <v>58</v>
      </c>
      <c r="C2329" s="230" t="s">
        <v>148</v>
      </c>
      <c r="D2329" s="230" t="s">
        <v>150</v>
      </c>
      <c r="E2329" s="230" t="s">
        <v>150</v>
      </c>
      <c r="F2329" s="230" t="s">
        <v>150</v>
      </c>
      <c r="G2329" s="230" t="s">
        <v>150</v>
      </c>
      <c r="H2329" s="230" t="s">
        <v>148</v>
      </c>
      <c r="I2329" s="230" t="s">
        <v>149</v>
      </c>
      <c r="J2329" s="230" t="s">
        <v>149</v>
      </c>
      <c r="K2329" s="230" t="s">
        <v>149</v>
      </c>
      <c r="L2329" s="230" t="s">
        <v>149</v>
      </c>
      <c r="M2329" s="230" t="s">
        <v>149</v>
      </c>
    </row>
    <row r="2330" spans="1:13" x14ac:dyDescent="0.3">
      <c r="A2330" s="230">
        <v>426784</v>
      </c>
      <c r="B2330" s="230" t="s">
        <v>58</v>
      </c>
      <c r="C2330" s="230" t="s">
        <v>148</v>
      </c>
      <c r="D2330" s="230" t="s">
        <v>150</v>
      </c>
      <c r="E2330" s="230" t="s">
        <v>148</v>
      </c>
      <c r="F2330" s="230" t="s">
        <v>148</v>
      </c>
      <c r="G2330" s="230" t="s">
        <v>150</v>
      </c>
      <c r="H2330" s="230" t="s">
        <v>150</v>
      </c>
      <c r="I2330" s="230" t="s">
        <v>149</v>
      </c>
      <c r="J2330" s="230" t="s">
        <v>149</v>
      </c>
      <c r="K2330" s="230" t="s">
        <v>149</v>
      </c>
      <c r="L2330" s="230" t="s">
        <v>149</v>
      </c>
      <c r="M2330" s="230" t="s">
        <v>149</v>
      </c>
    </row>
    <row r="2331" spans="1:13" x14ac:dyDescent="0.3">
      <c r="A2331" s="230">
        <v>426795</v>
      </c>
      <c r="B2331" s="230" t="s">
        <v>58</v>
      </c>
      <c r="C2331" s="230" t="s">
        <v>150</v>
      </c>
      <c r="D2331" s="230" t="s">
        <v>148</v>
      </c>
      <c r="E2331" s="230" t="s">
        <v>150</v>
      </c>
      <c r="F2331" s="230" t="s">
        <v>150</v>
      </c>
      <c r="G2331" s="230" t="s">
        <v>150</v>
      </c>
      <c r="H2331" s="230" t="s">
        <v>150</v>
      </c>
      <c r="I2331" s="230" t="s">
        <v>150</v>
      </c>
      <c r="J2331" s="230" t="s">
        <v>150</v>
      </c>
      <c r="K2331" s="230" t="s">
        <v>150</v>
      </c>
      <c r="L2331" s="230" t="s">
        <v>149</v>
      </c>
      <c r="M2331" s="230" t="s">
        <v>150</v>
      </c>
    </row>
    <row r="2332" spans="1:13" x14ac:dyDescent="0.3">
      <c r="A2332" s="230">
        <v>426798</v>
      </c>
      <c r="B2332" s="230" t="s">
        <v>58</v>
      </c>
      <c r="C2332" s="230" t="s">
        <v>148</v>
      </c>
      <c r="D2332" s="230" t="s">
        <v>148</v>
      </c>
      <c r="E2332" s="230" t="s">
        <v>148</v>
      </c>
      <c r="F2332" s="230" t="s">
        <v>148</v>
      </c>
      <c r="G2332" s="230" t="s">
        <v>149</v>
      </c>
      <c r="H2332" s="230" t="s">
        <v>149</v>
      </c>
      <c r="I2332" s="230" t="s">
        <v>149</v>
      </c>
      <c r="J2332" s="230" t="s">
        <v>149</v>
      </c>
      <c r="K2332" s="230" t="s">
        <v>149</v>
      </c>
      <c r="L2332" s="230" t="s">
        <v>149</v>
      </c>
      <c r="M2332" s="230" t="s">
        <v>149</v>
      </c>
    </row>
    <row r="2333" spans="1:13" x14ac:dyDescent="0.3">
      <c r="A2333" s="230">
        <v>426799</v>
      </c>
      <c r="B2333" s="230" t="s">
        <v>58</v>
      </c>
      <c r="D2333" s="230" t="s">
        <v>148</v>
      </c>
      <c r="E2333" s="230" t="s">
        <v>148</v>
      </c>
      <c r="H2333" s="230" t="s">
        <v>148</v>
      </c>
      <c r="I2333" s="230" t="s">
        <v>148</v>
      </c>
      <c r="J2333" s="230" t="s">
        <v>149</v>
      </c>
      <c r="K2333" s="230" t="s">
        <v>148</v>
      </c>
      <c r="L2333" s="230" t="s">
        <v>148</v>
      </c>
      <c r="M2333" s="230" t="s">
        <v>149</v>
      </c>
    </row>
    <row r="2334" spans="1:13" x14ac:dyDescent="0.3">
      <c r="A2334" s="230">
        <v>426822</v>
      </c>
      <c r="B2334" s="230" t="s">
        <v>58</v>
      </c>
      <c r="E2334" s="230" t="s">
        <v>148</v>
      </c>
      <c r="I2334" s="230" t="s">
        <v>149</v>
      </c>
      <c r="J2334" s="230" t="s">
        <v>150</v>
      </c>
      <c r="K2334" s="230" t="s">
        <v>148</v>
      </c>
      <c r="L2334" s="230" t="s">
        <v>150</v>
      </c>
      <c r="M2334" s="230" t="s">
        <v>149</v>
      </c>
    </row>
    <row r="2335" spans="1:13" x14ac:dyDescent="0.3">
      <c r="A2335" s="230">
        <v>426871</v>
      </c>
      <c r="B2335" s="230" t="s">
        <v>58</v>
      </c>
      <c r="C2335" s="230" t="s">
        <v>148</v>
      </c>
      <c r="D2335" s="230" t="s">
        <v>150</v>
      </c>
      <c r="E2335" s="230" t="s">
        <v>148</v>
      </c>
      <c r="F2335" s="230" t="s">
        <v>148</v>
      </c>
      <c r="G2335" s="230" t="s">
        <v>150</v>
      </c>
      <c r="H2335" s="230" t="s">
        <v>148</v>
      </c>
      <c r="I2335" s="230" t="s">
        <v>149</v>
      </c>
      <c r="J2335" s="230" t="s">
        <v>149</v>
      </c>
      <c r="K2335" s="230" t="s">
        <v>149</v>
      </c>
      <c r="L2335" s="230" t="s">
        <v>149</v>
      </c>
      <c r="M2335" s="230" t="s">
        <v>149</v>
      </c>
    </row>
    <row r="2336" spans="1:13" x14ac:dyDescent="0.3">
      <c r="A2336" s="230">
        <v>426879</v>
      </c>
      <c r="B2336" s="230" t="s">
        <v>58</v>
      </c>
      <c r="E2336" s="230" t="s">
        <v>150</v>
      </c>
      <c r="G2336" s="230" t="s">
        <v>148</v>
      </c>
      <c r="H2336" s="230" t="s">
        <v>150</v>
      </c>
      <c r="I2336" s="230" t="s">
        <v>150</v>
      </c>
      <c r="J2336" s="230" t="s">
        <v>149</v>
      </c>
      <c r="K2336" s="230" t="s">
        <v>150</v>
      </c>
      <c r="L2336" s="230" t="s">
        <v>149</v>
      </c>
      <c r="M2336" s="230" t="s">
        <v>150</v>
      </c>
    </row>
    <row r="2337" spans="1:13" x14ac:dyDescent="0.3">
      <c r="A2337" s="230">
        <v>426882</v>
      </c>
      <c r="B2337" s="230" t="s">
        <v>58</v>
      </c>
      <c r="C2337" s="230" t="s">
        <v>148</v>
      </c>
      <c r="E2337" s="230" t="s">
        <v>148</v>
      </c>
      <c r="F2337" s="230" t="s">
        <v>148</v>
      </c>
      <c r="G2337" s="230" t="s">
        <v>148</v>
      </c>
      <c r="H2337" s="230" t="s">
        <v>148</v>
      </c>
      <c r="I2337" s="230" t="s">
        <v>149</v>
      </c>
      <c r="J2337" s="230" t="s">
        <v>150</v>
      </c>
      <c r="K2337" s="230" t="s">
        <v>149</v>
      </c>
      <c r="L2337" s="230" t="s">
        <v>149</v>
      </c>
      <c r="M2337" s="230" t="s">
        <v>150</v>
      </c>
    </row>
    <row r="2338" spans="1:13" x14ac:dyDescent="0.3">
      <c r="A2338" s="230">
        <v>426901</v>
      </c>
      <c r="B2338" s="230" t="s">
        <v>58</v>
      </c>
      <c r="C2338" s="230" t="s">
        <v>150</v>
      </c>
      <c r="E2338" s="230" t="s">
        <v>150</v>
      </c>
      <c r="I2338" s="230" t="s">
        <v>149</v>
      </c>
      <c r="J2338" s="230" t="s">
        <v>148</v>
      </c>
      <c r="K2338" s="230" t="s">
        <v>149</v>
      </c>
      <c r="L2338" s="230" t="s">
        <v>149</v>
      </c>
      <c r="M2338" s="230" t="s">
        <v>148</v>
      </c>
    </row>
    <row r="2339" spans="1:13" x14ac:dyDescent="0.3">
      <c r="A2339" s="230">
        <v>426907</v>
      </c>
      <c r="B2339" s="230" t="s">
        <v>58</v>
      </c>
      <c r="C2339" s="230" t="s">
        <v>149</v>
      </c>
      <c r="E2339" s="230" t="s">
        <v>148</v>
      </c>
      <c r="H2339" s="230" t="s">
        <v>148</v>
      </c>
      <c r="I2339" s="230" t="s">
        <v>149</v>
      </c>
      <c r="J2339" s="230" t="s">
        <v>148</v>
      </c>
      <c r="K2339" s="230" t="s">
        <v>148</v>
      </c>
      <c r="L2339" s="230" t="s">
        <v>150</v>
      </c>
      <c r="M2339" s="230" t="s">
        <v>148</v>
      </c>
    </row>
    <row r="2340" spans="1:13" x14ac:dyDescent="0.3">
      <c r="A2340" s="230">
        <v>426927</v>
      </c>
      <c r="B2340" s="230" t="s">
        <v>58</v>
      </c>
      <c r="D2340" s="230" t="s">
        <v>148</v>
      </c>
      <c r="F2340" s="230" t="s">
        <v>150</v>
      </c>
      <c r="I2340" s="230" t="s">
        <v>148</v>
      </c>
      <c r="J2340" s="230" t="s">
        <v>148</v>
      </c>
      <c r="K2340" s="230" t="s">
        <v>150</v>
      </c>
      <c r="L2340" s="230" t="s">
        <v>148</v>
      </c>
    </row>
    <row r="2341" spans="1:13" x14ac:dyDescent="0.3">
      <c r="A2341" s="230">
        <v>426951</v>
      </c>
      <c r="B2341" s="230" t="s">
        <v>58</v>
      </c>
      <c r="D2341" s="230" t="s">
        <v>148</v>
      </c>
      <c r="G2341" s="230" t="s">
        <v>148</v>
      </c>
      <c r="H2341" s="230" t="s">
        <v>148</v>
      </c>
      <c r="J2341" s="230" t="s">
        <v>148</v>
      </c>
      <c r="K2341" s="230" t="s">
        <v>150</v>
      </c>
      <c r="L2341" s="230" t="s">
        <v>150</v>
      </c>
      <c r="M2341" s="230" t="s">
        <v>148</v>
      </c>
    </row>
    <row r="2342" spans="1:13" x14ac:dyDescent="0.3">
      <c r="A2342" s="230">
        <v>426977</v>
      </c>
      <c r="B2342" s="230" t="s">
        <v>58</v>
      </c>
      <c r="C2342" s="230" t="s">
        <v>148</v>
      </c>
      <c r="D2342" s="230" t="s">
        <v>148</v>
      </c>
      <c r="E2342" s="230" t="s">
        <v>150</v>
      </c>
      <c r="F2342" s="230" t="s">
        <v>150</v>
      </c>
      <c r="G2342" s="230" t="s">
        <v>150</v>
      </c>
      <c r="H2342" s="230" t="s">
        <v>149</v>
      </c>
      <c r="I2342" s="230" t="s">
        <v>150</v>
      </c>
      <c r="J2342" s="230" t="s">
        <v>149</v>
      </c>
      <c r="K2342" s="230" t="s">
        <v>150</v>
      </c>
      <c r="L2342" s="230" t="s">
        <v>149</v>
      </c>
      <c r="M2342" s="230" t="s">
        <v>149</v>
      </c>
    </row>
    <row r="2343" spans="1:13" x14ac:dyDescent="0.3">
      <c r="A2343" s="230">
        <v>426983</v>
      </c>
      <c r="B2343" s="230" t="s">
        <v>58</v>
      </c>
      <c r="E2343" s="230" t="s">
        <v>148</v>
      </c>
      <c r="F2343" s="230" t="s">
        <v>150</v>
      </c>
      <c r="G2343" s="230" t="s">
        <v>150</v>
      </c>
      <c r="H2343" s="230" t="s">
        <v>150</v>
      </c>
      <c r="J2343" s="230" t="s">
        <v>149</v>
      </c>
      <c r="K2343" s="230" t="s">
        <v>149</v>
      </c>
      <c r="L2343" s="230" t="s">
        <v>150</v>
      </c>
      <c r="M2343" s="230" t="s">
        <v>150</v>
      </c>
    </row>
    <row r="2344" spans="1:13" x14ac:dyDescent="0.3">
      <c r="A2344" s="230">
        <v>426987</v>
      </c>
      <c r="B2344" s="230" t="s">
        <v>58</v>
      </c>
      <c r="D2344" s="230" t="s">
        <v>150</v>
      </c>
      <c r="E2344" s="230" t="s">
        <v>149</v>
      </c>
      <c r="I2344" s="230" t="s">
        <v>148</v>
      </c>
      <c r="J2344" s="230" t="s">
        <v>150</v>
      </c>
      <c r="K2344" s="230" t="s">
        <v>148</v>
      </c>
    </row>
    <row r="2345" spans="1:13" x14ac:dyDescent="0.3">
      <c r="A2345" s="230">
        <v>426991</v>
      </c>
      <c r="B2345" s="230" t="s">
        <v>58</v>
      </c>
      <c r="D2345" s="230" t="s">
        <v>150</v>
      </c>
      <c r="E2345" s="230" t="s">
        <v>148</v>
      </c>
      <c r="F2345" s="230" t="s">
        <v>148</v>
      </c>
      <c r="G2345" s="230" t="s">
        <v>150</v>
      </c>
      <c r="H2345" s="230" t="s">
        <v>150</v>
      </c>
      <c r="I2345" s="230" t="s">
        <v>150</v>
      </c>
      <c r="J2345" s="230" t="s">
        <v>149</v>
      </c>
      <c r="K2345" s="230" t="s">
        <v>150</v>
      </c>
      <c r="L2345" s="230" t="s">
        <v>149</v>
      </c>
      <c r="M2345" s="230" t="s">
        <v>150</v>
      </c>
    </row>
    <row r="2346" spans="1:13" x14ac:dyDescent="0.3">
      <c r="A2346" s="230">
        <v>426996</v>
      </c>
      <c r="B2346" s="230" t="s">
        <v>58</v>
      </c>
      <c r="C2346" s="230" t="s">
        <v>150</v>
      </c>
      <c r="D2346" s="230" t="s">
        <v>148</v>
      </c>
      <c r="E2346" s="230" t="s">
        <v>148</v>
      </c>
      <c r="G2346" s="230" t="s">
        <v>150</v>
      </c>
      <c r="H2346" s="230" t="s">
        <v>148</v>
      </c>
      <c r="I2346" s="230" t="s">
        <v>149</v>
      </c>
      <c r="J2346" s="230" t="s">
        <v>149</v>
      </c>
      <c r="K2346" s="230" t="s">
        <v>149</v>
      </c>
      <c r="L2346" s="230" t="s">
        <v>149</v>
      </c>
      <c r="M2346" s="230" t="s">
        <v>149</v>
      </c>
    </row>
    <row r="2347" spans="1:13" x14ac:dyDescent="0.3">
      <c r="A2347" s="230">
        <v>427004</v>
      </c>
      <c r="B2347" s="230" t="s">
        <v>58</v>
      </c>
      <c r="E2347" s="230" t="s">
        <v>149</v>
      </c>
      <c r="F2347" s="230" t="s">
        <v>148</v>
      </c>
      <c r="G2347" s="230" t="s">
        <v>150</v>
      </c>
      <c r="H2347" s="230" t="s">
        <v>149</v>
      </c>
      <c r="I2347" s="230" t="s">
        <v>148</v>
      </c>
      <c r="J2347" s="230" t="s">
        <v>148</v>
      </c>
      <c r="K2347" s="230" t="s">
        <v>148</v>
      </c>
      <c r="L2347" s="230" t="s">
        <v>149</v>
      </c>
    </row>
    <row r="2348" spans="1:13" x14ac:dyDescent="0.3">
      <c r="A2348" s="230">
        <v>427019</v>
      </c>
      <c r="B2348" s="230" t="s">
        <v>58</v>
      </c>
      <c r="D2348" s="230" t="s">
        <v>150</v>
      </c>
      <c r="E2348" s="230" t="s">
        <v>148</v>
      </c>
      <c r="F2348" s="230" t="s">
        <v>150</v>
      </c>
      <c r="G2348" s="230" t="s">
        <v>148</v>
      </c>
      <c r="I2348" s="230" t="s">
        <v>149</v>
      </c>
      <c r="J2348" s="230" t="s">
        <v>149</v>
      </c>
      <c r="K2348" s="230" t="s">
        <v>149</v>
      </c>
      <c r="L2348" s="230" t="s">
        <v>149</v>
      </c>
      <c r="M2348" s="230" t="s">
        <v>149</v>
      </c>
    </row>
    <row r="2349" spans="1:13" x14ac:dyDescent="0.3">
      <c r="A2349" s="230">
        <v>427060</v>
      </c>
      <c r="B2349" s="230" t="s">
        <v>58</v>
      </c>
      <c r="C2349" s="230" t="s">
        <v>148</v>
      </c>
      <c r="E2349" s="230" t="s">
        <v>148</v>
      </c>
      <c r="G2349" s="230" t="s">
        <v>148</v>
      </c>
      <c r="H2349" s="230" t="s">
        <v>150</v>
      </c>
      <c r="I2349" s="230" t="s">
        <v>150</v>
      </c>
      <c r="J2349" s="230" t="s">
        <v>150</v>
      </c>
      <c r="K2349" s="230" t="s">
        <v>150</v>
      </c>
      <c r="L2349" s="230" t="s">
        <v>149</v>
      </c>
      <c r="M2349" s="230" t="s">
        <v>150</v>
      </c>
    </row>
    <row r="2350" spans="1:13" x14ac:dyDescent="0.3">
      <c r="A2350" s="230">
        <v>427063</v>
      </c>
      <c r="B2350" s="230" t="s">
        <v>58</v>
      </c>
      <c r="C2350" s="230" t="s">
        <v>148</v>
      </c>
      <c r="D2350" s="230" t="s">
        <v>149</v>
      </c>
      <c r="E2350" s="230" t="s">
        <v>148</v>
      </c>
      <c r="F2350" s="230" t="s">
        <v>150</v>
      </c>
      <c r="G2350" s="230" t="s">
        <v>148</v>
      </c>
      <c r="H2350" s="230" t="s">
        <v>148</v>
      </c>
      <c r="I2350" s="230" t="s">
        <v>149</v>
      </c>
      <c r="J2350" s="230" t="s">
        <v>149</v>
      </c>
      <c r="K2350" s="230" t="s">
        <v>149</v>
      </c>
      <c r="L2350" s="230" t="s">
        <v>149</v>
      </c>
      <c r="M2350" s="230" t="s">
        <v>149</v>
      </c>
    </row>
    <row r="2351" spans="1:13" x14ac:dyDescent="0.3">
      <c r="A2351" s="230">
        <v>427075</v>
      </c>
      <c r="B2351" s="230" t="s">
        <v>58</v>
      </c>
      <c r="C2351" s="230" t="s">
        <v>148</v>
      </c>
      <c r="E2351" s="230" t="s">
        <v>148</v>
      </c>
      <c r="F2351" s="230" t="s">
        <v>148</v>
      </c>
      <c r="H2351" s="230" t="s">
        <v>148</v>
      </c>
      <c r="I2351" s="230" t="s">
        <v>149</v>
      </c>
      <c r="J2351" s="230" t="s">
        <v>149</v>
      </c>
      <c r="K2351" s="230" t="s">
        <v>149</v>
      </c>
      <c r="L2351" s="230" t="s">
        <v>149</v>
      </c>
      <c r="M2351" s="230" t="s">
        <v>149</v>
      </c>
    </row>
    <row r="2352" spans="1:13" x14ac:dyDescent="0.3">
      <c r="A2352" s="230">
        <v>427078</v>
      </c>
      <c r="B2352" s="230" t="s">
        <v>58</v>
      </c>
      <c r="E2352" s="230" t="s">
        <v>148</v>
      </c>
      <c r="F2352" s="230" t="s">
        <v>148</v>
      </c>
      <c r="G2352" s="230" t="s">
        <v>148</v>
      </c>
      <c r="H2352" s="230" t="s">
        <v>148</v>
      </c>
      <c r="I2352" s="230" t="s">
        <v>148</v>
      </c>
      <c r="K2352" s="230" t="s">
        <v>148</v>
      </c>
      <c r="L2352" s="230" t="s">
        <v>150</v>
      </c>
      <c r="M2352" s="230" t="s">
        <v>148</v>
      </c>
    </row>
    <row r="2353" spans="1:13" x14ac:dyDescent="0.3">
      <c r="A2353" s="230">
        <v>427079</v>
      </c>
      <c r="B2353" s="230" t="s">
        <v>58</v>
      </c>
      <c r="E2353" s="230" t="s">
        <v>150</v>
      </c>
      <c r="G2353" s="230" t="s">
        <v>148</v>
      </c>
      <c r="H2353" s="230" t="s">
        <v>150</v>
      </c>
      <c r="I2353" s="230" t="s">
        <v>148</v>
      </c>
      <c r="K2353" s="230" t="s">
        <v>148</v>
      </c>
      <c r="L2353" s="230" t="s">
        <v>150</v>
      </c>
      <c r="M2353" s="230" t="s">
        <v>148</v>
      </c>
    </row>
    <row r="2354" spans="1:13" x14ac:dyDescent="0.3">
      <c r="A2354" s="230">
        <v>427082</v>
      </c>
      <c r="B2354" s="230" t="s">
        <v>58</v>
      </c>
      <c r="C2354" s="230" t="s">
        <v>150</v>
      </c>
      <c r="D2354" s="230" t="s">
        <v>150</v>
      </c>
      <c r="G2354" s="230" t="s">
        <v>149</v>
      </c>
      <c r="K2354" s="230" t="s">
        <v>148</v>
      </c>
      <c r="L2354" s="230" t="s">
        <v>148</v>
      </c>
    </row>
    <row r="2355" spans="1:13" x14ac:dyDescent="0.3">
      <c r="A2355" s="230">
        <v>427094</v>
      </c>
      <c r="B2355" s="230" t="s">
        <v>58</v>
      </c>
      <c r="F2355" s="230" t="s">
        <v>150</v>
      </c>
      <c r="G2355" s="230" t="s">
        <v>148</v>
      </c>
      <c r="I2355" s="230" t="s">
        <v>150</v>
      </c>
      <c r="K2355" s="230" t="s">
        <v>148</v>
      </c>
      <c r="L2355" s="230" t="s">
        <v>150</v>
      </c>
    </row>
    <row r="2356" spans="1:13" x14ac:dyDescent="0.3">
      <c r="A2356" s="230">
        <v>427102</v>
      </c>
      <c r="B2356" s="230" t="s">
        <v>58</v>
      </c>
      <c r="C2356" s="230" t="s">
        <v>148</v>
      </c>
      <c r="D2356" s="230" t="s">
        <v>148</v>
      </c>
      <c r="E2356" s="230" t="s">
        <v>148</v>
      </c>
      <c r="H2356" s="230" t="s">
        <v>148</v>
      </c>
      <c r="I2356" s="230" t="s">
        <v>150</v>
      </c>
      <c r="J2356" s="230" t="s">
        <v>150</v>
      </c>
      <c r="K2356" s="230" t="s">
        <v>148</v>
      </c>
      <c r="L2356" s="230" t="s">
        <v>150</v>
      </c>
      <c r="M2356" s="230" t="s">
        <v>150</v>
      </c>
    </row>
    <row r="2357" spans="1:13" x14ac:dyDescent="0.3">
      <c r="A2357" s="230">
        <v>427104</v>
      </c>
      <c r="B2357" s="230" t="s">
        <v>58</v>
      </c>
      <c r="G2357" s="230" t="s">
        <v>150</v>
      </c>
      <c r="I2357" s="230" t="s">
        <v>150</v>
      </c>
      <c r="J2357" s="230" t="s">
        <v>148</v>
      </c>
      <c r="K2357" s="230" t="s">
        <v>148</v>
      </c>
      <c r="L2357" s="230" t="s">
        <v>149</v>
      </c>
      <c r="M2357" s="230" t="s">
        <v>149</v>
      </c>
    </row>
    <row r="2358" spans="1:13" x14ac:dyDescent="0.3">
      <c r="A2358" s="230">
        <v>427123</v>
      </c>
      <c r="B2358" s="230" t="s">
        <v>58</v>
      </c>
      <c r="C2358" s="230" t="s">
        <v>150</v>
      </c>
      <c r="D2358" s="230" t="s">
        <v>150</v>
      </c>
      <c r="E2358" s="230" t="s">
        <v>150</v>
      </c>
      <c r="F2358" s="230" t="s">
        <v>150</v>
      </c>
      <c r="G2358" s="230" t="s">
        <v>150</v>
      </c>
      <c r="I2358" s="230" t="s">
        <v>149</v>
      </c>
      <c r="J2358" s="230" t="s">
        <v>149</v>
      </c>
      <c r="K2358" s="230" t="s">
        <v>149</v>
      </c>
      <c r="L2358" s="230" t="s">
        <v>149</v>
      </c>
      <c r="M2358" s="230" t="s">
        <v>149</v>
      </c>
    </row>
    <row r="2359" spans="1:13" x14ac:dyDescent="0.3">
      <c r="A2359" s="230">
        <v>427125</v>
      </c>
      <c r="B2359" s="230" t="s">
        <v>58</v>
      </c>
      <c r="C2359" s="230" t="s">
        <v>150</v>
      </c>
      <c r="D2359" s="230" t="s">
        <v>150</v>
      </c>
      <c r="E2359" s="230" t="s">
        <v>150</v>
      </c>
      <c r="F2359" s="230" t="s">
        <v>150</v>
      </c>
      <c r="G2359" s="230" t="s">
        <v>150</v>
      </c>
      <c r="H2359" s="230" t="s">
        <v>150</v>
      </c>
      <c r="I2359" s="230" t="s">
        <v>149</v>
      </c>
      <c r="J2359" s="230" t="s">
        <v>149</v>
      </c>
      <c r="K2359" s="230" t="s">
        <v>149</v>
      </c>
      <c r="L2359" s="230" t="s">
        <v>149</v>
      </c>
      <c r="M2359" s="230" t="s">
        <v>149</v>
      </c>
    </row>
    <row r="2360" spans="1:13" x14ac:dyDescent="0.3">
      <c r="A2360" s="230">
        <v>427130</v>
      </c>
      <c r="B2360" s="230" t="s">
        <v>58</v>
      </c>
      <c r="C2360" s="230" t="s">
        <v>150</v>
      </c>
      <c r="D2360" s="230" t="s">
        <v>150</v>
      </c>
      <c r="E2360" s="230" t="s">
        <v>150</v>
      </c>
      <c r="F2360" s="230" t="s">
        <v>150</v>
      </c>
      <c r="G2360" s="230" t="s">
        <v>150</v>
      </c>
      <c r="H2360" s="230" t="s">
        <v>149</v>
      </c>
      <c r="I2360" s="230" t="s">
        <v>149</v>
      </c>
      <c r="J2360" s="230" t="s">
        <v>149</v>
      </c>
      <c r="K2360" s="230" t="s">
        <v>149</v>
      </c>
      <c r="L2360" s="230" t="s">
        <v>149</v>
      </c>
      <c r="M2360" s="230" t="s">
        <v>149</v>
      </c>
    </row>
    <row r="2361" spans="1:13" x14ac:dyDescent="0.3">
      <c r="A2361" s="230">
        <v>427136</v>
      </c>
      <c r="B2361" s="230" t="s">
        <v>58</v>
      </c>
      <c r="C2361" s="230" t="s">
        <v>150</v>
      </c>
      <c r="E2361" s="230" t="s">
        <v>150</v>
      </c>
      <c r="F2361" s="230" t="s">
        <v>150</v>
      </c>
      <c r="G2361" s="230" t="s">
        <v>149</v>
      </c>
      <c r="H2361" s="230" t="s">
        <v>150</v>
      </c>
      <c r="I2361" s="230" t="s">
        <v>149</v>
      </c>
      <c r="J2361" s="230" t="s">
        <v>149</v>
      </c>
      <c r="K2361" s="230" t="s">
        <v>149</v>
      </c>
      <c r="L2361" s="230" t="s">
        <v>149</v>
      </c>
      <c r="M2361" s="230" t="s">
        <v>149</v>
      </c>
    </row>
    <row r="2362" spans="1:13" x14ac:dyDescent="0.3">
      <c r="A2362" s="230">
        <v>427137</v>
      </c>
      <c r="B2362" s="230" t="s">
        <v>58</v>
      </c>
      <c r="D2362" s="230" t="s">
        <v>150</v>
      </c>
      <c r="E2362" s="230" t="s">
        <v>150</v>
      </c>
      <c r="F2362" s="230" t="s">
        <v>149</v>
      </c>
      <c r="G2362" s="230" t="s">
        <v>150</v>
      </c>
      <c r="H2362" s="230" t="s">
        <v>150</v>
      </c>
      <c r="I2362" s="230" t="s">
        <v>149</v>
      </c>
      <c r="J2362" s="230" t="s">
        <v>149</v>
      </c>
      <c r="K2362" s="230" t="s">
        <v>149</v>
      </c>
      <c r="L2362" s="230" t="s">
        <v>149</v>
      </c>
      <c r="M2362" s="230" t="s">
        <v>149</v>
      </c>
    </row>
    <row r="2363" spans="1:13" x14ac:dyDescent="0.3">
      <c r="A2363" s="230">
        <v>427138</v>
      </c>
      <c r="B2363" s="230" t="s">
        <v>58</v>
      </c>
      <c r="D2363" s="230" t="s">
        <v>150</v>
      </c>
      <c r="E2363" s="230" t="s">
        <v>150</v>
      </c>
      <c r="F2363" s="230" t="s">
        <v>150</v>
      </c>
      <c r="J2363" s="230" t="s">
        <v>150</v>
      </c>
      <c r="K2363" s="230" t="s">
        <v>149</v>
      </c>
      <c r="L2363" s="230" t="s">
        <v>149</v>
      </c>
      <c r="M2363" s="230" t="s">
        <v>149</v>
      </c>
    </row>
    <row r="2364" spans="1:13" x14ac:dyDescent="0.3">
      <c r="A2364" s="230">
        <v>427146</v>
      </c>
      <c r="B2364" s="230" t="s">
        <v>58</v>
      </c>
      <c r="D2364" s="230" t="s">
        <v>150</v>
      </c>
      <c r="F2364" s="230" t="s">
        <v>149</v>
      </c>
      <c r="I2364" s="230" t="s">
        <v>149</v>
      </c>
      <c r="J2364" s="230" t="s">
        <v>149</v>
      </c>
      <c r="K2364" s="230" t="s">
        <v>149</v>
      </c>
      <c r="L2364" s="230" t="s">
        <v>149</v>
      </c>
      <c r="M2364" s="230" t="s">
        <v>149</v>
      </c>
    </row>
    <row r="2365" spans="1:13" x14ac:dyDescent="0.3">
      <c r="A2365" s="230">
        <v>427147</v>
      </c>
      <c r="B2365" s="230" t="s">
        <v>58</v>
      </c>
      <c r="D2365" s="230" t="s">
        <v>150</v>
      </c>
      <c r="E2365" s="230" t="s">
        <v>150</v>
      </c>
      <c r="F2365" s="230" t="s">
        <v>149</v>
      </c>
      <c r="G2365" s="230" t="s">
        <v>150</v>
      </c>
      <c r="H2365" s="230" t="s">
        <v>150</v>
      </c>
      <c r="I2365" s="230" t="s">
        <v>149</v>
      </c>
      <c r="J2365" s="230" t="s">
        <v>149</v>
      </c>
      <c r="K2365" s="230" t="s">
        <v>149</v>
      </c>
      <c r="L2365" s="230" t="s">
        <v>149</v>
      </c>
      <c r="M2365" s="230" t="s">
        <v>149</v>
      </c>
    </row>
    <row r="2366" spans="1:13" x14ac:dyDescent="0.3">
      <c r="A2366" s="230">
        <v>427150</v>
      </c>
      <c r="B2366" s="230" t="s">
        <v>58</v>
      </c>
      <c r="C2366" s="230" t="s">
        <v>150</v>
      </c>
      <c r="D2366" s="230" t="s">
        <v>150</v>
      </c>
      <c r="E2366" s="230" t="s">
        <v>150</v>
      </c>
      <c r="F2366" s="230" t="s">
        <v>149</v>
      </c>
      <c r="G2366" s="230" t="s">
        <v>149</v>
      </c>
      <c r="H2366" s="230" t="s">
        <v>150</v>
      </c>
      <c r="I2366" s="230" t="s">
        <v>149</v>
      </c>
      <c r="J2366" s="230" t="s">
        <v>149</v>
      </c>
      <c r="K2366" s="230" t="s">
        <v>149</v>
      </c>
      <c r="L2366" s="230" t="s">
        <v>149</v>
      </c>
      <c r="M2366" s="230" t="s">
        <v>149</v>
      </c>
    </row>
    <row r="2367" spans="1:13" x14ac:dyDescent="0.3">
      <c r="A2367" s="230">
        <v>427155</v>
      </c>
      <c r="B2367" s="230" t="s">
        <v>58</v>
      </c>
      <c r="C2367" s="230" t="s">
        <v>150</v>
      </c>
      <c r="D2367" s="230" t="s">
        <v>149</v>
      </c>
      <c r="E2367" s="230" t="s">
        <v>150</v>
      </c>
      <c r="F2367" s="230" t="s">
        <v>150</v>
      </c>
      <c r="G2367" s="230" t="s">
        <v>150</v>
      </c>
      <c r="H2367" s="230" t="s">
        <v>150</v>
      </c>
      <c r="I2367" s="230" t="s">
        <v>149</v>
      </c>
      <c r="J2367" s="230" t="s">
        <v>149</v>
      </c>
      <c r="K2367" s="230" t="s">
        <v>149</v>
      </c>
      <c r="L2367" s="230" t="s">
        <v>149</v>
      </c>
      <c r="M2367" s="230" t="s">
        <v>149</v>
      </c>
    </row>
    <row r="2368" spans="1:13" x14ac:dyDescent="0.3">
      <c r="A2368" s="230">
        <v>427159</v>
      </c>
      <c r="B2368" s="230" t="s">
        <v>58</v>
      </c>
      <c r="C2368" s="230" t="s">
        <v>150</v>
      </c>
      <c r="D2368" s="230" t="s">
        <v>150</v>
      </c>
      <c r="E2368" s="230" t="s">
        <v>150</v>
      </c>
      <c r="F2368" s="230" t="s">
        <v>149</v>
      </c>
      <c r="G2368" s="230" t="s">
        <v>150</v>
      </c>
      <c r="H2368" s="230" t="s">
        <v>149</v>
      </c>
      <c r="I2368" s="230" t="s">
        <v>149</v>
      </c>
      <c r="J2368" s="230" t="s">
        <v>149</v>
      </c>
      <c r="K2368" s="230" t="s">
        <v>149</v>
      </c>
      <c r="L2368" s="230" t="s">
        <v>149</v>
      </c>
      <c r="M2368" s="230" t="s">
        <v>149</v>
      </c>
    </row>
    <row r="2369" spans="1:13" x14ac:dyDescent="0.3">
      <c r="A2369" s="230">
        <v>427161</v>
      </c>
      <c r="B2369" s="230" t="s">
        <v>58</v>
      </c>
      <c r="C2369" s="230" t="s">
        <v>150</v>
      </c>
      <c r="D2369" s="230" t="s">
        <v>150</v>
      </c>
      <c r="E2369" s="230" t="s">
        <v>150</v>
      </c>
      <c r="F2369" s="230" t="s">
        <v>150</v>
      </c>
      <c r="G2369" s="230" t="s">
        <v>150</v>
      </c>
      <c r="H2369" s="230" t="s">
        <v>150</v>
      </c>
      <c r="I2369" s="230" t="s">
        <v>149</v>
      </c>
      <c r="J2369" s="230" t="s">
        <v>149</v>
      </c>
      <c r="K2369" s="230" t="s">
        <v>149</v>
      </c>
      <c r="L2369" s="230" t="s">
        <v>149</v>
      </c>
      <c r="M2369" s="230" t="s">
        <v>149</v>
      </c>
    </row>
    <row r="2370" spans="1:13" x14ac:dyDescent="0.3">
      <c r="A2370" s="230">
        <v>427167</v>
      </c>
      <c r="B2370" s="230" t="s">
        <v>58</v>
      </c>
      <c r="C2370" s="230" t="s">
        <v>149</v>
      </c>
      <c r="D2370" s="230" t="s">
        <v>150</v>
      </c>
      <c r="F2370" s="230" t="s">
        <v>150</v>
      </c>
      <c r="G2370" s="230" t="s">
        <v>150</v>
      </c>
      <c r="H2370" s="230" t="s">
        <v>150</v>
      </c>
      <c r="I2370" s="230" t="s">
        <v>149</v>
      </c>
      <c r="J2370" s="230" t="s">
        <v>149</v>
      </c>
      <c r="K2370" s="230" t="s">
        <v>149</v>
      </c>
      <c r="L2370" s="230" t="s">
        <v>149</v>
      </c>
      <c r="M2370" s="230" t="s">
        <v>149</v>
      </c>
    </row>
    <row r="2371" spans="1:13" x14ac:dyDescent="0.3">
      <c r="A2371" s="230">
        <v>427169</v>
      </c>
      <c r="B2371" s="230" t="s">
        <v>58</v>
      </c>
      <c r="C2371" s="230" t="s">
        <v>150</v>
      </c>
      <c r="D2371" s="230" t="s">
        <v>150</v>
      </c>
      <c r="E2371" s="230" t="s">
        <v>150</v>
      </c>
      <c r="F2371" s="230" t="s">
        <v>150</v>
      </c>
      <c r="G2371" s="230" t="s">
        <v>149</v>
      </c>
      <c r="H2371" s="230" t="s">
        <v>149</v>
      </c>
      <c r="I2371" s="230" t="s">
        <v>149</v>
      </c>
      <c r="J2371" s="230" t="s">
        <v>149</v>
      </c>
      <c r="K2371" s="230" t="s">
        <v>149</v>
      </c>
      <c r="L2371" s="230" t="s">
        <v>149</v>
      </c>
      <c r="M2371" s="230" t="s">
        <v>149</v>
      </c>
    </row>
    <row r="2372" spans="1:13" x14ac:dyDescent="0.3">
      <c r="A2372" s="230">
        <v>427172</v>
      </c>
      <c r="B2372" s="230" t="s">
        <v>58</v>
      </c>
      <c r="C2372" s="230" t="s">
        <v>150</v>
      </c>
      <c r="D2372" s="230" t="s">
        <v>150</v>
      </c>
      <c r="E2372" s="230" t="s">
        <v>149</v>
      </c>
      <c r="F2372" s="230" t="s">
        <v>150</v>
      </c>
      <c r="G2372" s="230" t="s">
        <v>149</v>
      </c>
      <c r="H2372" s="230" t="s">
        <v>149</v>
      </c>
      <c r="I2372" s="230" t="s">
        <v>149</v>
      </c>
      <c r="J2372" s="230" t="s">
        <v>149</v>
      </c>
      <c r="K2372" s="230" t="s">
        <v>149</v>
      </c>
      <c r="L2372" s="230" t="s">
        <v>149</v>
      </c>
      <c r="M2372" s="230" t="s">
        <v>149</v>
      </c>
    </row>
    <row r="2373" spans="1:13" x14ac:dyDescent="0.3">
      <c r="A2373" s="230">
        <v>427176</v>
      </c>
      <c r="B2373" s="230" t="s">
        <v>58</v>
      </c>
      <c r="C2373" s="230" t="s">
        <v>150</v>
      </c>
      <c r="E2373" s="230" t="s">
        <v>150</v>
      </c>
      <c r="F2373" s="230" t="s">
        <v>150</v>
      </c>
      <c r="H2373" s="230" t="s">
        <v>150</v>
      </c>
      <c r="I2373" s="230" t="s">
        <v>149</v>
      </c>
      <c r="J2373" s="230" t="s">
        <v>149</v>
      </c>
      <c r="K2373" s="230" t="s">
        <v>149</v>
      </c>
      <c r="L2373" s="230" t="s">
        <v>149</v>
      </c>
      <c r="M2373" s="230" t="s">
        <v>149</v>
      </c>
    </row>
    <row r="2374" spans="1:13" x14ac:dyDescent="0.3">
      <c r="A2374" s="230">
        <v>427183</v>
      </c>
      <c r="B2374" s="230" t="s">
        <v>58</v>
      </c>
      <c r="C2374" s="230" t="s">
        <v>149</v>
      </c>
      <c r="D2374" s="230" t="s">
        <v>149</v>
      </c>
      <c r="E2374" s="230" t="s">
        <v>149</v>
      </c>
      <c r="F2374" s="230" t="s">
        <v>150</v>
      </c>
      <c r="G2374" s="230" t="s">
        <v>149</v>
      </c>
      <c r="H2374" s="230" t="s">
        <v>150</v>
      </c>
      <c r="I2374" s="230" t="s">
        <v>149</v>
      </c>
      <c r="J2374" s="230" t="s">
        <v>149</v>
      </c>
      <c r="K2374" s="230" t="s">
        <v>149</v>
      </c>
      <c r="L2374" s="230" t="s">
        <v>149</v>
      </c>
      <c r="M2374" s="230" t="s">
        <v>149</v>
      </c>
    </row>
    <row r="2375" spans="1:13" x14ac:dyDescent="0.3">
      <c r="A2375" s="230">
        <v>427185</v>
      </c>
      <c r="B2375" s="230" t="s">
        <v>58</v>
      </c>
      <c r="C2375" s="230" t="s">
        <v>150</v>
      </c>
      <c r="D2375" s="230" t="s">
        <v>150</v>
      </c>
      <c r="F2375" s="230" t="s">
        <v>150</v>
      </c>
      <c r="H2375" s="230" t="s">
        <v>149</v>
      </c>
      <c r="I2375" s="230" t="s">
        <v>149</v>
      </c>
      <c r="J2375" s="230" t="s">
        <v>149</v>
      </c>
      <c r="K2375" s="230" t="s">
        <v>149</v>
      </c>
      <c r="L2375" s="230" t="s">
        <v>149</v>
      </c>
      <c r="M2375" s="230" t="s">
        <v>149</v>
      </c>
    </row>
    <row r="2376" spans="1:13" x14ac:dyDescent="0.3">
      <c r="A2376" s="230">
        <v>427187</v>
      </c>
      <c r="B2376" s="230" t="s">
        <v>58</v>
      </c>
      <c r="C2376" s="230" t="s">
        <v>149</v>
      </c>
      <c r="D2376" s="230" t="s">
        <v>150</v>
      </c>
      <c r="E2376" s="230" t="s">
        <v>150</v>
      </c>
      <c r="F2376" s="230" t="s">
        <v>149</v>
      </c>
      <c r="G2376" s="230" t="s">
        <v>149</v>
      </c>
      <c r="H2376" s="230" t="s">
        <v>150</v>
      </c>
      <c r="I2376" s="230" t="s">
        <v>149</v>
      </c>
      <c r="J2376" s="230" t="s">
        <v>149</v>
      </c>
      <c r="K2376" s="230" t="s">
        <v>149</v>
      </c>
      <c r="L2376" s="230" t="s">
        <v>149</v>
      </c>
      <c r="M2376" s="230" t="s">
        <v>149</v>
      </c>
    </row>
    <row r="2377" spans="1:13" x14ac:dyDescent="0.3">
      <c r="A2377" s="230">
        <v>427194</v>
      </c>
      <c r="B2377" s="230" t="s">
        <v>58</v>
      </c>
      <c r="C2377" s="230" t="s">
        <v>150</v>
      </c>
      <c r="D2377" s="230" t="s">
        <v>149</v>
      </c>
      <c r="E2377" s="230" t="s">
        <v>150</v>
      </c>
      <c r="F2377" s="230" t="s">
        <v>150</v>
      </c>
      <c r="G2377" s="230" t="s">
        <v>149</v>
      </c>
      <c r="H2377" s="230" t="s">
        <v>150</v>
      </c>
      <c r="I2377" s="230" t="s">
        <v>149</v>
      </c>
      <c r="J2377" s="230" t="s">
        <v>149</v>
      </c>
      <c r="K2377" s="230" t="s">
        <v>149</v>
      </c>
      <c r="L2377" s="230" t="s">
        <v>149</v>
      </c>
      <c r="M2377" s="230" t="s">
        <v>149</v>
      </c>
    </row>
    <row r="2378" spans="1:13" x14ac:dyDescent="0.3">
      <c r="A2378" s="230">
        <v>427195</v>
      </c>
      <c r="B2378" s="230" t="s">
        <v>58</v>
      </c>
      <c r="D2378" s="230" t="s">
        <v>150</v>
      </c>
      <c r="E2378" s="230" t="s">
        <v>150</v>
      </c>
      <c r="F2378" s="230" t="s">
        <v>150</v>
      </c>
      <c r="G2378" s="230" t="s">
        <v>150</v>
      </c>
      <c r="H2378" s="230" t="s">
        <v>150</v>
      </c>
      <c r="I2378" s="230" t="s">
        <v>149</v>
      </c>
      <c r="J2378" s="230" t="s">
        <v>149</v>
      </c>
      <c r="K2378" s="230" t="s">
        <v>149</v>
      </c>
      <c r="L2378" s="230" t="s">
        <v>149</v>
      </c>
      <c r="M2378" s="230" t="s">
        <v>149</v>
      </c>
    </row>
    <row r="2379" spans="1:13" x14ac:dyDescent="0.3">
      <c r="A2379" s="230">
        <v>427196</v>
      </c>
      <c r="B2379" s="230" t="s">
        <v>58</v>
      </c>
      <c r="D2379" s="230" t="s">
        <v>149</v>
      </c>
      <c r="E2379" s="230" t="s">
        <v>150</v>
      </c>
      <c r="F2379" s="230" t="s">
        <v>149</v>
      </c>
      <c r="G2379" s="230" t="s">
        <v>150</v>
      </c>
      <c r="H2379" s="230" t="s">
        <v>149</v>
      </c>
      <c r="I2379" s="230" t="s">
        <v>149</v>
      </c>
      <c r="J2379" s="230" t="s">
        <v>149</v>
      </c>
      <c r="K2379" s="230" t="s">
        <v>149</v>
      </c>
      <c r="L2379" s="230" t="s">
        <v>149</v>
      </c>
      <c r="M2379" s="230" t="s">
        <v>149</v>
      </c>
    </row>
    <row r="2380" spans="1:13" x14ac:dyDescent="0.3">
      <c r="A2380" s="230">
        <v>427200</v>
      </c>
      <c r="B2380" s="230" t="s">
        <v>58</v>
      </c>
      <c r="C2380" s="230" t="s">
        <v>150</v>
      </c>
      <c r="D2380" s="230" t="s">
        <v>150</v>
      </c>
      <c r="E2380" s="230" t="s">
        <v>150</v>
      </c>
      <c r="F2380" s="230" t="s">
        <v>150</v>
      </c>
      <c r="G2380" s="230" t="s">
        <v>149</v>
      </c>
      <c r="H2380" s="230" t="s">
        <v>150</v>
      </c>
      <c r="I2380" s="230" t="s">
        <v>149</v>
      </c>
      <c r="J2380" s="230" t="s">
        <v>149</v>
      </c>
      <c r="K2380" s="230" t="s">
        <v>149</v>
      </c>
      <c r="L2380" s="230" t="s">
        <v>149</v>
      </c>
      <c r="M2380" s="230" t="s">
        <v>149</v>
      </c>
    </row>
    <row r="2381" spans="1:13" x14ac:dyDescent="0.3">
      <c r="A2381" s="230">
        <v>427201</v>
      </c>
      <c r="B2381" s="230" t="s">
        <v>58</v>
      </c>
      <c r="C2381" s="230" t="s">
        <v>150</v>
      </c>
      <c r="D2381" s="230" t="s">
        <v>149</v>
      </c>
      <c r="E2381" s="230" t="s">
        <v>150</v>
      </c>
      <c r="F2381" s="230" t="s">
        <v>150</v>
      </c>
      <c r="G2381" s="230" t="s">
        <v>150</v>
      </c>
      <c r="H2381" s="230" t="s">
        <v>150</v>
      </c>
      <c r="I2381" s="230" t="s">
        <v>149</v>
      </c>
      <c r="J2381" s="230" t="s">
        <v>149</v>
      </c>
      <c r="K2381" s="230" t="s">
        <v>149</v>
      </c>
      <c r="L2381" s="230" t="s">
        <v>149</v>
      </c>
      <c r="M2381" s="230" t="s">
        <v>149</v>
      </c>
    </row>
    <row r="2382" spans="1:13" x14ac:dyDescent="0.3">
      <c r="A2382" s="230">
        <v>427211</v>
      </c>
      <c r="B2382" s="230" t="s">
        <v>58</v>
      </c>
      <c r="C2382" s="230" t="s">
        <v>150</v>
      </c>
      <c r="D2382" s="230" t="s">
        <v>150</v>
      </c>
      <c r="E2382" s="230" t="s">
        <v>150</v>
      </c>
      <c r="F2382" s="230" t="s">
        <v>149</v>
      </c>
      <c r="G2382" s="230" t="s">
        <v>150</v>
      </c>
      <c r="H2382" s="230" t="s">
        <v>150</v>
      </c>
      <c r="I2382" s="230" t="s">
        <v>149</v>
      </c>
      <c r="J2382" s="230" t="s">
        <v>149</v>
      </c>
      <c r="K2382" s="230" t="s">
        <v>149</v>
      </c>
      <c r="L2382" s="230" t="s">
        <v>149</v>
      </c>
      <c r="M2382" s="230" t="s">
        <v>149</v>
      </c>
    </row>
    <row r="2383" spans="1:13" x14ac:dyDescent="0.3">
      <c r="A2383" s="230">
        <v>427218</v>
      </c>
      <c r="B2383" s="230" t="s">
        <v>58</v>
      </c>
      <c r="D2383" s="230" t="s">
        <v>150</v>
      </c>
      <c r="E2383" s="230" t="s">
        <v>150</v>
      </c>
      <c r="F2383" s="230" t="s">
        <v>150</v>
      </c>
      <c r="I2383" s="230" t="s">
        <v>149</v>
      </c>
      <c r="J2383" s="230" t="s">
        <v>149</v>
      </c>
      <c r="K2383" s="230" t="s">
        <v>149</v>
      </c>
      <c r="M2383" s="230" t="s">
        <v>149</v>
      </c>
    </row>
    <row r="2384" spans="1:13" x14ac:dyDescent="0.3">
      <c r="A2384" s="230">
        <v>427226</v>
      </c>
      <c r="B2384" s="230" t="s">
        <v>58</v>
      </c>
      <c r="C2384" s="230" t="s">
        <v>150</v>
      </c>
      <c r="D2384" s="230" t="s">
        <v>150</v>
      </c>
      <c r="E2384" s="230" t="s">
        <v>150</v>
      </c>
      <c r="F2384" s="230" t="s">
        <v>150</v>
      </c>
      <c r="G2384" s="230" t="s">
        <v>150</v>
      </c>
      <c r="H2384" s="230" t="s">
        <v>150</v>
      </c>
      <c r="I2384" s="230" t="s">
        <v>149</v>
      </c>
      <c r="J2384" s="230" t="s">
        <v>149</v>
      </c>
      <c r="K2384" s="230" t="s">
        <v>149</v>
      </c>
      <c r="L2384" s="230" t="s">
        <v>149</v>
      </c>
      <c r="M2384" s="230" t="s">
        <v>149</v>
      </c>
    </row>
    <row r="2385" spans="1:13" x14ac:dyDescent="0.3">
      <c r="A2385" s="230">
        <v>427228</v>
      </c>
      <c r="B2385" s="230" t="s">
        <v>58</v>
      </c>
      <c r="C2385" s="230" t="s">
        <v>150</v>
      </c>
      <c r="D2385" s="230" t="s">
        <v>150</v>
      </c>
      <c r="E2385" s="230" t="s">
        <v>150</v>
      </c>
      <c r="F2385" s="230" t="s">
        <v>149</v>
      </c>
      <c r="G2385" s="230" t="s">
        <v>150</v>
      </c>
      <c r="H2385" s="230" t="s">
        <v>150</v>
      </c>
      <c r="I2385" s="230" t="s">
        <v>149</v>
      </c>
      <c r="J2385" s="230" t="s">
        <v>149</v>
      </c>
      <c r="K2385" s="230" t="s">
        <v>149</v>
      </c>
      <c r="L2385" s="230" t="s">
        <v>149</v>
      </c>
      <c r="M2385" s="230" t="s">
        <v>149</v>
      </c>
    </row>
    <row r="2386" spans="1:13" x14ac:dyDescent="0.3">
      <c r="A2386" s="230">
        <v>427229</v>
      </c>
      <c r="B2386" s="230" t="s">
        <v>58</v>
      </c>
      <c r="C2386" s="230" t="s">
        <v>150</v>
      </c>
      <c r="D2386" s="230" t="s">
        <v>150</v>
      </c>
      <c r="E2386" s="230" t="s">
        <v>150</v>
      </c>
      <c r="F2386" s="230" t="s">
        <v>150</v>
      </c>
      <c r="G2386" s="230" t="s">
        <v>150</v>
      </c>
      <c r="H2386" s="230" t="s">
        <v>150</v>
      </c>
      <c r="I2386" s="230" t="s">
        <v>149</v>
      </c>
      <c r="J2386" s="230" t="s">
        <v>149</v>
      </c>
      <c r="K2386" s="230" t="s">
        <v>149</v>
      </c>
      <c r="L2386" s="230" t="s">
        <v>149</v>
      </c>
      <c r="M2386" s="230" t="s">
        <v>149</v>
      </c>
    </row>
    <row r="2387" spans="1:13" x14ac:dyDescent="0.3">
      <c r="A2387" s="230">
        <v>427232</v>
      </c>
      <c r="B2387" s="230" t="s">
        <v>58</v>
      </c>
      <c r="C2387" s="230" t="s">
        <v>150</v>
      </c>
      <c r="D2387" s="230" t="s">
        <v>150</v>
      </c>
      <c r="E2387" s="230" t="s">
        <v>150</v>
      </c>
      <c r="F2387" s="230" t="s">
        <v>150</v>
      </c>
      <c r="G2387" s="230" t="s">
        <v>150</v>
      </c>
      <c r="H2387" s="230" t="s">
        <v>149</v>
      </c>
      <c r="I2387" s="230" t="s">
        <v>149</v>
      </c>
      <c r="J2387" s="230" t="s">
        <v>149</v>
      </c>
      <c r="K2387" s="230" t="s">
        <v>149</v>
      </c>
      <c r="L2387" s="230" t="s">
        <v>149</v>
      </c>
      <c r="M2387" s="230" t="s">
        <v>149</v>
      </c>
    </row>
    <row r="2388" spans="1:13" x14ac:dyDescent="0.3">
      <c r="A2388" s="230">
        <v>427239</v>
      </c>
      <c r="B2388" s="230" t="s">
        <v>58</v>
      </c>
      <c r="D2388" s="230" t="s">
        <v>150</v>
      </c>
      <c r="E2388" s="230" t="s">
        <v>150</v>
      </c>
      <c r="F2388" s="230" t="s">
        <v>150</v>
      </c>
      <c r="G2388" s="230" t="s">
        <v>150</v>
      </c>
      <c r="H2388" s="230" t="s">
        <v>150</v>
      </c>
      <c r="I2388" s="230" t="s">
        <v>149</v>
      </c>
      <c r="J2388" s="230" t="s">
        <v>149</v>
      </c>
      <c r="K2388" s="230" t="s">
        <v>149</v>
      </c>
      <c r="L2388" s="230" t="s">
        <v>149</v>
      </c>
      <c r="M2388" s="230" t="s">
        <v>149</v>
      </c>
    </row>
    <row r="2389" spans="1:13" x14ac:dyDescent="0.3">
      <c r="A2389" s="230">
        <v>427240</v>
      </c>
      <c r="B2389" s="230" t="s">
        <v>58</v>
      </c>
      <c r="C2389" s="230" t="s">
        <v>150</v>
      </c>
      <c r="D2389" s="230" t="s">
        <v>149</v>
      </c>
      <c r="E2389" s="230" t="s">
        <v>150</v>
      </c>
      <c r="F2389" s="230" t="s">
        <v>149</v>
      </c>
      <c r="G2389" s="230" t="s">
        <v>149</v>
      </c>
      <c r="H2389" s="230" t="s">
        <v>150</v>
      </c>
      <c r="I2389" s="230" t="s">
        <v>149</v>
      </c>
      <c r="J2389" s="230" t="s">
        <v>149</v>
      </c>
      <c r="K2389" s="230" t="s">
        <v>149</v>
      </c>
      <c r="L2389" s="230" t="s">
        <v>149</v>
      </c>
      <c r="M2389" s="230" t="s">
        <v>149</v>
      </c>
    </row>
    <row r="2390" spans="1:13" x14ac:dyDescent="0.3">
      <c r="A2390" s="230">
        <v>427245</v>
      </c>
      <c r="B2390" s="230" t="s">
        <v>58</v>
      </c>
      <c r="E2390" s="230" t="s">
        <v>150</v>
      </c>
      <c r="F2390" s="230" t="s">
        <v>150</v>
      </c>
      <c r="G2390" s="230" t="s">
        <v>150</v>
      </c>
      <c r="H2390" s="230" t="s">
        <v>150</v>
      </c>
      <c r="I2390" s="230" t="s">
        <v>149</v>
      </c>
      <c r="J2390" s="230" t="s">
        <v>149</v>
      </c>
      <c r="K2390" s="230" t="s">
        <v>149</v>
      </c>
      <c r="L2390" s="230" t="s">
        <v>149</v>
      </c>
      <c r="M2390" s="230" t="s">
        <v>149</v>
      </c>
    </row>
    <row r="2391" spans="1:13" x14ac:dyDescent="0.3">
      <c r="A2391" s="230">
        <v>427247</v>
      </c>
      <c r="B2391" s="230" t="s">
        <v>58</v>
      </c>
      <c r="E2391" s="230" t="s">
        <v>150</v>
      </c>
      <c r="F2391" s="230" t="s">
        <v>150</v>
      </c>
      <c r="G2391" s="230" t="s">
        <v>150</v>
      </c>
      <c r="H2391" s="230" t="s">
        <v>150</v>
      </c>
      <c r="I2391" s="230" t="s">
        <v>149</v>
      </c>
      <c r="J2391" s="230" t="s">
        <v>149</v>
      </c>
      <c r="K2391" s="230" t="s">
        <v>149</v>
      </c>
      <c r="L2391" s="230" t="s">
        <v>149</v>
      </c>
      <c r="M2391" s="230" t="s">
        <v>149</v>
      </c>
    </row>
    <row r="2392" spans="1:13" x14ac:dyDescent="0.3">
      <c r="A2392" s="230">
        <v>427248</v>
      </c>
      <c r="B2392" s="230" t="s">
        <v>58</v>
      </c>
      <c r="C2392" s="230" t="s">
        <v>150</v>
      </c>
      <c r="D2392" s="230" t="s">
        <v>149</v>
      </c>
      <c r="E2392" s="230" t="s">
        <v>150</v>
      </c>
      <c r="F2392" s="230" t="s">
        <v>149</v>
      </c>
      <c r="G2392" s="230" t="s">
        <v>149</v>
      </c>
      <c r="H2392" s="230" t="s">
        <v>150</v>
      </c>
      <c r="I2392" s="230" t="s">
        <v>149</v>
      </c>
      <c r="J2392" s="230" t="s">
        <v>149</v>
      </c>
      <c r="K2392" s="230" t="s">
        <v>149</v>
      </c>
      <c r="L2392" s="230" t="s">
        <v>149</v>
      </c>
      <c r="M2392" s="230" t="s">
        <v>149</v>
      </c>
    </row>
    <row r="2393" spans="1:13" x14ac:dyDescent="0.3">
      <c r="A2393" s="230">
        <v>427276</v>
      </c>
      <c r="B2393" s="230" t="s">
        <v>58</v>
      </c>
      <c r="C2393" s="230" t="s">
        <v>150</v>
      </c>
      <c r="D2393" s="230" t="s">
        <v>150</v>
      </c>
      <c r="E2393" s="230" t="s">
        <v>149</v>
      </c>
      <c r="F2393" s="230" t="s">
        <v>149</v>
      </c>
      <c r="G2393" s="230" t="s">
        <v>149</v>
      </c>
      <c r="H2393" s="230" t="s">
        <v>149</v>
      </c>
      <c r="I2393" s="230" t="s">
        <v>149</v>
      </c>
      <c r="J2393" s="230" t="s">
        <v>149</v>
      </c>
      <c r="K2393" s="230" t="s">
        <v>149</v>
      </c>
      <c r="L2393" s="230" t="s">
        <v>149</v>
      </c>
      <c r="M2393" s="230" t="s">
        <v>149</v>
      </c>
    </row>
    <row r="2394" spans="1:13" x14ac:dyDescent="0.3">
      <c r="A2394" s="230">
        <v>427283</v>
      </c>
      <c r="B2394" s="230" t="s">
        <v>58</v>
      </c>
      <c r="D2394" s="230" t="s">
        <v>150</v>
      </c>
      <c r="E2394" s="230" t="s">
        <v>150</v>
      </c>
      <c r="F2394" s="230" t="s">
        <v>150</v>
      </c>
      <c r="I2394" s="230" t="s">
        <v>149</v>
      </c>
      <c r="J2394" s="230" t="s">
        <v>149</v>
      </c>
      <c r="K2394" s="230" t="s">
        <v>149</v>
      </c>
      <c r="L2394" s="230" t="s">
        <v>149</v>
      </c>
      <c r="M2394" s="230" t="s">
        <v>149</v>
      </c>
    </row>
    <row r="2395" spans="1:13" x14ac:dyDescent="0.3">
      <c r="A2395" s="230">
        <v>427293</v>
      </c>
      <c r="B2395" s="230" t="s">
        <v>58</v>
      </c>
      <c r="C2395" s="230" t="s">
        <v>150</v>
      </c>
      <c r="D2395" s="230" t="s">
        <v>150</v>
      </c>
      <c r="E2395" s="230" t="s">
        <v>150</v>
      </c>
      <c r="F2395" s="230" t="s">
        <v>149</v>
      </c>
      <c r="G2395" s="230" t="s">
        <v>150</v>
      </c>
      <c r="H2395" s="230" t="s">
        <v>150</v>
      </c>
      <c r="I2395" s="230" t="s">
        <v>149</v>
      </c>
      <c r="J2395" s="230" t="s">
        <v>149</v>
      </c>
      <c r="K2395" s="230" t="s">
        <v>149</v>
      </c>
      <c r="L2395" s="230" t="s">
        <v>149</v>
      </c>
      <c r="M2395" s="230" t="s">
        <v>149</v>
      </c>
    </row>
    <row r="2396" spans="1:13" x14ac:dyDescent="0.3">
      <c r="A2396" s="230">
        <v>427301</v>
      </c>
      <c r="B2396" s="230" t="s">
        <v>58</v>
      </c>
      <c r="C2396" s="230" t="s">
        <v>150</v>
      </c>
      <c r="D2396" s="230" t="s">
        <v>150</v>
      </c>
      <c r="E2396" s="230" t="s">
        <v>149</v>
      </c>
      <c r="F2396" s="230" t="s">
        <v>150</v>
      </c>
      <c r="G2396" s="230" t="s">
        <v>150</v>
      </c>
      <c r="H2396" s="230" t="s">
        <v>149</v>
      </c>
      <c r="I2396" s="230" t="s">
        <v>149</v>
      </c>
      <c r="J2396" s="230" t="s">
        <v>149</v>
      </c>
      <c r="K2396" s="230" t="s">
        <v>149</v>
      </c>
      <c r="L2396" s="230" t="s">
        <v>149</v>
      </c>
      <c r="M2396" s="230" t="s">
        <v>149</v>
      </c>
    </row>
    <row r="2397" spans="1:13" x14ac:dyDescent="0.3">
      <c r="A2397" s="230">
        <v>427312</v>
      </c>
      <c r="B2397" s="230" t="s">
        <v>58</v>
      </c>
      <c r="C2397" s="230" t="s">
        <v>150</v>
      </c>
      <c r="D2397" s="230" t="s">
        <v>150</v>
      </c>
      <c r="E2397" s="230" t="s">
        <v>150</v>
      </c>
      <c r="F2397" s="230" t="s">
        <v>150</v>
      </c>
      <c r="G2397" s="230" t="s">
        <v>150</v>
      </c>
      <c r="H2397" s="230" t="s">
        <v>150</v>
      </c>
      <c r="I2397" s="230" t="s">
        <v>149</v>
      </c>
      <c r="J2397" s="230" t="s">
        <v>149</v>
      </c>
      <c r="K2397" s="230" t="s">
        <v>149</v>
      </c>
      <c r="L2397" s="230" t="s">
        <v>149</v>
      </c>
      <c r="M2397" s="230" t="s">
        <v>149</v>
      </c>
    </row>
    <row r="2398" spans="1:13" x14ac:dyDescent="0.3">
      <c r="A2398" s="230">
        <v>427316</v>
      </c>
      <c r="B2398" s="230" t="s">
        <v>58</v>
      </c>
      <c r="C2398" s="230" t="s">
        <v>150</v>
      </c>
      <c r="D2398" s="230" t="s">
        <v>150</v>
      </c>
      <c r="E2398" s="230" t="s">
        <v>150</v>
      </c>
      <c r="F2398" s="230" t="s">
        <v>150</v>
      </c>
      <c r="G2398" s="230" t="s">
        <v>150</v>
      </c>
      <c r="H2398" s="230" t="s">
        <v>149</v>
      </c>
      <c r="I2398" s="230" t="s">
        <v>149</v>
      </c>
      <c r="J2398" s="230" t="s">
        <v>149</v>
      </c>
      <c r="K2398" s="230" t="s">
        <v>149</v>
      </c>
      <c r="L2398" s="230" t="s">
        <v>149</v>
      </c>
      <c r="M2398" s="230" t="s">
        <v>149</v>
      </c>
    </row>
    <row r="2399" spans="1:13" x14ac:dyDescent="0.3">
      <c r="A2399" s="230">
        <v>427321</v>
      </c>
      <c r="B2399" s="230" t="s">
        <v>58</v>
      </c>
      <c r="C2399" s="230" t="s">
        <v>150</v>
      </c>
      <c r="D2399" s="230" t="s">
        <v>150</v>
      </c>
      <c r="E2399" s="230" t="s">
        <v>150</v>
      </c>
      <c r="F2399" s="230" t="s">
        <v>149</v>
      </c>
      <c r="G2399" s="230" t="s">
        <v>150</v>
      </c>
      <c r="H2399" s="230" t="s">
        <v>150</v>
      </c>
      <c r="I2399" s="230" t="s">
        <v>149</v>
      </c>
      <c r="J2399" s="230" t="s">
        <v>149</v>
      </c>
      <c r="K2399" s="230" t="s">
        <v>149</v>
      </c>
      <c r="L2399" s="230" t="s">
        <v>149</v>
      </c>
      <c r="M2399" s="230" t="s">
        <v>149</v>
      </c>
    </row>
    <row r="2400" spans="1:13" x14ac:dyDescent="0.3">
      <c r="A2400" s="230">
        <v>427333</v>
      </c>
      <c r="B2400" s="230" t="s">
        <v>58</v>
      </c>
      <c r="C2400" s="230" t="s">
        <v>150</v>
      </c>
      <c r="D2400" s="230" t="s">
        <v>150</v>
      </c>
      <c r="E2400" s="230" t="s">
        <v>149</v>
      </c>
      <c r="F2400" s="230" t="s">
        <v>149</v>
      </c>
      <c r="G2400" s="230" t="s">
        <v>149</v>
      </c>
      <c r="H2400" s="230" t="s">
        <v>149</v>
      </c>
      <c r="I2400" s="230" t="s">
        <v>149</v>
      </c>
      <c r="J2400" s="230" t="s">
        <v>149</v>
      </c>
      <c r="K2400" s="230" t="s">
        <v>149</v>
      </c>
      <c r="L2400" s="230" t="s">
        <v>149</v>
      </c>
      <c r="M2400" s="230" t="s">
        <v>149</v>
      </c>
    </row>
    <row r="2401" spans="1:13" x14ac:dyDescent="0.3">
      <c r="A2401" s="230">
        <v>427334</v>
      </c>
      <c r="B2401" s="230" t="s">
        <v>58</v>
      </c>
      <c r="C2401" s="230" t="s">
        <v>150</v>
      </c>
      <c r="D2401" s="230" t="s">
        <v>150</v>
      </c>
      <c r="E2401" s="230" t="s">
        <v>150</v>
      </c>
      <c r="F2401" s="230" t="s">
        <v>150</v>
      </c>
      <c r="G2401" s="230" t="s">
        <v>150</v>
      </c>
      <c r="H2401" s="230" t="s">
        <v>150</v>
      </c>
      <c r="I2401" s="230" t="s">
        <v>149</v>
      </c>
      <c r="J2401" s="230" t="s">
        <v>149</v>
      </c>
      <c r="K2401" s="230" t="s">
        <v>149</v>
      </c>
      <c r="L2401" s="230" t="s">
        <v>149</v>
      </c>
      <c r="M2401" s="230" t="s">
        <v>149</v>
      </c>
    </row>
    <row r="2402" spans="1:13" x14ac:dyDescent="0.3">
      <c r="A2402" s="230">
        <v>427337</v>
      </c>
      <c r="B2402" s="230" t="s">
        <v>58</v>
      </c>
      <c r="C2402" s="230" t="s">
        <v>150</v>
      </c>
      <c r="D2402" s="230" t="s">
        <v>150</v>
      </c>
      <c r="E2402" s="230" t="s">
        <v>150</v>
      </c>
      <c r="F2402" s="230" t="s">
        <v>150</v>
      </c>
      <c r="G2402" s="230" t="s">
        <v>150</v>
      </c>
      <c r="I2402" s="230" t="s">
        <v>149</v>
      </c>
      <c r="J2402" s="230" t="s">
        <v>149</v>
      </c>
      <c r="K2402" s="230" t="s">
        <v>149</v>
      </c>
      <c r="L2402" s="230" t="s">
        <v>149</v>
      </c>
      <c r="M2402" s="230" t="s">
        <v>149</v>
      </c>
    </row>
    <row r="2403" spans="1:13" x14ac:dyDescent="0.3">
      <c r="A2403" s="230">
        <v>427339</v>
      </c>
      <c r="B2403" s="230" t="s">
        <v>58</v>
      </c>
      <c r="C2403" s="230" t="s">
        <v>150</v>
      </c>
      <c r="D2403" s="230" t="s">
        <v>150</v>
      </c>
      <c r="E2403" s="230" t="s">
        <v>150</v>
      </c>
      <c r="F2403" s="230" t="s">
        <v>150</v>
      </c>
      <c r="G2403" s="230" t="s">
        <v>149</v>
      </c>
      <c r="H2403" s="230" t="s">
        <v>150</v>
      </c>
      <c r="I2403" s="230" t="s">
        <v>149</v>
      </c>
      <c r="J2403" s="230" t="s">
        <v>149</v>
      </c>
      <c r="K2403" s="230" t="s">
        <v>149</v>
      </c>
      <c r="L2403" s="230" t="s">
        <v>149</v>
      </c>
      <c r="M2403" s="230" t="s">
        <v>149</v>
      </c>
    </row>
    <row r="2404" spans="1:13" x14ac:dyDescent="0.3">
      <c r="A2404" s="230">
        <v>427346</v>
      </c>
      <c r="B2404" s="230" t="s">
        <v>58</v>
      </c>
      <c r="C2404" s="230" t="s">
        <v>150</v>
      </c>
      <c r="D2404" s="230" t="s">
        <v>150</v>
      </c>
      <c r="E2404" s="230" t="s">
        <v>149</v>
      </c>
      <c r="F2404" s="230" t="s">
        <v>150</v>
      </c>
      <c r="G2404" s="230" t="s">
        <v>149</v>
      </c>
      <c r="H2404" s="230" t="s">
        <v>150</v>
      </c>
      <c r="I2404" s="230" t="s">
        <v>149</v>
      </c>
      <c r="J2404" s="230" t="s">
        <v>149</v>
      </c>
      <c r="K2404" s="230" t="s">
        <v>149</v>
      </c>
      <c r="L2404" s="230" t="s">
        <v>149</v>
      </c>
      <c r="M2404" s="230" t="s">
        <v>149</v>
      </c>
    </row>
    <row r="2405" spans="1:13" x14ac:dyDescent="0.3">
      <c r="A2405" s="230">
        <v>427361</v>
      </c>
      <c r="B2405" s="230" t="s">
        <v>58</v>
      </c>
      <c r="C2405" s="230" t="s">
        <v>150</v>
      </c>
      <c r="D2405" s="230" t="s">
        <v>150</v>
      </c>
      <c r="E2405" s="230" t="s">
        <v>150</v>
      </c>
      <c r="F2405" s="230" t="s">
        <v>149</v>
      </c>
      <c r="G2405" s="230" t="s">
        <v>150</v>
      </c>
      <c r="H2405" s="230" t="s">
        <v>149</v>
      </c>
      <c r="I2405" s="230" t="s">
        <v>149</v>
      </c>
      <c r="J2405" s="230" t="s">
        <v>149</v>
      </c>
      <c r="K2405" s="230" t="s">
        <v>149</v>
      </c>
      <c r="L2405" s="230" t="s">
        <v>149</v>
      </c>
      <c r="M2405" s="230" t="s">
        <v>149</v>
      </c>
    </row>
    <row r="2406" spans="1:13" x14ac:dyDescent="0.3">
      <c r="A2406" s="230">
        <v>427368</v>
      </c>
      <c r="B2406" s="230" t="s">
        <v>58</v>
      </c>
      <c r="C2406" s="230" t="s">
        <v>150</v>
      </c>
      <c r="F2406" s="230" t="s">
        <v>150</v>
      </c>
      <c r="G2406" s="230" t="s">
        <v>150</v>
      </c>
      <c r="I2406" s="230" t="s">
        <v>149</v>
      </c>
      <c r="J2406" s="230" t="s">
        <v>149</v>
      </c>
      <c r="K2406" s="230" t="s">
        <v>149</v>
      </c>
      <c r="L2406" s="230" t="s">
        <v>149</v>
      </c>
      <c r="M2406" s="230" t="s">
        <v>149</v>
      </c>
    </row>
    <row r="2407" spans="1:13" x14ac:dyDescent="0.3">
      <c r="A2407" s="230">
        <v>427373</v>
      </c>
      <c r="B2407" s="230" t="s">
        <v>58</v>
      </c>
      <c r="C2407" s="230" t="s">
        <v>149</v>
      </c>
      <c r="D2407" s="230" t="s">
        <v>150</v>
      </c>
      <c r="E2407" s="230" t="s">
        <v>150</v>
      </c>
      <c r="G2407" s="230" t="s">
        <v>150</v>
      </c>
      <c r="H2407" s="230" t="s">
        <v>150</v>
      </c>
      <c r="I2407" s="230" t="s">
        <v>149</v>
      </c>
      <c r="J2407" s="230" t="s">
        <v>149</v>
      </c>
      <c r="K2407" s="230" t="s">
        <v>149</v>
      </c>
      <c r="L2407" s="230" t="s">
        <v>149</v>
      </c>
      <c r="M2407" s="230" t="s">
        <v>149</v>
      </c>
    </row>
    <row r="2408" spans="1:13" x14ac:dyDescent="0.3">
      <c r="A2408" s="230">
        <v>427379</v>
      </c>
      <c r="B2408" s="230" t="s">
        <v>58</v>
      </c>
      <c r="D2408" s="230" t="s">
        <v>150</v>
      </c>
      <c r="E2408" s="230" t="s">
        <v>150</v>
      </c>
      <c r="F2408" s="230" t="s">
        <v>149</v>
      </c>
      <c r="G2408" s="230" t="s">
        <v>150</v>
      </c>
      <c r="H2408" s="230" t="s">
        <v>150</v>
      </c>
      <c r="I2408" s="230" t="s">
        <v>149</v>
      </c>
      <c r="J2408" s="230" t="s">
        <v>149</v>
      </c>
      <c r="K2408" s="230" t="s">
        <v>149</v>
      </c>
      <c r="L2408" s="230" t="s">
        <v>149</v>
      </c>
      <c r="M2408" s="230" t="s">
        <v>149</v>
      </c>
    </row>
    <row r="2409" spans="1:13" x14ac:dyDescent="0.3">
      <c r="A2409" s="230">
        <v>427384</v>
      </c>
      <c r="B2409" s="230" t="s">
        <v>58</v>
      </c>
      <c r="D2409" s="230" t="s">
        <v>150</v>
      </c>
      <c r="E2409" s="230" t="s">
        <v>150</v>
      </c>
      <c r="F2409" s="230" t="s">
        <v>150</v>
      </c>
      <c r="G2409" s="230" t="s">
        <v>150</v>
      </c>
      <c r="H2409" s="230" t="s">
        <v>150</v>
      </c>
      <c r="I2409" s="230" t="s">
        <v>149</v>
      </c>
      <c r="J2409" s="230" t="s">
        <v>149</v>
      </c>
      <c r="K2409" s="230" t="s">
        <v>149</v>
      </c>
      <c r="L2409" s="230" t="s">
        <v>149</v>
      </c>
      <c r="M2409" s="230" t="s">
        <v>149</v>
      </c>
    </row>
    <row r="2410" spans="1:13" x14ac:dyDescent="0.3">
      <c r="A2410" s="230">
        <v>427387</v>
      </c>
      <c r="B2410" s="230" t="s">
        <v>58</v>
      </c>
      <c r="C2410" s="230" t="s">
        <v>150</v>
      </c>
      <c r="D2410" s="230" t="s">
        <v>150</v>
      </c>
      <c r="E2410" s="230" t="s">
        <v>150</v>
      </c>
      <c r="F2410" s="230" t="s">
        <v>150</v>
      </c>
      <c r="G2410" s="230" t="s">
        <v>150</v>
      </c>
      <c r="H2410" s="230" t="s">
        <v>149</v>
      </c>
      <c r="I2410" s="230" t="s">
        <v>149</v>
      </c>
      <c r="J2410" s="230" t="s">
        <v>149</v>
      </c>
      <c r="K2410" s="230" t="s">
        <v>149</v>
      </c>
      <c r="L2410" s="230" t="s">
        <v>149</v>
      </c>
      <c r="M2410" s="230" t="s">
        <v>149</v>
      </c>
    </row>
    <row r="2411" spans="1:13" x14ac:dyDescent="0.3">
      <c r="A2411" s="230">
        <v>427388</v>
      </c>
      <c r="B2411" s="230" t="s">
        <v>58</v>
      </c>
      <c r="D2411" s="230" t="s">
        <v>150</v>
      </c>
      <c r="E2411" s="230" t="s">
        <v>150</v>
      </c>
      <c r="F2411" s="230" t="s">
        <v>150</v>
      </c>
      <c r="G2411" s="230" t="s">
        <v>150</v>
      </c>
      <c r="H2411" s="230" t="s">
        <v>150</v>
      </c>
      <c r="I2411" s="230" t="s">
        <v>149</v>
      </c>
      <c r="J2411" s="230" t="s">
        <v>149</v>
      </c>
      <c r="K2411" s="230" t="s">
        <v>149</v>
      </c>
      <c r="L2411" s="230" t="s">
        <v>149</v>
      </c>
      <c r="M2411" s="230" t="s">
        <v>149</v>
      </c>
    </row>
    <row r="2412" spans="1:13" x14ac:dyDescent="0.3">
      <c r="A2412" s="230">
        <v>427390</v>
      </c>
      <c r="B2412" s="230" t="s">
        <v>58</v>
      </c>
      <c r="D2412" s="230" t="s">
        <v>150</v>
      </c>
      <c r="E2412" s="230" t="s">
        <v>150</v>
      </c>
      <c r="F2412" s="230" t="s">
        <v>150</v>
      </c>
      <c r="G2412" s="230" t="s">
        <v>150</v>
      </c>
      <c r="H2412" s="230" t="s">
        <v>149</v>
      </c>
      <c r="I2412" s="230" t="s">
        <v>149</v>
      </c>
      <c r="J2412" s="230" t="s">
        <v>149</v>
      </c>
      <c r="K2412" s="230" t="s">
        <v>149</v>
      </c>
      <c r="L2412" s="230" t="s">
        <v>149</v>
      </c>
      <c r="M2412" s="230" t="s">
        <v>149</v>
      </c>
    </row>
    <row r="2413" spans="1:13" x14ac:dyDescent="0.3">
      <c r="A2413" s="230">
        <v>427393</v>
      </c>
      <c r="B2413" s="230" t="s">
        <v>58</v>
      </c>
      <c r="C2413" s="230" t="s">
        <v>150</v>
      </c>
      <c r="E2413" s="230" t="s">
        <v>150</v>
      </c>
      <c r="G2413" s="230" t="s">
        <v>150</v>
      </c>
      <c r="H2413" s="230" t="s">
        <v>149</v>
      </c>
      <c r="I2413" s="230" t="s">
        <v>149</v>
      </c>
      <c r="J2413" s="230" t="s">
        <v>149</v>
      </c>
      <c r="K2413" s="230" t="s">
        <v>149</v>
      </c>
      <c r="L2413" s="230" t="s">
        <v>149</v>
      </c>
      <c r="M2413" s="230" t="s">
        <v>149</v>
      </c>
    </row>
    <row r="2414" spans="1:13" x14ac:dyDescent="0.3">
      <c r="A2414" s="230">
        <v>427394</v>
      </c>
      <c r="B2414" s="230" t="s">
        <v>58</v>
      </c>
      <c r="D2414" s="230" t="s">
        <v>150</v>
      </c>
      <c r="F2414" s="230" t="s">
        <v>150</v>
      </c>
      <c r="G2414" s="230" t="s">
        <v>150</v>
      </c>
      <c r="H2414" s="230" t="s">
        <v>150</v>
      </c>
      <c r="I2414" s="230" t="s">
        <v>149</v>
      </c>
      <c r="J2414" s="230" t="s">
        <v>149</v>
      </c>
      <c r="K2414" s="230" t="s">
        <v>149</v>
      </c>
      <c r="L2414" s="230" t="s">
        <v>149</v>
      </c>
      <c r="M2414" s="230" t="s">
        <v>149</v>
      </c>
    </row>
    <row r="2415" spans="1:13" x14ac:dyDescent="0.3">
      <c r="A2415" s="230">
        <v>427397</v>
      </c>
      <c r="B2415" s="230" t="s">
        <v>58</v>
      </c>
      <c r="C2415" s="230" t="s">
        <v>150</v>
      </c>
      <c r="D2415" s="230" t="s">
        <v>150</v>
      </c>
      <c r="E2415" s="230" t="s">
        <v>150</v>
      </c>
      <c r="F2415" s="230" t="s">
        <v>150</v>
      </c>
      <c r="G2415" s="230" t="s">
        <v>150</v>
      </c>
      <c r="H2415" s="230" t="s">
        <v>150</v>
      </c>
      <c r="I2415" s="230" t="s">
        <v>149</v>
      </c>
      <c r="J2415" s="230" t="s">
        <v>149</v>
      </c>
      <c r="K2415" s="230" t="s">
        <v>149</v>
      </c>
      <c r="L2415" s="230" t="s">
        <v>149</v>
      </c>
      <c r="M2415" s="230" t="s">
        <v>149</v>
      </c>
    </row>
    <row r="2416" spans="1:13" x14ac:dyDescent="0.3">
      <c r="A2416" s="230">
        <v>427398</v>
      </c>
      <c r="B2416" s="230" t="s">
        <v>58</v>
      </c>
      <c r="C2416" s="230" t="s">
        <v>150</v>
      </c>
      <c r="D2416" s="230" t="s">
        <v>150</v>
      </c>
      <c r="E2416" s="230" t="s">
        <v>150</v>
      </c>
      <c r="F2416" s="230" t="s">
        <v>149</v>
      </c>
      <c r="G2416" s="230" t="s">
        <v>150</v>
      </c>
      <c r="H2416" s="230" t="s">
        <v>150</v>
      </c>
      <c r="I2416" s="230" t="s">
        <v>149</v>
      </c>
      <c r="J2416" s="230" t="s">
        <v>149</v>
      </c>
      <c r="K2416" s="230" t="s">
        <v>149</v>
      </c>
      <c r="L2416" s="230" t="s">
        <v>149</v>
      </c>
      <c r="M2416" s="230" t="s">
        <v>149</v>
      </c>
    </row>
    <row r="2417" spans="1:13" x14ac:dyDescent="0.3">
      <c r="A2417" s="230">
        <v>427400</v>
      </c>
      <c r="B2417" s="230" t="s">
        <v>58</v>
      </c>
      <c r="C2417" s="230" t="s">
        <v>150</v>
      </c>
      <c r="D2417" s="230" t="s">
        <v>150</v>
      </c>
      <c r="E2417" s="230" t="s">
        <v>149</v>
      </c>
      <c r="F2417" s="230" t="s">
        <v>150</v>
      </c>
      <c r="G2417" s="230" t="s">
        <v>150</v>
      </c>
      <c r="H2417" s="230" t="s">
        <v>150</v>
      </c>
      <c r="I2417" s="230" t="s">
        <v>149</v>
      </c>
      <c r="J2417" s="230" t="s">
        <v>149</v>
      </c>
      <c r="K2417" s="230" t="s">
        <v>149</v>
      </c>
      <c r="L2417" s="230" t="s">
        <v>149</v>
      </c>
      <c r="M2417" s="230" t="s">
        <v>149</v>
      </c>
    </row>
    <row r="2418" spans="1:13" x14ac:dyDescent="0.3">
      <c r="A2418" s="230">
        <v>427401</v>
      </c>
      <c r="B2418" s="230" t="s">
        <v>58</v>
      </c>
      <c r="C2418" s="230" t="s">
        <v>150</v>
      </c>
      <c r="D2418" s="230" t="s">
        <v>150</v>
      </c>
      <c r="E2418" s="230" t="s">
        <v>150</v>
      </c>
      <c r="F2418" s="230" t="s">
        <v>149</v>
      </c>
      <c r="G2418" s="230" t="s">
        <v>150</v>
      </c>
      <c r="H2418" s="230" t="s">
        <v>149</v>
      </c>
      <c r="I2418" s="230" t="s">
        <v>149</v>
      </c>
      <c r="J2418" s="230" t="s">
        <v>149</v>
      </c>
      <c r="K2418" s="230" t="s">
        <v>149</v>
      </c>
      <c r="L2418" s="230" t="s">
        <v>149</v>
      </c>
      <c r="M2418" s="230" t="s">
        <v>149</v>
      </c>
    </row>
    <row r="2419" spans="1:13" x14ac:dyDescent="0.3">
      <c r="A2419" s="230">
        <v>427403</v>
      </c>
      <c r="B2419" s="230" t="s">
        <v>58</v>
      </c>
      <c r="D2419" s="230" t="s">
        <v>150</v>
      </c>
      <c r="F2419" s="230" t="s">
        <v>150</v>
      </c>
      <c r="G2419" s="230" t="s">
        <v>150</v>
      </c>
      <c r="H2419" s="230" t="s">
        <v>150</v>
      </c>
      <c r="I2419" s="230" t="s">
        <v>149</v>
      </c>
      <c r="J2419" s="230" t="s">
        <v>149</v>
      </c>
      <c r="K2419" s="230" t="s">
        <v>149</v>
      </c>
      <c r="L2419" s="230" t="s">
        <v>149</v>
      </c>
      <c r="M2419" s="230" t="s">
        <v>149</v>
      </c>
    </row>
    <row r="2420" spans="1:13" x14ac:dyDescent="0.3">
      <c r="A2420" s="230">
        <v>427409</v>
      </c>
      <c r="B2420" s="230" t="s">
        <v>58</v>
      </c>
      <c r="C2420" s="230" t="s">
        <v>150</v>
      </c>
      <c r="D2420" s="230" t="s">
        <v>150</v>
      </c>
      <c r="E2420" s="230" t="s">
        <v>150</v>
      </c>
      <c r="F2420" s="230" t="s">
        <v>150</v>
      </c>
      <c r="G2420" s="230" t="s">
        <v>150</v>
      </c>
      <c r="H2420" s="230" t="s">
        <v>150</v>
      </c>
      <c r="I2420" s="230" t="s">
        <v>149</v>
      </c>
      <c r="J2420" s="230" t="s">
        <v>149</v>
      </c>
      <c r="K2420" s="230" t="s">
        <v>149</v>
      </c>
      <c r="L2420" s="230" t="s">
        <v>149</v>
      </c>
      <c r="M2420" s="230" t="s">
        <v>149</v>
      </c>
    </row>
    <row r="2421" spans="1:13" x14ac:dyDescent="0.3">
      <c r="A2421" s="230">
        <v>427416</v>
      </c>
      <c r="B2421" s="230" t="s">
        <v>58</v>
      </c>
      <c r="C2421" s="230" t="s">
        <v>150</v>
      </c>
      <c r="D2421" s="230" t="s">
        <v>150</v>
      </c>
      <c r="E2421" s="230" t="s">
        <v>150</v>
      </c>
      <c r="F2421" s="230" t="s">
        <v>150</v>
      </c>
      <c r="G2421" s="230" t="s">
        <v>150</v>
      </c>
      <c r="H2421" s="230" t="s">
        <v>150</v>
      </c>
      <c r="I2421" s="230" t="s">
        <v>149</v>
      </c>
      <c r="J2421" s="230" t="s">
        <v>149</v>
      </c>
      <c r="K2421" s="230" t="s">
        <v>149</v>
      </c>
      <c r="L2421" s="230" t="s">
        <v>149</v>
      </c>
      <c r="M2421" s="230" t="s">
        <v>149</v>
      </c>
    </row>
    <row r="2422" spans="1:13" x14ac:dyDescent="0.3">
      <c r="A2422" s="230">
        <v>427418</v>
      </c>
      <c r="B2422" s="230" t="s">
        <v>58</v>
      </c>
      <c r="C2422" s="230" t="s">
        <v>150</v>
      </c>
      <c r="D2422" s="230" t="s">
        <v>150</v>
      </c>
      <c r="E2422" s="230" t="s">
        <v>150</v>
      </c>
      <c r="F2422" s="230" t="s">
        <v>150</v>
      </c>
      <c r="G2422" s="230" t="s">
        <v>150</v>
      </c>
      <c r="H2422" s="230" t="s">
        <v>149</v>
      </c>
      <c r="I2422" s="230" t="s">
        <v>149</v>
      </c>
      <c r="J2422" s="230" t="s">
        <v>149</v>
      </c>
      <c r="K2422" s="230" t="s">
        <v>149</v>
      </c>
      <c r="L2422" s="230" t="s">
        <v>149</v>
      </c>
      <c r="M2422" s="230" t="s">
        <v>149</v>
      </c>
    </row>
    <row r="2423" spans="1:13" x14ac:dyDescent="0.3">
      <c r="A2423" s="230">
        <v>427423</v>
      </c>
      <c r="B2423" s="230" t="s">
        <v>58</v>
      </c>
      <c r="C2423" s="230" t="s">
        <v>150</v>
      </c>
      <c r="D2423" s="230" t="s">
        <v>150</v>
      </c>
      <c r="E2423" s="230" t="s">
        <v>150</v>
      </c>
      <c r="F2423" s="230" t="s">
        <v>150</v>
      </c>
      <c r="G2423" s="230" t="s">
        <v>150</v>
      </c>
      <c r="I2423" s="230" t="s">
        <v>149</v>
      </c>
      <c r="J2423" s="230" t="s">
        <v>149</v>
      </c>
      <c r="K2423" s="230" t="s">
        <v>149</v>
      </c>
      <c r="L2423" s="230" t="s">
        <v>149</v>
      </c>
      <c r="M2423" s="230" t="s">
        <v>149</v>
      </c>
    </row>
    <row r="2424" spans="1:13" x14ac:dyDescent="0.3">
      <c r="A2424" s="230">
        <v>427428</v>
      </c>
      <c r="B2424" s="230" t="s">
        <v>58</v>
      </c>
      <c r="C2424" s="230" t="s">
        <v>150</v>
      </c>
      <c r="D2424" s="230" t="s">
        <v>150</v>
      </c>
      <c r="F2424" s="230" t="s">
        <v>150</v>
      </c>
      <c r="G2424" s="230" t="s">
        <v>150</v>
      </c>
      <c r="H2424" s="230" t="s">
        <v>150</v>
      </c>
      <c r="I2424" s="230" t="s">
        <v>149</v>
      </c>
      <c r="J2424" s="230" t="s">
        <v>149</v>
      </c>
      <c r="K2424" s="230" t="s">
        <v>149</v>
      </c>
      <c r="L2424" s="230" t="s">
        <v>149</v>
      </c>
      <c r="M2424" s="230" t="s">
        <v>149</v>
      </c>
    </row>
    <row r="2425" spans="1:13" x14ac:dyDescent="0.3">
      <c r="A2425" s="230">
        <v>427431</v>
      </c>
      <c r="B2425" s="230" t="s">
        <v>58</v>
      </c>
      <c r="D2425" s="230" t="s">
        <v>150</v>
      </c>
      <c r="E2425" s="230" t="s">
        <v>150</v>
      </c>
      <c r="F2425" s="230" t="s">
        <v>150</v>
      </c>
      <c r="G2425" s="230" t="s">
        <v>150</v>
      </c>
      <c r="I2425" s="230" t="s">
        <v>149</v>
      </c>
      <c r="J2425" s="230" t="s">
        <v>149</v>
      </c>
      <c r="K2425" s="230" t="s">
        <v>149</v>
      </c>
      <c r="L2425" s="230" t="s">
        <v>149</v>
      </c>
      <c r="M2425" s="230" t="s">
        <v>149</v>
      </c>
    </row>
    <row r="2426" spans="1:13" x14ac:dyDescent="0.3">
      <c r="A2426" s="230">
        <v>427435</v>
      </c>
      <c r="B2426" s="230" t="s">
        <v>58</v>
      </c>
      <c r="C2426" s="230" t="s">
        <v>150</v>
      </c>
      <c r="D2426" s="230" t="s">
        <v>150</v>
      </c>
      <c r="E2426" s="230" t="s">
        <v>149</v>
      </c>
      <c r="F2426" s="230" t="s">
        <v>150</v>
      </c>
      <c r="G2426" s="230" t="s">
        <v>150</v>
      </c>
      <c r="H2426" s="230" t="s">
        <v>149</v>
      </c>
      <c r="I2426" s="230" t="s">
        <v>149</v>
      </c>
      <c r="J2426" s="230" t="s">
        <v>149</v>
      </c>
      <c r="K2426" s="230" t="s">
        <v>149</v>
      </c>
      <c r="L2426" s="230" t="s">
        <v>149</v>
      </c>
      <c r="M2426" s="230" t="s">
        <v>149</v>
      </c>
    </row>
    <row r="2427" spans="1:13" x14ac:dyDescent="0.3">
      <c r="A2427" s="230">
        <v>427438</v>
      </c>
      <c r="B2427" s="230" t="s">
        <v>58</v>
      </c>
      <c r="C2427" s="230" t="s">
        <v>150</v>
      </c>
      <c r="D2427" s="230" t="s">
        <v>149</v>
      </c>
      <c r="F2427" s="230" t="s">
        <v>150</v>
      </c>
      <c r="G2427" s="230" t="s">
        <v>150</v>
      </c>
      <c r="H2427" s="230" t="s">
        <v>149</v>
      </c>
      <c r="I2427" s="230" t="s">
        <v>149</v>
      </c>
      <c r="J2427" s="230" t="s">
        <v>149</v>
      </c>
      <c r="K2427" s="230" t="s">
        <v>149</v>
      </c>
      <c r="L2427" s="230" t="s">
        <v>149</v>
      </c>
      <c r="M2427" s="230" t="s">
        <v>149</v>
      </c>
    </row>
    <row r="2428" spans="1:13" x14ac:dyDescent="0.3">
      <c r="A2428" s="230">
        <v>427439</v>
      </c>
      <c r="B2428" s="230" t="s">
        <v>58</v>
      </c>
      <c r="D2428" s="230" t="s">
        <v>150</v>
      </c>
      <c r="E2428" s="230" t="s">
        <v>150</v>
      </c>
      <c r="F2428" s="230" t="s">
        <v>150</v>
      </c>
      <c r="G2428" s="230" t="s">
        <v>150</v>
      </c>
      <c r="H2428" s="230" t="s">
        <v>150</v>
      </c>
      <c r="I2428" s="230" t="s">
        <v>149</v>
      </c>
      <c r="J2428" s="230" t="s">
        <v>149</v>
      </c>
      <c r="K2428" s="230" t="s">
        <v>149</v>
      </c>
      <c r="L2428" s="230" t="s">
        <v>149</v>
      </c>
      <c r="M2428" s="230" t="s">
        <v>149</v>
      </c>
    </row>
    <row r="2429" spans="1:13" x14ac:dyDescent="0.3">
      <c r="A2429" s="230">
        <v>427446</v>
      </c>
      <c r="B2429" s="230" t="s">
        <v>58</v>
      </c>
      <c r="C2429" s="230" t="s">
        <v>150</v>
      </c>
      <c r="D2429" s="230" t="s">
        <v>150</v>
      </c>
      <c r="E2429" s="230" t="s">
        <v>150</v>
      </c>
      <c r="F2429" s="230" t="s">
        <v>150</v>
      </c>
      <c r="G2429" s="230" t="s">
        <v>149</v>
      </c>
      <c r="H2429" s="230" t="s">
        <v>150</v>
      </c>
      <c r="I2429" s="230" t="s">
        <v>149</v>
      </c>
      <c r="J2429" s="230" t="s">
        <v>149</v>
      </c>
      <c r="K2429" s="230" t="s">
        <v>149</v>
      </c>
      <c r="L2429" s="230" t="s">
        <v>149</v>
      </c>
      <c r="M2429" s="230" t="s">
        <v>149</v>
      </c>
    </row>
    <row r="2430" spans="1:13" x14ac:dyDescent="0.3">
      <c r="A2430" s="230">
        <v>427448</v>
      </c>
      <c r="B2430" s="230" t="s">
        <v>58</v>
      </c>
      <c r="C2430" s="230" t="s">
        <v>149</v>
      </c>
      <c r="D2430" s="230" t="s">
        <v>150</v>
      </c>
      <c r="E2430" s="230" t="s">
        <v>150</v>
      </c>
      <c r="F2430" s="230" t="s">
        <v>149</v>
      </c>
      <c r="G2430" s="230" t="s">
        <v>150</v>
      </c>
      <c r="H2430" s="230" t="s">
        <v>150</v>
      </c>
      <c r="I2430" s="230" t="s">
        <v>149</v>
      </c>
      <c r="J2430" s="230" t="s">
        <v>149</v>
      </c>
      <c r="K2430" s="230" t="s">
        <v>149</v>
      </c>
      <c r="L2430" s="230" t="s">
        <v>149</v>
      </c>
      <c r="M2430" s="230" t="s">
        <v>149</v>
      </c>
    </row>
    <row r="2431" spans="1:13" x14ac:dyDescent="0.3">
      <c r="A2431" s="230">
        <v>427449</v>
      </c>
      <c r="B2431" s="230" t="s">
        <v>58</v>
      </c>
      <c r="C2431" s="230" t="s">
        <v>150</v>
      </c>
      <c r="D2431" s="230" t="s">
        <v>149</v>
      </c>
      <c r="E2431" s="230" t="s">
        <v>149</v>
      </c>
      <c r="F2431" s="230" t="s">
        <v>150</v>
      </c>
      <c r="G2431" s="230" t="s">
        <v>150</v>
      </c>
      <c r="H2431" s="230" t="s">
        <v>150</v>
      </c>
      <c r="I2431" s="230" t="s">
        <v>149</v>
      </c>
      <c r="J2431" s="230" t="s">
        <v>149</v>
      </c>
      <c r="K2431" s="230" t="s">
        <v>149</v>
      </c>
      <c r="L2431" s="230" t="s">
        <v>149</v>
      </c>
      <c r="M2431" s="230" t="s">
        <v>149</v>
      </c>
    </row>
    <row r="2432" spans="1:13" x14ac:dyDescent="0.3">
      <c r="A2432" s="230">
        <v>427455</v>
      </c>
      <c r="B2432" s="230" t="s">
        <v>58</v>
      </c>
      <c r="D2432" s="230" t="s">
        <v>150</v>
      </c>
      <c r="F2432" s="230" t="s">
        <v>150</v>
      </c>
      <c r="I2432" s="230" t="s">
        <v>149</v>
      </c>
      <c r="J2432" s="230" t="s">
        <v>149</v>
      </c>
      <c r="K2432" s="230" t="s">
        <v>149</v>
      </c>
      <c r="L2432" s="230" t="s">
        <v>149</v>
      </c>
      <c r="M2432" s="230" t="s">
        <v>149</v>
      </c>
    </row>
    <row r="2433" spans="1:13" x14ac:dyDescent="0.3">
      <c r="A2433" s="230">
        <v>427459</v>
      </c>
      <c r="B2433" s="230" t="s">
        <v>58</v>
      </c>
      <c r="C2433" s="230" t="s">
        <v>150</v>
      </c>
      <c r="D2433" s="230" t="s">
        <v>149</v>
      </c>
      <c r="E2433" s="230" t="s">
        <v>150</v>
      </c>
      <c r="F2433" s="230" t="s">
        <v>150</v>
      </c>
      <c r="G2433" s="230" t="s">
        <v>149</v>
      </c>
      <c r="H2433" s="230" t="s">
        <v>150</v>
      </c>
      <c r="I2433" s="230" t="s">
        <v>149</v>
      </c>
      <c r="J2433" s="230" t="s">
        <v>149</v>
      </c>
      <c r="K2433" s="230" t="s">
        <v>149</v>
      </c>
      <c r="L2433" s="230" t="s">
        <v>149</v>
      </c>
      <c r="M2433" s="230" t="s">
        <v>149</v>
      </c>
    </row>
    <row r="2434" spans="1:13" x14ac:dyDescent="0.3">
      <c r="A2434" s="230">
        <v>427461</v>
      </c>
      <c r="B2434" s="230" t="s">
        <v>58</v>
      </c>
      <c r="C2434" s="230" t="s">
        <v>150</v>
      </c>
      <c r="D2434" s="230" t="s">
        <v>149</v>
      </c>
      <c r="E2434" s="230" t="s">
        <v>150</v>
      </c>
      <c r="F2434" s="230" t="s">
        <v>150</v>
      </c>
      <c r="G2434" s="230" t="s">
        <v>149</v>
      </c>
      <c r="H2434" s="230" t="s">
        <v>150</v>
      </c>
      <c r="I2434" s="230" t="s">
        <v>149</v>
      </c>
      <c r="J2434" s="230" t="s">
        <v>149</v>
      </c>
      <c r="K2434" s="230" t="s">
        <v>149</v>
      </c>
      <c r="L2434" s="230" t="s">
        <v>149</v>
      </c>
      <c r="M2434" s="230" t="s">
        <v>149</v>
      </c>
    </row>
    <row r="2435" spans="1:13" x14ac:dyDescent="0.3">
      <c r="A2435" s="230">
        <v>427467</v>
      </c>
      <c r="B2435" s="230" t="s">
        <v>58</v>
      </c>
      <c r="C2435" s="230" t="s">
        <v>149</v>
      </c>
      <c r="D2435" s="230" t="s">
        <v>150</v>
      </c>
      <c r="E2435" s="230" t="s">
        <v>150</v>
      </c>
      <c r="F2435" s="230" t="s">
        <v>150</v>
      </c>
      <c r="G2435" s="230" t="s">
        <v>150</v>
      </c>
      <c r="H2435" s="230" t="s">
        <v>150</v>
      </c>
      <c r="I2435" s="230" t="s">
        <v>149</v>
      </c>
      <c r="J2435" s="230" t="s">
        <v>149</v>
      </c>
      <c r="K2435" s="230" t="s">
        <v>149</v>
      </c>
      <c r="L2435" s="230" t="s">
        <v>149</v>
      </c>
      <c r="M2435" s="230" t="s">
        <v>149</v>
      </c>
    </row>
    <row r="2436" spans="1:13" x14ac:dyDescent="0.3">
      <c r="A2436" s="230">
        <v>427468</v>
      </c>
      <c r="B2436" s="230" t="s">
        <v>58</v>
      </c>
      <c r="D2436" s="230" t="s">
        <v>150</v>
      </c>
      <c r="E2436" s="230" t="s">
        <v>150</v>
      </c>
      <c r="F2436" s="230" t="s">
        <v>150</v>
      </c>
      <c r="G2436" s="230" t="s">
        <v>150</v>
      </c>
      <c r="H2436" s="230" t="s">
        <v>150</v>
      </c>
      <c r="I2436" s="230" t="s">
        <v>149</v>
      </c>
      <c r="J2436" s="230" t="s">
        <v>149</v>
      </c>
      <c r="K2436" s="230" t="s">
        <v>149</v>
      </c>
      <c r="L2436" s="230" t="s">
        <v>149</v>
      </c>
      <c r="M2436" s="230" t="s">
        <v>149</v>
      </c>
    </row>
    <row r="2437" spans="1:13" x14ac:dyDescent="0.3">
      <c r="A2437" s="230">
        <v>427470</v>
      </c>
      <c r="B2437" s="230" t="s">
        <v>58</v>
      </c>
      <c r="C2437" s="230" t="s">
        <v>150</v>
      </c>
      <c r="D2437" s="230" t="s">
        <v>150</v>
      </c>
      <c r="E2437" s="230" t="s">
        <v>150</v>
      </c>
      <c r="F2437" s="230" t="s">
        <v>150</v>
      </c>
      <c r="G2437" s="230" t="s">
        <v>150</v>
      </c>
      <c r="H2437" s="230" t="s">
        <v>150</v>
      </c>
      <c r="I2437" s="230" t="s">
        <v>149</v>
      </c>
      <c r="J2437" s="230" t="s">
        <v>149</v>
      </c>
      <c r="K2437" s="230" t="s">
        <v>149</v>
      </c>
      <c r="L2437" s="230" t="s">
        <v>149</v>
      </c>
      <c r="M2437" s="230" t="s">
        <v>149</v>
      </c>
    </row>
    <row r="2438" spans="1:13" x14ac:dyDescent="0.3">
      <c r="A2438" s="230">
        <v>427473</v>
      </c>
      <c r="B2438" s="230" t="s">
        <v>58</v>
      </c>
      <c r="C2438" s="230" t="s">
        <v>150</v>
      </c>
      <c r="D2438" s="230" t="s">
        <v>150</v>
      </c>
      <c r="E2438" s="230" t="s">
        <v>150</v>
      </c>
      <c r="F2438" s="230" t="s">
        <v>150</v>
      </c>
      <c r="G2438" s="230" t="s">
        <v>149</v>
      </c>
      <c r="H2438" s="230" t="s">
        <v>149</v>
      </c>
      <c r="I2438" s="230" t="s">
        <v>149</v>
      </c>
      <c r="J2438" s="230" t="s">
        <v>149</v>
      </c>
      <c r="K2438" s="230" t="s">
        <v>149</v>
      </c>
      <c r="L2438" s="230" t="s">
        <v>149</v>
      </c>
      <c r="M2438" s="230" t="s">
        <v>149</v>
      </c>
    </row>
    <row r="2439" spans="1:13" x14ac:dyDescent="0.3">
      <c r="A2439" s="230">
        <v>427474</v>
      </c>
      <c r="B2439" s="230" t="s">
        <v>58</v>
      </c>
      <c r="C2439" s="230" t="s">
        <v>150</v>
      </c>
      <c r="D2439" s="230" t="s">
        <v>150</v>
      </c>
      <c r="E2439" s="230" t="s">
        <v>150</v>
      </c>
      <c r="F2439" s="230" t="s">
        <v>150</v>
      </c>
      <c r="G2439" s="230" t="s">
        <v>149</v>
      </c>
      <c r="H2439" s="230" t="s">
        <v>150</v>
      </c>
      <c r="I2439" s="230" t="s">
        <v>149</v>
      </c>
      <c r="J2439" s="230" t="s">
        <v>149</v>
      </c>
      <c r="K2439" s="230" t="s">
        <v>149</v>
      </c>
      <c r="L2439" s="230" t="s">
        <v>149</v>
      </c>
      <c r="M2439" s="230" t="s">
        <v>149</v>
      </c>
    </row>
    <row r="2440" spans="1:13" x14ac:dyDescent="0.3">
      <c r="A2440" s="230">
        <v>427475</v>
      </c>
      <c r="B2440" s="230" t="s">
        <v>58</v>
      </c>
      <c r="C2440" s="230" t="s">
        <v>149</v>
      </c>
      <c r="D2440" s="230" t="s">
        <v>150</v>
      </c>
      <c r="E2440" s="230" t="s">
        <v>150</v>
      </c>
      <c r="F2440" s="230" t="s">
        <v>150</v>
      </c>
      <c r="G2440" s="230" t="s">
        <v>149</v>
      </c>
      <c r="H2440" s="230" t="s">
        <v>150</v>
      </c>
      <c r="I2440" s="230" t="s">
        <v>149</v>
      </c>
      <c r="J2440" s="230" t="s">
        <v>149</v>
      </c>
      <c r="K2440" s="230" t="s">
        <v>149</v>
      </c>
      <c r="L2440" s="230" t="s">
        <v>149</v>
      </c>
      <c r="M2440" s="230" t="s">
        <v>149</v>
      </c>
    </row>
    <row r="2441" spans="1:13" x14ac:dyDescent="0.3">
      <c r="A2441" s="230">
        <v>427478</v>
      </c>
      <c r="B2441" s="230" t="s">
        <v>58</v>
      </c>
      <c r="C2441" s="230" t="s">
        <v>150</v>
      </c>
      <c r="D2441" s="230" t="s">
        <v>150</v>
      </c>
      <c r="E2441" s="230" t="s">
        <v>150</v>
      </c>
      <c r="F2441" s="230" t="s">
        <v>150</v>
      </c>
      <c r="G2441" s="230" t="s">
        <v>149</v>
      </c>
      <c r="H2441" s="230" t="s">
        <v>150</v>
      </c>
      <c r="I2441" s="230" t="s">
        <v>149</v>
      </c>
      <c r="J2441" s="230" t="s">
        <v>149</v>
      </c>
      <c r="K2441" s="230" t="s">
        <v>149</v>
      </c>
      <c r="L2441" s="230" t="s">
        <v>149</v>
      </c>
      <c r="M2441" s="230" t="s">
        <v>149</v>
      </c>
    </row>
    <row r="2442" spans="1:13" x14ac:dyDescent="0.3">
      <c r="A2442" s="230">
        <v>427486</v>
      </c>
      <c r="B2442" s="230" t="s">
        <v>58</v>
      </c>
      <c r="I2442" s="230" t="s">
        <v>149</v>
      </c>
      <c r="J2442" s="230" t="s">
        <v>149</v>
      </c>
      <c r="K2442" s="230" t="s">
        <v>149</v>
      </c>
      <c r="L2442" s="230" t="s">
        <v>149</v>
      </c>
      <c r="M2442" s="230" t="s">
        <v>149</v>
      </c>
    </row>
    <row r="2443" spans="1:13" x14ac:dyDescent="0.3">
      <c r="A2443" s="230">
        <v>427491</v>
      </c>
      <c r="B2443" s="230" t="s">
        <v>58</v>
      </c>
      <c r="D2443" s="230" t="s">
        <v>150</v>
      </c>
      <c r="E2443" s="230" t="s">
        <v>150</v>
      </c>
      <c r="F2443" s="230" t="s">
        <v>150</v>
      </c>
      <c r="G2443" s="230" t="s">
        <v>150</v>
      </c>
      <c r="H2443" s="230" t="s">
        <v>150</v>
      </c>
      <c r="I2443" s="230" t="s">
        <v>149</v>
      </c>
      <c r="J2443" s="230" t="s">
        <v>149</v>
      </c>
      <c r="K2443" s="230" t="s">
        <v>149</v>
      </c>
      <c r="L2443" s="230" t="s">
        <v>149</v>
      </c>
      <c r="M2443" s="230" t="s">
        <v>149</v>
      </c>
    </row>
    <row r="2444" spans="1:13" x14ac:dyDescent="0.3">
      <c r="A2444" s="230">
        <v>427494</v>
      </c>
      <c r="B2444" s="230" t="s">
        <v>58</v>
      </c>
      <c r="C2444" s="230" t="s">
        <v>150</v>
      </c>
      <c r="D2444" s="230" t="s">
        <v>150</v>
      </c>
      <c r="E2444" s="230" t="s">
        <v>150</v>
      </c>
      <c r="F2444" s="230" t="s">
        <v>150</v>
      </c>
      <c r="G2444" s="230" t="s">
        <v>149</v>
      </c>
      <c r="H2444" s="230" t="s">
        <v>149</v>
      </c>
      <c r="I2444" s="230" t="s">
        <v>149</v>
      </c>
      <c r="J2444" s="230" t="s">
        <v>149</v>
      </c>
      <c r="K2444" s="230" t="s">
        <v>149</v>
      </c>
      <c r="L2444" s="230" t="s">
        <v>149</v>
      </c>
      <c r="M2444" s="230" t="s">
        <v>149</v>
      </c>
    </row>
    <row r="2445" spans="1:13" x14ac:dyDescent="0.3">
      <c r="A2445" s="230">
        <v>427496</v>
      </c>
      <c r="B2445" s="230" t="s">
        <v>58</v>
      </c>
      <c r="C2445" s="230" t="s">
        <v>150</v>
      </c>
      <c r="D2445" s="230" t="s">
        <v>150</v>
      </c>
      <c r="E2445" s="230" t="s">
        <v>150</v>
      </c>
      <c r="F2445" s="230" t="s">
        <v>149</v>
      </c>
      <c r="G2445" s="230" t="s">
        <v>150</v>
      </c>
      <c r="H2445" s="230" t="s">
        <v>150</v>
      </c>
      <c r="I2445" s="230" t="s">
        <v>149</v>
      </c>
      <c r="J2445" s="230" t="s">
        <v>149</v>
      </c>
      <c r="K2445" s="230" t="s">
        <v>149</v>
      </c>
      <c r="L2445" s="230" t="s">
        <v>149</v>
      </c>
      <c r="M2445" s="230" t="s">
        <v>149</v>
      </c>
    </row>
    <row r="2446" spans="1:13" x14ac:dyDescent="0.3">
      <c r="A2446" s="230">
        <v>427499</v>
      </c>
      <c r="B2446" s="230" t="s">
        <v>58</v>
      </c>
      <c r="C2446" s="230" t="s">
        <v>150</v>
      </c>
      <c r="D2446" s="230" t="s">
        <v>150</v>
      </c>
      <c r="E2446" s="230" t="s">
        <v>150</v>
      </c>
      <c r="F2446" s="230" t="s">
        <v>150</v>
      </c>
      <c r="G2446" s="230" t="s">
        <v>149</v>
      </c>
      <c r="H2446" s="230" t="s">
        <v>149</v>
      </c>
      <c r="I2446" s="230" t="s">
        <v>149</v>
      </c>
      <c r="J2446" s="230" t="s">
        <v>149</v>
      </c>
      <c r="K2446" s="230" t="s">
        <v>149</v>
      </c>
      <c r="L2446" s="230" t="s">
        <v>149</v>
      </c>
      <c r="M2446" s="230" t="s">
        <v>149</v>
      </c>
    </row>
    <row r="2447" spans="1:13" x14ac:dyDescent="0.3">
      <c r="A2447" s="230">
        <v>427501</v>
      </c>
      <c r="B2447" s="230" t="s">
        <v>58</v>
      </c>
      <c r="C2447" s="230" t="s">
        <v>150</v>
      </c>
      <c r="D2447" s="230" t="s">
        <v>150</v>
      </c>
      <c r="E2447" s="230" t="s">
        <v>150</v>
      </c>
      <c r="F2447" s="230" t="s">
        <v>150</v>
      </c>
      <c r="G2447" s="230" t="s">
        <v>149</v>
      </c>
      <c r="H2447" s="230" t="s">
        <v>150</v>
      </c>
      <c r="I2447" s="230" t="s">
        <v>149</v>
      </c>
      <c r="J2447" s="230" t="s">
        <v>149</v>
      </c>
      <c r="K2447" s="230" t="s">
        <v>149</v>
      </c>
      <c r="L2447" s="230" t="s">
        <v>149</v>
      </c>
      <c r="M2447" s="230" t="s">
        <v>149</v>
      </c>
    </row>
    <row r="2448" spans="1:13" x14ac:dyDescent="0.3">
      <c r="A2448" s="230">
        <v>427502</v>
      </c>
      <c r="B2448" s="230" t="s">
        <v>58</v>
      </c>
      <c r="C2448" s="230" t="s">
        <v>150</v>
      </c>
      <c r="D2448" s="230" t="s">
        <v>150</v>
      </c>
      <c r="E2448" s="230" t="s">
        <v>150</v>
      </c>
      <c r="F2448" s="230" t="s">
        <v>150</v>
      </c>
      <c r="G2448" s="230" t="s">
        <v>150</v>
      </c>
      <c r="H2448" s="230" t="s">
        <v>149</v>
      </c>
      <c r="I2448" s="230" t="s">
        <v>149</v>
      </c>
      <c r="J2448" s="230" t="s">
        <v>149</v>
      </c>
      <c r="K2448" s="230" t="s">
        <v>149</v>
      </c>
      <c r="L2448" s="230" t="s">
        <v>149</v>
      </c>
      <c r="M2448" s="230" t="s">
        <v>149</v>
      </c>
    </row>
    <row r="2449" spans="1:13" x14ac:dyDescent="0.3">
      <c r="A2449" s="230">
        <v>427509</v>
      </c>
      <c r="B2449" s="230" t="s">
        <v>58</v>
      </c>
      <c r="C2449" s="230" t="s">
        <v>150</v>
      </c>
      <c r="D2449" s="230" t="s">
        <v>150</v>
      </c>
      <c r="E2449" s="230" t="s">
        <v>150</v>
      </c>
      <c r="F2449" s="230" t="s">
        <v>150</v>
      </c>
      <c r="G2449" s="230" t="s">
        <v>150</v>
      </c>
      <c r="H2449" s="230" t="s">
        <v>149</v>
      </c>
      <c r="I2449" s="230" t="s">
        <v>149</v>
      </c>
      <c r="J2449" s="230" t="s">
        <v>149</v>
      </c>
      <c r="K2449" s="230" t="s">
        <v>149</v>
      </c>
      <c r="L2449" s="230" t="s">
        <v>149</v>
      </c>
      <c r="M2449" s="230" t="s">
        <v>149</v>
      </c>
    </row>
    <row r="2450" spans="1:13" x14ac:dyDescent="0.3">
      <c r="A2450" s="230">
        <v>427515</v>
      </c>
      <c r="B2450" s="230" t="s">
        <v>58</v>
      </c>
      <c r="D2450" s="230" t="s">
        <v>150</v>
      </c>
      <c r="E2450" s="230" t="s">
        <v>150</v>
      </c>
      <c r="F2450" s="230" t="s">
        <v>150</v>
      </c>
      <c r="G2450" s="230" t="s">
        <v>150</v>
      </c>
      <c r="H2450" s="230" t="s">
        <v>150</v>
      </c>
      <c r="I2450" s="230" t="s">
        <v>149</v>
      </c>
      <c r="J2450" s="230" t="s">
        <v>149</v>
      </c>
      <c r="K2450" s="230" t="s">
        <v>149</v>
      </c>
      <c r="L2450" s="230" t="s">
        <v>149</v>
      </c>
      <c r="M2450" s="230" t="s">
        <v>149</v>
      </c>
    </row>
    <row r="2451" spans="1:13" x14ac:dyDescent="0.3">
      <c r="A2451" s="230">
        <v>427527</v>
      </c>
      <c r="B2451" s="230" t="s">
        <v>58</v>
      </c>
      <c r="D2451" s="230" t="s">
        <v>150</v>
      </c>
      <c r="E2451" s="230" t="s">
        <v>150</v>
      </c>
      <c r="F2451" s="230" t="s">
        <v>150</v>
      </c>
      <c r="G2451" s="230" t="s">
        <v>150</v>
      </c>
      <c r="I2451" s="230" t="s">
        <v>149</v>
      </c>
      <c r="J2451" s="230" t="s">
        <v>149</v>
      </c>
      <c r="K2451" s="230" t="s">
        <v>149</v>
      </c>
      <c r="L2451" s="230" t="s">
        <v>149</v>
      </c>
      <c r="M2451" s="230" t="s">
        <v>149</v>
      </c>
    </row>
    <row r="2452" spans="1:13" x14ac:dyDescent="0.3">
      <c r="A2452" s="230">
        <v>427528</v>
      </c>
      <c r="B2452" s="230" t="s">
        <v>58</v>
      </c>
      <c r="C2452" s="230" t="s">
        <v>149</v>
      </c>
      <c r="D2452" s="230" t="s">
        <v>150</v>
      </c>
      <c r="E2452" s="230" t="s">
        <v>150</v>
      </c>
      <c r="F2452" s="230" t="s">
        <v>150</v>
      </c>
      <c r="G2452" s="230" t="s">
        <v>150</v>
      </c>
      <c r="H2452" s="230" t="s">
        <v>149</v>
      </c>
      <c r="I2452" s="230" t="s">
        <v>149</v>
      </c>
      <c r="J2452" s="230" t="s">
        <v>149</v>
      </c>
      <c r="K2452" s="230" t="s">
        <v>149</v>
      </c>
      <c r="L2452" s="230" t="s">
        <v>149</v>
      </c>
      <c r="M2452" s="230" t="s">
        <v>149</v>
      </c>
    </row>
    <row r="2453" spans="1:13" x14ac:dyDescent="0.3">
      <c r="A2453" s="230">
        <v>427532</v>
      </c>
      <c r="B2453" s="230" t="s">
        <v>58</v>
      </c>
      <c r="D2453" s="230" t="s">
        <v>150</v>
      </c>
      <c r="E2453" s="230" t="s">
        <v>150</v>
      </c>
      <c r="F2453" s="230" t="s">
        <v>150</v>
      </c>
      <c r="I2453" s="230" t="s">
        <v>149</v>
      </c>
      <c r="J2453" s="230" t="s">
        <v>150</v>
      </c>
      <c r="K2453" s="230" t="s">
        <v>149</v>
      </c>
      <c r="M2453" s="230" t="s">
        <v>149</v>
      </c>
    </row>
    <row r="2454" spans="1:13" x14ac:dyDescent="0.3">
      <c r="A2454" s="230">
        <v>427533</v>
      </c>
      <c r="B2454" s="230" t="s">
        <v>58</v>
      </c>
      <c r="D2454" s="230" t="s">
        <v>150</v>
      </c>
      <c r="E2454" s="230" t="s">
        <v>150</v>
      </c>
      <c r="F2454" s="230" t="s">
        <v>150</v>
      </c>
      <c r="G2454" s="230" t="s">
        <v>150</v>
      </c>
      <c r="H2454" s="230" t="s">
        <v>150</v>
      </c>
      <c r="I2454" s="230" t="s">
        <v>149</v>
      </c>
      <c r="J2454" s="230" t="s">
        <v>149</v>
      </c>
      <c r="K2454" s="230" t="s">
        <v>149</v>
      </c>
      <c r="L2454" s="230" t="s">
        <v>149</v>
      </c>
      <c r="M2454" s="230" t="s">
        <v>149</v>
      </c>
    </row>
    <row r="2455" spans="1:13" x14ac:dyDescent="0.3">
      <c r="A2455" s="230">
        <v>427541</v>
      </c>
      <c r="B2455" s="230" t="s">
        <v>58</v>
      </c>
      <c r="C2455" s="230" t="s">
        <v>150</v>
      </c>
      <c r="D2455" s="230" t="s">
        <v>150</v>
      </c>
      <c r="E2455" s="230" t="s">
        <v>150</v>
      </c>
      <c r="F2455" s="230" t="s">
        <v>149</v>
      </c>
      <c r="G2455" s="230" t="s">
        <v>150</v>
      </c>
      <c r="H2455" s="230" t="s">
        <v>150</v>
      </c>
      <c r="I2455" s="230" t="s">
        <v>149</v>
      </c>
      <c r="J2455" s="230" t="s">
        <v>149</v>
      </c>
      <c r="K2455" s="230" t="s">
        <v>149</v>
      </c>
      <c r="L2455" s="230" t="s">
        <v>149</v>
      </c>
      <c r="M2455" s="230" t="s">
        <v>149</v>
      </c>
    </row>
    <row r="2456" spans="1:13" x14ac:dyDescent="0.3">
      <c r="A2456" s="230">
        <v>427544</v>
      </c>
      <c r="B2456" s="230" t="s">
        <v>58</v>
      </c>
      <c r="C2456" s="230" t="s">
        <v>150</v>
      </c>
      <c r="D2456" s="230" t="s">
        <v>150</v>
      </c>
      <c r="E2456" s="230" t="s">
        <v>150</v>
      </c>
      <c r="F2456" s="230" t="s">
        <v>150</v>
      </c>
      <c r="G2456" s="230" t="s">
        <v>150</v>
      </c>
      <c r="H2456" s="230" t="s">
        <v>150</v>
      </c>
      <c r="I2456" s="230" t="s">
        <v>149</v>
      </c>
      <c r="J2456" s="230" t="s">
        <v>149</v>
      </c>
      <c r="K2456" s="230" t="s">
        <v>149</v>
      </c>
      <c r="L2456" s="230" t="s">
        <v>149</v>
      </c>
      <c r="M2456" s="230" t="s">
        <v>149</v>
      </c>
    </row>
    <row r="2457" spans="1:13" x14ac:dyDescent="0.3">
      <c r="A2457" s="230">
        <v>427550</v>
      </c>
      <c r="B2457" s="230" t="s">
        <v>58</v>
      </c>
      <c r="C2457" s="230" t="s">
        <v>150</v>
      </c>
      <c r="D2457" s="230" t="s">
        <v>150</v>
      </c>
      <c r="E2457" s="230" t="s">
        <v>149</v>
      </c>
      <c r="F2457" s="230" t="s">
        <v>149</v>
      </c>
      <c r="G2457" s="230" t="s">
        <v>150</v>
      </c>
      <c r="I2457" s="230" t="s">
        <v>149</v>
      </c>
      <c r="J2457" s="230" t="s">
        <v>149</v>
      </c>
      <c r="K2457" s="230" t="s">
        <v>149</v>
      </c>
      <c r="L2457" s="230" t="s">
        <v>149</v>
      </c>
      <c r="M2457" s="230" t="s">
        <v>149</v>
      </c>
    </row>
    <row r="2458" spans="1:13" x14ac:dyDescent="0.3">
      <c r="A2458" s="230">
        <v>427551</v>
      </c>
      <c r="B2458" s="230" t="s">
        <v>58</v>
      </c>
      <c r="D2458" s="230" t="s">
        <v>150</v>
      </c>
      <c r="E2458" s="230" t="s">
        <v>150</v>
      </c>
      <c r="G2458" s="230" t="s">
        <v>150</v>
      </c>
      <c r="H2458" s="230" t="s">
        <v>150</v>
      </c>
      <c r="I2458" s="230" t="s">
        <v>149</v>
      </c>
      <c r="J2458" s="230" t="s">
        <v>149</v>
      </c>
      <c r="K2458" s="230" t="s">
        <v>149</v>
      </c>
      <c r="L2458" s="230" t="s">
        <v>149</v>
      </c>
      <c r="M2458" s="230" t="s">
        <v>149</v>
      </c>
    </row>
    <row r="2459" spans="1:13" x14ac:dyDescent="0.3">
      <c r="A2459" s="230">
        <v>427555</v>
      </c>
      <c r="B2459" s="230" t="s">
        <v>58</v>
      </c>
      <c r="D2459" s="230" t="s">
        <v>150</v>
      </c>
      <c r="E2459" s="230" t="s">
        <v>150</v>
      </c>
      <c r="F2459" s="230" t="s">
        <v>150</v>
      </c>
      <c r="G2459" s="230" t="s">
        <v>150</v>
      </c>
      <c r="H2459" s="230" t="s">
        <v>150</v>
      </c>
      <c r="I2459" s="230" t="s">
        <v>149</v>
      </c>
      <c r="J2459" s="230" t="s">
        <v>149</v>
      </c>
      <c r="K2459" s="230" t="s">
        <v>149</v>
      </c>
      <c r="L2459" s="230" t="s">
        <v>149</v>
      </c>
      <c r="M2459" s="230" t="s">
        <v>149</v>
      </c>
    </row>
    <row r="2460" spans="1:13" x14ac:dyDescent="0.3">
      <c r="A2460" s="230">
        <v>427559</v>
      </c>
      <c r="B2460" s="230" t="s">
        <v>58</v>
      </c>
      <c r="C2460" s="230" t="s">
        <v>150</v>
      </c>
      <c r="D2460" s="230" t="s">
        <v>150</v>
      </c>
      <c r="E2460" s="230" t="s">
        <v>150</v>
      </c>
      <c r="F2460" s="230" t="s">
        <v>150</v>
      </c>
      <c r="G2460" s="230" t="s">
        <v>150</v>
      </c>
      <c r="H2460" s="230" t="s">
        <v>150</v>
      </c>
      <c r="I2460" s="230" t="s">
        <v>149</v>
      </c>
      <c r="J2460" s="230" t="s">
        <v>149</v>
      </c>
      <c r="K2460" s="230" t="s">
        <v>149</v>
      </c>
      <c r="L2460" s="230" t="s">
        <v>149</v>
      </c>
      <c r="M2460" s="230" t="s">
        <v>149</v>
      </c>
    </row>
    <row r="2461" spans="1:13" x14ac:dyDescent="0.3">
      <c r="A2461" s="230">
        <v>427562</v>
      </c>
      <c r="B2461" s="230" t="s">
        <v>58</v>
      </c>
      <c r="D2461" s="230" t="s">
        <v>150</v>
      </c>
      <c r="E2461" s="230" t="s">
        <v>150</v>
      </c>
      <c r="F2461" s="230" t="s">
        <v>150</v>
      </c>
      <c r="G2461" s="230" t="s">
        <v>150</v>
      </c>
      <c r="H2461" s="230" t="s">
        <v>149</v>
      </c>
      <c r="I2461" s="230" t="s">
        <v>149</v>
      </c>
      <c r="J2461" s="230" t="s">
        <v>149</v>
      </c>
      <c r="K2461" s="230" t="s">
        <v>149</v>
      </c>
      <c r="L2461" s="230" t="s">
        <v>149</v>
      </c>
      <c r="M2461" s="230" t="s">
        <v>149</v>
      </c>
    </row>
    <row r="2462" spans="1:13" x14ac:dyDescent="0.3">
      <c r="A2462" s="230">
        <v>427566</v>
      </c>
      <c r="B2462" s="230" t="s">
        <v>58</v>
      </c>
      <c r="C2462" s="230" t="s">
        <v>149</v>
      </c>
      <c r="D2462" s="230" t="s">
        <v>150</v>
      </c>
      <c r="E2462" s="230" t="s">
        <v>150</v>
      </c>
      <c r="F2462" s="230" t="s">
        <v>150</v>
      </c>
      <c r="G2462" s="230" t="s">
        <v>150</v>
      </c>
      <c r="H2462" s="230" t="s">
        <v>150</v>
      </c>
      <c r="I2462" s="230" t="s">
        <v>149</v>
      </c>
      <c r="J2462" s="230" t="s">
        <v>149</v>
      </c>
      <c r="K2462" s="230" t="s">
        <v>149</v>
      </c>
      <c r="L2462" s="230" t="s">
        <v>149</v>
      </c>
      <c r="M2462" s="230" t="s">
        <v>149</v>
      </c>
    </row>
    <row r="2463" spans="1:13" x14ac:dyDescent="0.3">
      <c r="A2463" s="230">
        <v>427571</v>
      </c>
      <c r="B2463" s="230" t="s">
        <v>58</v>
      </c>
      <c r="C2463" s="230" t="s">
        <v>150</v>
      </c>
      <c r="D2463" s="230" t="s">
        <v>150</v>
      </c>
      <c r="E2463" s="230" t="s">
        <v>150</v>
      </c>
      <c r="F2463" s="230" t="s">
        <v>150</v>
      </c>
      <c r="G2463" s="230" t="s">
        <v>150</v>
      </c>
      <c r="H2463" s="230" t="s">
        <v>150</v>
      </c>
      <c r="I2463" s="230" t="s">
        <v>149</v>
      </c>
      <c r="J2463" s="230" t="s">
        <v>149</v>
      </c>
      <c r="K2463" s="230" t="s">
        <v>149</v>
      </c>
      <c r="L2463" s="230" t="s">
        <v>149</v>
      </c>
      <c r="M2463" s="230" t="s">
        <v>149</v>
      </c>
    </row>
    <row r="2464" spans="1:13" x14ac:dyDescent="0.3">
      <c r="A2464" s="230">
        <v>427574</v>
      </c>
      <c r="B2464" s="230" t="s">
        <v>58</v>
      </c>
      <c r="C2464" s="230" t="s">
        <v>150</v>
      </c>
      <c r="D2464" s="230" t="s">
        <v>150</v>
      </c>
      <c r="E2464" s="230" t="s">
        <v>150</v>
      </c>
      <c r="F2464" s="230" t="s">
        <v>150</v>
      </c>
      <c r="G2464" s="230" t="s">
        <v>150</v>
      </c>
      <c r="H2464" s="230" t="s">
        <v>150</v>
      </c>
      <c r="I2464" s="230" t="s">
        <v>149</v>
      </c>
      <c r="J2464" s="230" t="s">
        <v>149</v>
      </c>
      <c r="K2464" s="230" t="s">
        <v>149</v>
      </c>
      <c r="L2464" s="230" t="s">
        <v>149</v>
      </c>
      <c r="M2464" s="230" t="s">
        <v>149</v>
      </c>
    </row>
    <row r="2465" spans="1:13" x14ac:dyDescent="0.3">
      <c r="A2465" s="230">
        <v>427576</v>
      </c>
      <c r="B2465" s="230" t="s">
        <v>58</v>
      </c>
      <c r="C2465" s="230" t="s">
        <v>150</v>
      </c>
      <c r="D2465" s="230" t="s">
        <v>150</v>
      </c>
      <c r="E2465" s="230" t="s">
        <v>150</v>
      </c>
      <c r="F2465" s="230" t="s">
        <v>150</v>
      </c>
      <c r="G2465" s="230" t="s">
        <v>150</v>
      </c>
      <c r="H2465" s="230" t="s">
        <v>150</v>
      </c>
      <c r="I2465" s="230" t="s">
        <v>149</v>
      </c>
      <c r="J2465" s="230" t="s">
        <v>149</v>
      </c>
      <c r="K2465" s="230" t="s">
        <v>149</v>
      </c>
      <c r="L2465" s="230" t="s">
        <v>149</v>
      </c>
      <c r="M2465" s="230" t="s">
        <v>149</v>
      </c>
    </row>
    <row r="2466" spans="1:13" x14ac:dyDescent="0.3">
      <c r="A2466" s="230">
        <v>427579</v>
      </c>
      <c r="B2466" s="230" t="s">
        <v>58</v>
      </c>
      <c r="D2466" s="230" t="s">
        <v>150</v>
      </c>
      <c r="E2466" s="230" t="s">
        <v>150</v>
      </c>
      <c r="F2466" s="230" t="s">
        <v>149</v>
      </c>
      <c r="G2466" s="230" t="s">
        <v>150</v>
      </c>
      <c r="I2466" s="230" t="s">
        <v>149</v>
      </c>
      <c r="J2466" s="230" t="s">
        <v>149</v>
      </c>
      <c r="K2466" s="230" t="s">
        <v>149</v>
      </c>
      <c r="L2466" s="230" t="s">
        <v>149</v>
      </c>
      <c r="M2466" s="230" t="s">
        <v>149</v>
      </c>
    </row>
    <row r="2467" spans="1:13" x14ac:dyDescent="0.3">
      <c r="A2467" s="230">
        <v>427580</v>
      </c>
      <c r="B2467" s="230" t="s">
        <v>58</v>
      </c>
      <c r="C2467" s="230" t="s">
        <v>150</v>
      </c>
      <c r="D2467" s="230" t="s">
        <v>150</v>
      </c>
      <c r="E2467" s="230" t="s">
        <v>150</v>
      </c>
      <c r="F2467" s="230" t="s">
        <v>150</v>
      </c>
      <c r="G2467" s="230" t="s">
        <v>150</v>
      </c>
      <c r="H2467" s="230" t="s">
        <v>149</v>
      </c>
      <c r="I2467" s="230" t="s">
        <v>149</v>
      </c>
      <c r="J2467" s="230" t="s">
        <v>149</v>
      </c>
      <c r="K2467" s="230" t="s">
        <v>149</v>
      </c>
      <c r="L2467" s="230" t="s">
        <v>149</v>
      </c>
      <c r="M2467" s="230" t="s">
        <v>149</v>
      </c>
    </row>
    <row r="2468" spans="1:13" x14ac:dyDescent="0.3">
      <c r="A2468" s="230">
        <v>427582</v>
      </c>
      <c r="B2468" s="230" t="s">
        <v>58</v>
      </c>
      <c r="C2468" s="230" t="s">
        <v>150</v>
      </c>
      <c r="D2468" s="230" t="s">
        <v>150</v>
      </c>
      <c r="E2468" s="230" t="s">
        <v>150</v>
      </c>
      <c r="F2468" s="230" t="s">
        <v>150</v>
      </c>
      <c r="G2468" s="230" t="s">
        <v>150</v>
      </c>
      <c r="H2468" s="230" t="s">
        <v>150</v>
      </c>
      <c r="I2468" s="230" t="s">
        <v>149</v>
      </c>
      <c r="J2468" s="230" t="s">
        <v>149</v>
      </c>
      <c r="K2468" s="230" t="s">
        <v>149</v>
      </c>
      <c r="L2468" s="230" t="s">
        <v>149</v>
      </c>
      <c r="M2468" s="230" t="s">
        <v>149</v>
      </c>
    </row>
    <row r="2469" spans="1:13" x14ac:dyDescent="0.3">
      <c r="A2469" s="230">
        <v>427584</v>
      </c>
      <c r="B2469" s="230" t="s">
        <v>58</v>
      </c>
      <c r="C2469" s="230" t="s">
        <v>150</v>
      </c>
      <c r="D2469" s="230" t="s">
        <v>150</v>
      </c>
      <c r="E2469" s="230" t="s">
        <v>150</v>
      </c>
      <c r="F2469" s="230" t="s">
        <v>149</v>
      </c>
      <c r="G2469" s="230" t="s">
        <v>150</v>
      </c>
      <c r="H2469" s="230" t="s">
        <v>150</v>
      </c>
      <c r="I2469" s="230" t="s">
        <v>149</v>
      </c>
      <c r="J2469" s="230" t="s">
        <v>149</v>
      </c>
      <c r="K2469" s="230" t="s">
        <v>149</v>
      </c>
      <c r="L2469" s="230" t="s">
        <v>149</v>
      </c>
      <c r="M2469" s="230" t="s">
        <v>149</v>
      </c>
    </row>
    <row r="2470" spans="1:13" x14ac:dyDescent="0.3">
      <c r="A2470" s="230">
        <v>427587</v>
      </c>
      <c r="B2470" s="230" t="s">
        <v>58</v>
      </c>
      <c r="D2470" s="230" t="s">
        <v>150</v>
      </c>
      <c r="E2470" s="230" t="s">
        <v>150</v>
      </c>
      <c r="F2470" s="230" t="s">
        <v>150</v>
      </c>
      <c r="G2470" s="230" t="s">
        <v>150</v>
      </c>
      <c r="H2470" s="230" t="s">
        <v>149</v>
      </c>
      <c r="I2470" s="230" t="s">
        <v>149</v>
      </c>
      <c r="J2470" s="230" t="s">
        <v>149</v>
      </c>
      <c r="K2470" s="230" t="s">
        <v>149</v>
      </c>
      <c r="L2470" s="230" t="s">
        <v>149</v>
      </c>
      <c r="M2470" s="230" t="s">
        <v>149</v>
      </c>
    </row>
    <row r="2471" spans="1:13" x14ac:dyDescent="0.3">
      <c r="A2471" s="230">
        <v>427591</v>
      </c>
      <c r="B2471" s="230" t="s">
        <v>58</v>
      </c>
      <c r="C2471" s="230" t="s">
        <v>150</v>
      </c>
      <c r="D2471" s="230" t="s">
        <v>150</v>
      </c>
      <c r="E2471" s="230" t="s">
        <v>150</v>
      </c>
      <c r="F2471" s="230" t="s">
        <v>150</v>
      </c>
      <c r="G2471" s="230" t="s">
        <v>150</v>
      </c>
      <c r="H2471" s="230" t="s">
        <v>150</v>
      </c>
      <c r="I2471" s="230" t="s">
        <v>149</v>
      </c>
      <c r="J2471" s="230" t="s">
        <v>149</v>
      </c>
      <c r="K2471" s="230" t="s">
        <v>149</v>
      </c>
      <c r="L2471" s="230" t="s">
        <v>149</v>
      </c>
      <c r="M2471" s="230" t="s">
        <v>149</v>
      </c>
    </row>
    <row r="2472" spans="1:13" x14ac:dyDescent="0.3">
      <c r="A2472" s="230">
        <v>427592</v>
      </c>
      <c r="B2472" s="230" t="s">
        <v>58</v>
      </c>
      <c r="C2472" s="230" t="s">
        <v>150</v>
      </c>
      <c r="D2472" s="230" t="s">
        <v>150</v>
      </c>
      <c r="E2472" s="230" t="s">
        <v>150</v>
      </c>
      <c r="F2472" s="230" t="s">
        <v>149</v>
      </c>
      <c r="G2472" s="230" t="s">
        <v>150</v>
      </c>
      <c r="H2472" s="230" t="s">
        <v>150</v>
      </c>
      <c r="I2472" s="230" t="s">
        <v>149</v>
      </c>
      <c r="J2472" s="230" t="s">
        <v>149</v>
      </c>
      <c r="K2472" s="230" t="s">
        <v>149</v>
      </c>
      <c r="L2472" s="230" t="s">
        <v>149</v>
      </c>
      <c r="M2472" s="230" t="s">
        <v>149</v>
      </c>
    </row>
    <row r="2473" spans="1:13" x14ac:dyDescent="0.3">
      <c r="A2473" s="230">
        <v>427597</v>
      </c>
      <c r="B2473" s="230" t="s">
        <v>58</v>
      </c>
      <c r="C2473" s="230" t="s">
        <v>150</v>
      </c>
      <c r="D2473" s="230" t="s">
        <v>150</v>
      </c>
      <c r="E2473" s="230" t="s">
        <v>150</v>
      </c>
      <c r="F2473" s="230" t="s">
        <v>150</v>
      </c>
      <c r="G2473" s="230" t="s">
        <v>150</v>
      </c>
      <c r="I2473" s="230" t="s">
        <v>149</v>
      </c>
      <c r="J2473" s="230" t="s">
        <v>149</v>
      </c>
      <c r="K2473" s="230" t="s">
        <v>149</v>
      </c>
      <c r="L2473" s="230" t="s">
        <v>149</v>
      </c>
      <c r="M2473" s="230" t="s">
        <v>149</v>
      </c>
    </row>
    <row r="2474" spans="1:13" x14ac:dyDescent="0.3">
      <c r="A2474" s="230">
        <v>427601</v>
      </c>
      <c r="B2474" s="230" t="s">
        <v>58</v>
      </c>
      <c r="C2474" s="230" t="s">
        <v>150</v>
      </c>
      <c r="D2474" s="230" t="s">
        <v>149</v>
      </c>
      <c r="E2474" s="230" t="s">
        <v>150</v>
      </c>
      <c r="F2474" s="230" t="s">
        <v>150</v>
      </c>
      <c r="G2474" s="230" t="s">
        <v>149</v>
      </c>
      <c r="H2474" s="230" t="s">
        <v>150</v>
      </c>
      <c r="I2474" s="230" t="s">
        <v>149</v>
      </c>
      <c r="J2474" s="230" t="s">
        <v>149</v>
      </c>
      <c r="K2474" s="230" t="s">
        <v>149</v>
      </c>
      <c r="L2474" s="230" t="s">
        <v>149</v>
      </c>
      <c r="M2474" s="230" t="s">
        <v>149</v>
      </c>
    </row>
    <row r="2475" spans="1:13" x14ac:dyDescent="0.3">
      <c r="A2475" s="230">
        <v>427603</v>
      </c>
      <c r="B2475" s="230" t="s">
        <v>58</v>
      </c>
      <c r="C2475" s="230" t="s">
        <v>150</v>
      </c>
      <c r="D2475" s="230" t="s">
        <v>150</v>
      </c>
      <c r="E2475" s="230" t="s">
        <v>150</v>
      </c>
      <c r="F2475" s="230" t="s">
        <v>150</v>
      </c>
      <c r="G2475" s="230" t="s">
        <v>150</v>
      </c>
      <c r="H2475" s="230" t="s">
        <v>150</v>
      </c>
      <c r="I2475" s="230" t="s">
        <v>149</v>
      </c>
      <c r="J2475" s="230" t="s">
        <v>149</v>
      </c>
      <c r="K2475" s="230" t="s">
        <v>149</v>
      </c>
      <c r="L2475" s="230" t="s">
        <v>149</v>
      </c>
      <c r="M2475" s="230" t="s">
        <v>149</v>
      </c>
    </row>
    <row r="2476" spans="1:13" x14ac:dyDescent="0.3">
      <c r="A2476" s="230">
        <v>427604</v>
      </c>
      <c r="B2476" s="230" t="s">
        <v>58</v>
      </c>
      <c r="C2476" s="230" t="s">
        <v>150</v>
      </c>
      <c r="D2476" s="230" t="s">
        <v>150</v>
      </c>
      <c r="E2476" s="230" t="s">
        <v>150</v>
      </c>
      <c r="I2476" s="230" t="s">
        <v>149</v>
      </c>
      <c r="J2476" s="230" t="s">
        <v>149</v>
      </c>
      <c r="K2476" s="230" t="s">
        <v>149</v>
      </c>
      <c r="L2476" s="230" t="s">
        <v>149</v>
      </c>
      <c r="M2476" s="230" t="s">
        <v>149</v>
      </c>
    </row>
    <row r="2477" spans="1:13" x14ac:dyDescent="0.3">
      <c r="A2477" s="230">
        <v>427612</v>
      </c>
      <c r="B2477" s="230" t="s">
        <v>58</v>
      </c>
      <c r="F2477" s="230" t="s">
        <v>149</v>
      </c>
      <c r="G2477" s="230" t="s">
        <v>150</v>
      </c>
      <c r="J2477" s="230" t="s">
        <v>150</v>
      </c>
      <c r="K2477" s="230" t="s">
        <v>149</v>
      </c>
      <c r="L2477" s="230" t="s">
        <v>149</v>
      </c>
    </row>
    <row r="2478" spans="1:13" x14ac:dyDescent="0.3">
      <c r="A2478" s="230">
        <v>427614</v>
      </c>
      <c r="B2478" s="230" t="s">
        <v>58</v>
      </c>
      <c r="C2478" s="230" t="s">
        <v>150</v>
      </c>
      <c r="D2478" s="230" t="s">
        <v>150</v>
      </c>
      <c r="E2478" s="230" t="s">
        <v>150</v>
      </c>
      <c r="F2478" s="230" t="s">
        <v>149</v>
      </c>
      <c r="G2478" s="230" t="s">
        <v>150</v>
      </c>
      <c r="H2478" s="230" t="s">
        <v>150</v>
      </c>
      <c r="I2478" s="230" t="s">
        <v>149</v>
      </c>
      <c r="J2478" s="230" t="s">
        <v>149</v>
      </c>
      <c r="K2478" s="230" t="s">
        <v>149</v>
      </c>
      <c r="L2478" s="230" t="s">
        <v>149</v>
      </c>
      <c r="M2478" s="230" t="s">
        <v>149</v>
      </c>
    </row>
    <row r="2479" spans="1:13" x14ac:dyDescent="0.3">
      <c r="A2479" s="230">
        <v>427617</v>
      </c>
      <c r="B2479" s="230" t="s">
        <v>58</v>
      </c>
      <c r="D2479" s="230" t="s">
        <v>150</v>
      </c>
      <c r="E2479" s="230" t="s">
        <v>150</v>
      </c>
      <c r="F2479" s="230" t="s">
        <v>150</v>
      </c>
      <c r="G2479" s="230" t="s">
        <v>150</v>
      </c>
      <c r="H2479" s="230" t="s">
        <v>150</v>
      </c>
      <c r="I2479" s="230" t="s">
        <v>149</v>
      </c>
      <c r="J2479" s="230" t="s">
        <v>149</v>
      </c>
      <c r="K2479" s="230" t="s">
        <v>149</v>
      </c>
      <c r="L2479" s="230" t="s">
        <v>149</v>
      </c>
      <c r="M2479" s="230" t="s">
        <v>149</v>
      </c>
    </row>
    <row r="2480" spans="1:13" x14ac:dyDescent="0.3">
      <c r="A2480" s="230">
        <v>427628</v>
      </c>
      <c r="B2480" s="230" t="s">
        <v>58</v>
      </c>
      <c r="D2480" s="230" t="s">
        <v>150</v>
      </c>
      <c r="E2480" s="230" t="s">
        <v>150</v>
      </c>
      <c r="I2480" s="230" t="s">
        <v>149</v>
      </c>
      <c r="J2480" s="230" t="s">
        <v>149</v>
      </c>
      <c r="K2480" s="230" t="s">
        <v>149</v>
      </c>
      <c r="L2480" s="230" t="s">
        <v>149</v>
      </c>
      <c r="M2480" s="230" t="s">
        <v>149</v>
      </c>
    </row>
    <row r="2481" spans="1:13" x14ac:dyDescent="0.3">
      <c r="A2481" s="230">
        <v>427647</v>
      </c>
      <c r="B2481" s="230" t="s">
        <v>58</v>
      </c>
      <c r="D2481" s="230" t="s">
        <v>150</v>
      </c>
      <c r="F2481" s="230" t="s">
        <v>149</v>
      </c>
      <c r="G2481" s="230" t="s">
        <v>150</v>
      </c>
      <c r="H2481" s="230" t="s">
        <v>150</v>
      </c>
      <c r="I2481" s="230" t="s">
        <v>149</v>
      </c>
      <c r="J2481" s="230" t="s">
        <v>149</v>
      </c>
      <c r="K2481" s="230" t="s">
        <v>149</v>
      </c>
      <c r="L2481" s="230" t="s">
        <v>149</v>
      </c>
      <c r="M2481" s="230" t="s">
        <v>149</v>
      </c>
    </row>
    <row r="2482" spans="1:13" x14ac:dyDescent="0.3">
      <c r="A2482" s="230">
        <v>427650</v>
      </c>
      <c r="B2482" s="230" t="s">
        <v>58</v>
      </c>
      <c r="C2482" s="230" t="s">
        <v>150</v>
      </c>
      <c r="D2482" s="230" t="s">
        <v>150</v>
      </c>
      <c r="E2482" s="230" t="s">
        <v>150</v>
      </c>
      <c r="F2482" s="230" t="s">
        <v>149</v>
      </c>
      <c r="G2482" s="230" t="s">
        <v>150</v>
      </c>
      <c r="H2482" s="230" t="s">
        <v>150</v>
      </c>
      <c r="I2482" s="230" t="s">
        <v>149</v>
      </c>
      <c r="J2482" s="230" t="s">
        <v>149</v>
      </c>
      <c r="K2482" s="230" t="s">
        <v>149</v>
      </c>
      <c r="L2482" s="230" t="s">
        <v>149</v>
      </c>
      <c r="M2482" s="230" t="s">
        <v>149</v>
      </c>
    </row>
    <row r="2483" spans="1:13" x14ac:dyDescent="0.3">
      <c r="A2483" s="230">
        <v>427651</v>
      </c>
      <c r="B2483" s="230" t="s">
        <v>58</v>
      </c>
      <c r="D2483" s="230" t="s">
        <v>150</v>
      </c>
      <c r="E2483" s="230" t="s">
        <v>149</v>
      </c>
      <c r="F2483" s="230" t="s">
        <v>149</v>
      </c>
      <c r="G2483" s="230" t="s">
        <v>150</v>
      </c>
      <c r="I2483" s="230" t="s">
        <v>149</v>
      </c>
      <c r="J2483" s="230" t="s">
        <v>149</v>
      </c>
      <c r="K2483" s="230" t="s">
        <v>149</v>
      </c>
      <c r="L2483" s="230" t="s">
        <v>149</v>
      </c>
      <c r="M2483" s="230" t="s">
        <v>149</v>
      </c>
    </row>
    <row r="2484" spans="1:13" x14ac:dyDescent="0.3">
      <c r="A2484" s="230">
        <v>427652</v>
      </c>
      <c r="B2484" s="230" t="s">
        <v>58</v>
      </c>
      <c r="C2484" s="230" t="s">
        <v>150</v>
      </c>
      <c r="D2484" s="230" t="s">
        <v>149</v>
      </c>
      <c r="E2484" s="230" t="s">
        <v>150</v>
      </c>
      <c r="F2484" s="230" t="s">
        <v>150</v>
      </c>
      <c r="G2484" s="230" t="s">
        <v>150</v>
      </c>
      <c r="H2484" s="230" t="s">
        <v>149</v>
      </c>
      <c r="I2484" s="230" t="s">
        <v>149</v>
      </c>
      <c r="J2484" s="230" t="s">
        <v>149</v>
      </c>
      <c r="K2484" s="230" t="s">
        <v>149</v>
      </c>
      <c r="L2484" s="230" t="s">
        <v>149</v>
      </c>
      <c r="M2484" s="230" t="s">
        <v>149</v>
      </c>
    </row>
    <row r="2485" spans="1:13" x14ac:dyDescent="0.3">
      <c r="A2485" s="230">
        <v>427670</v>
      </c>
      <c r="B2485" s="230" t="s">
        <v>58</v>
      </c>
      <c r="C2485" s="230" t="s">
        <v>150</v>
      </c>
      <c r="D2485" s="230" t="s">
        <v>150</v>
      </c>
      <c r="E2485" s="230" t="s">
        <v>149</v>
      </c>
      <c r="F2485" s="230" t="s">
        <v>150</v>
      </c>
      <c r="G2485" s="230" t="s">
        <v>150</v>
      </c>
      <c r="H2485" s="230" t="s">
        <v>150</v>
      </c>
      <c r="I2485" s="230" t="s">
        <v>149</v>
      </c>
      <c r="J2485" s="230" t="s">
        <v>149</v>
      </c>
      <c r="K2485" s="230" t="s">
        <v>149</v>
      </c>
      <c r="L2485" s="230" t="s">
        <v>149</v>
      </c>
      <c r="M2485" s="230" t="s">
        <v>149</v>
      </c>
    </row>
    <row r="2486" spans="1:13" x14ac:dyDescent="0.3">
      <c r="A2486" s="230">
        <v>427675</v>
      </c>
      <c r="B2486" s="230" t="s">
        <v>58</v>
      </c>
      <c r="E2486" s="230" t="s">
        <v>150</v>
      </c>
      <c r="F2486" s="230" t="s">
        <v>150</v>
      </c>
      <c r="H2486" s="230" t="s">
        <v>150</v>
      </c>
      <c r="I2486" s="230" t="s">
        <v>149</v>
      </c>
      <c r="J2486" s="230" t="s">
        <v>149</v>
      </c>
      <c r="K2486" s="230" t="s">
        <v>149</v>
      </c>
      <c r="L2486" s="230" t="s">
        <v>149</v>
      </c>
      <c r="M2486" s="230" t="s">
        <v>149</v>
      </c>
    </row>
    <row r="2487" spans="1:13" x14ac:dyDescent="0.3">
      <c r="A2487" s="230">
        <v>427676</v>
      </c>
      <c r="B2487" s="230" t="s">
        <v>58</v>
      </c>
      <c r="C2487" s="230" t="s">
        <v>150</v>
      </c>
      <c r="D2487" s="230" t="s">
        <v>150</v>
      </c>
      <c r="E2487" s="230" t="s">
        <v>150</v>
      </c>
      <c r="F2487" s="230" t="s">
        <v>149</v>
      </c>
      <c r="G2487" s="230" t="s">
        <v>150</v>
      </c>
      <c r="H2487" s="230" t="s">
        <v>150</v>
      </c>
      <c r="I2487" s="230" t="s">
        <v>149</v>
      </c>
      <c r="J2487" s="230" t="s">
        <v>149</v>
      </c>
      <c r="K2487" s="230" t="s">
        <v>149</v>
      </c>
      <c r="L2487" s="230" t="s">
        <v>149</v>
      </c>
      <c r="M2487" s="230" t="s">
        <v>149</v>
      </c>
    </row>
    <row r="2488" spans="1:13" x14ac:dyDescent="0.3">
      <c r="A2488" s="230">
        <v>427678</v>
      </c>
      <c r="B2488" s="230" t="s">
        <v>58</v>
      </c>
      <c r="D2488" s="230" t="s">
        <v>150</v>
      </c>
      <c r="E2488" s="230" t="s">
        <v>150</v>
      </c>
      <c r="F2488" s="230" t="s">
        <v>149</v>
      </c>
      <c r="G2488" s="230" t="s">
        <v>150</v>
      </c>
      <c r="H2488" s="230" t="s">
        <v>150</v>
      </c>
      <c r="I2488" s="230" t="s">
        <v>149</v>
      </c>
      <c r="J2488" s="230" t="s">
        <v>149</v>
      </c>
      <c r="K2488" s="230" t="s">
        <v>149</v>
      </c>
      <c r="L2488" s="230" t="s">
        <v>149</v>
      </c>
      <c r="M2488" s="230" t="s">
        <v>149</v>
      </c>
    </row>
    <row r="2489" spans="1:13" x14ac:dyDescent="0.3">
      <c r="A2489" s="230">
        <v>427684</v>
      </c>
      <c r="B2489" s="230" t="s">
        <v>58</v>
      </c>
      <c r="C2489" s="230" t="s">
        <v>150</v>
      </c>
      <c r="D2489" s="230" t="s">
        <v>149</v>
      </c>
      <c r="E2489" s="230" t="s">
        <v>150</v>
      </c>
      <c r="F2489" s="230" t="s">
        <v>150</v>
      </c>
      <c r="G2489" s="230" t="s">
        <v>150</v>
      </c>
      <c r="H2489" s="230" t="s">
        <v>150</v>
      </c>
      <c r="I2489" s="230" t="s">
        <v>149</v>
      </c>
      <c r="J2489" s="230" t="s">
        <v>149</v>
      </c>
      <c r="K2489" s="230" t="s">
        <v>149</v>
      </c>
      <c r="L2489" s="230" t="s">
        <v>149</v>
      </c>
      <c r="M2489" s="230" t="s">
        <v>149</v>
      </c>
    </row>
    <row r="2490" spans="1:13" x14ac:dyDescent="0.3">
      <c r="A2490" s="230">
        <v>427687</v>
      </c>
      <c r="B2490" s="230" t="s">
        <v>58</v>
      </c>
      <c r="C2490" s="230" t="s">
        <v>150</v>
      </c>
      <c r="D2490" s="230" t="s">
        <v>150</v>
      </c>
      <c r="E2490" s="230" t="s">
        <v>150</v>
      </c>
      <c r="F2490" s="230" t="s">
        <v>150</v>
      </c>
      <c r="G2490" s="230" t="s">
        <v>150</v>
      </c>
      <c r="H2490" s="230" t="s">
        <v>149</v>
      </c>
      <c r="I2490" s="230" t="s">
        <v>149</v>
      </c>
      <c r="J2490" s="230" t="s">
        <v>149</v>
      </c>
      <c r="K2490" s="230" t="s">
        <v>149</v>
      </c>
      <c r="L2490" s="230" t="s">
        <v>149</v>
      </c>
      <c r="M2490" s="230" t="s">
        <v>149</v>
      </c>
    </row>
    <row r="2491" spans="1:13" x14ac:dyDescent="0.3">
      <c r="A2491" s="230">
        <v>427689</v>
      </c>
      <c r="B2491" s="230" t="s">
        <v>58</v>
      </c>
      <c r="G2491" s="230" t="s">
        <v>150</v>
      </c>
      <c r="H2491" s="230" t="s">
        <v>149</v>
      </c>
      <c r="I2491" s="230" t="s">
        <v>149</v>
      </c>
      <c r="J2491" s="230" t="s">
        <v>149</v>
      </c>
      <c r="K2491" s="230" t="s">
        <v>149</v>
      </c>
      <c r="L2491" s="230" t="s">
        <v>149</v>
      </c>
      <c r="M2491" s="230" t="s">
        <v>149</v>
      </c>
    </row>
    <row r="2492" spans="1:13" x14ac:dyDescent="0.3">
      <c r="A2492" s="230">
        <v>427692</v>
      </c>
      <c r="B2492" s="230" t="s">
        <v>58</v>
      </c>
      <c r="D2492" s="230" t="s">
        <v>150</v>
      </c>
      <c r="E2492" s="230" t="s">
        <v>150</v>
      </c>
      <c r="F2492" s="230" t="s">
        <v>149</v>
      </c>
      <c r="G2492" s="230" t="s">
        <v>150</v>
      </c>
      <c r="H2492" s="230" t="s">
        <v>150</v>
      </c>
      <c r="I2492" s="230" t="s">
        <v>149</v>
      </c>
      <c r="J2492" s="230" t="s">
        <v>149</v>
      </c>
      <c r="K2492" s="230" t="s">
        <v>149</v>
      </c>
      <c r="L2492" s="230" t="s">
        <v>149</v>
      </c>
      <c r="M2492" s="230" t="s">
        <v>149</v>
      </c>
    </row>
    <row r="2493" spans="1:13" x14ac:dyDescent="0.3">
      <c r="A2493" s="230">
        <v>427700</v>
      </c>
      <c r="B2493" s="230" t="s">
        <v>58</v>
      </c>
      <c r="C2493" s="230" t="s">
        <v>149</v>
      </c>
      <c r="D2493" s="230" t="s">
        <v>150</v>
      </c>
      <c r="E2493" s="230" t="s">
        <v>150</v>
      </c>
      <c r="F2493" s="230" t="s">
        <v>150</v>
      </c>
      <c r="G2493" s="230" t="s">
        <v>150</v>
      </c>
      <c r="H2493" s="230" t="s">
        <v>150</v>
      </c>
      <c r="I2493" s="230" t="s">
        <v>149</v>
      </c>
      <c r="J2493" s="230" t="s">
        <v>149</v>
      </c>
      <c r="K2493" s="230" t="s">
        <v>149</v>
      </c>
      <c r="L2493" s="230" t="s">
        <v>149</v>
      </c>
      <c r="M2493" s="230" t="s">
        <v>149</v>
      </c>
    </row>
    <row r="2494" spans="1:13" x14ac:dyDescent="0.3">
      <c r="A2494" s="230">
        <v>427711</v>
      </c>
      <c r="B2494" s="230" t="s">
        <v>58</v>
      </c>
      <c r="D2494" s="230" t="s">
        <v>150</v>
      </c>
      <c r="E2494" s="230" t="s">
        <v>150</v>
      </c>
      <c r="F2494" s="230" t="s">
        <v>150</v>
      </c>
      <c r="G2494" s="230" t="s">
        <v>150</v>
      </c>
      <c r="H2494" s="230" t="s">
        <v>150</v>
      </c>
      <c r="I2494" s="230" t="s">
        <v>149</v>
      </c>
      <c r="J2494" s="230" t="s">
        <v>149</v>
      </c>
      <c r="K2494" s="230" t="s">
        <v>149</v>
      </c>
      <c r="L2494" s="230" t="s">
        <v>149</v>
      </c>
      <c r="M2494" s="230" t="s">
        <v>149</v>
      </c>
    </row>
    <row r="2495" spans="1:13" x14ac:dyDescent="0.3">
      <c r="A2495" s="230">
        <v>427713</v>
      </c>
      <c r="B2495" s="230" t="s">
        <v>58</v>
      </c>
      <c r="C2495" s="230" t="s">
        <v>150</v>
      </c>
      <c r="D2495" s="230" t="s">
        <v>149</v>
      </c>
      <c r="E2495" s="230" t="s">
        <v>150</v>
      </c>
      <c r="F2495" s="230" t="s">
        <v>150</v>
      </c>
      <c r="G2495" s="230" t="s">
        <v>150</v>
      </c>
      <c r="H2495" s="230" t="s">
        <v>150</v>
      </c>
      <c r="I2495" s="230" t="s">
        <v>149</v>
      </c>
      <c r="J2495" s="230" t="s">
        <v>149</v>
      </c>
      <c r="K2495" s="230" t="s">
        <v>149</v>
      </c>
      <c r="L2495" s="230" t="s">
        <v>149</v>
      </c>
      <c r="M2495" s="230" t="s">
        <v>149</v>
      </c>
    </row>
    <row r="2496" spans="1:13" x14ac:dyDescent="0.3">
      <c r="A2496" s="230">
        <v>427722</v>
      </c>
      <c r="B2496" s="230" t="s">
        <v>58</v>
      </c>
      <c r="D2496" s="230" t="s">
        <v>150</v>
      </c>
      <c r="E2496" s="230" t="s">
        <v>150</v>
      </c>
      <c r="F2496" s="230" t="s">
        <v>149</v>
      </c>
      <c r="G2496" s="230" t="s">
        <v>150</v>
      </c>
      <c r="I2496" s="230" t="s">
        <v>149</v>
      </c>
      <c r="J2496" s="230" t="s">
        <v>149</v>
      </c>
      <c r="K2496" s="230" t="s">
        <v>149</v>
      </c>
      <c r="L2496" s="230" t="s">
        <v>149</v>
      </c>
      <c r="M2496" s="230" t="s">
        <v>149</v>
      </c>
    </row>
    <row r="2497" spans="1:13" x14ac:dyDescent="0.3">
      <c r="A2497" s="230">
        <v>427729</v>
      </c>
      <c r="B2497" s="230" t="s">
        <v>58</v>
      </c>
      <c r="C2497" s="230" t="s">
        <v>150</v>
      </c>
      <c r="D2497" s="230" t="s">
        <v>150</v>
      </c>
      <c r="E2497" s="230" t="s">
        <v>150</v>
      </c>
      <c r="F2497" s="230" t="s">
        <v>150</v>
      </c>
      <c r="I2497" s="230" t="s">
        <v>149</v>
      </c>
      <c r="J2497" s="230" t="s">
        <v>149</v>
      </c>
      <c r="K2497" s="230" t="s">
        <v>149</v>
      </c>
      <c r="M2497" s="230" t="s">
        <v>149</v>
      </c>
    </row>
    <row r="2498" spans="1:13" x14ac:dyDescent="0.3">
      <c r="A2498" s="230">
        <v>427732</v>
      </c>
      <c r="B2498" s="230" t="s">
        <v>58</v>
      </c>
      <c r="C2498" s="230" t="s">
        <v>150</v>
      </c>
      <c r="D2498" s="230" t="s">
        <v>150</v>
      </c>
      <c r="E2498" s="230" t="s">
        <v>149</v>
      </c>
      <c r="F2498" s="230" t="s">
        <v>150</v>
      </c>
      <c r="G2498" s="230" t="s">
        <v>150</v>
      </c>
      <c r="H2498" s="230" t="s">
        <v>150</v>
      </c>
      <c r="I2498" s="230" t="s">
        <v>149</v>
      </c>
      <c r="J2498" s="230" t="s">
        <v>149</v>
      </c>
      <c r="K2498" s="230" t="s">
        <v>149</v>
      </c>
      <c r="L2498" s="230" t="s">
        <v>149</v>
      </c>
      <c r="M2498" s="230" t="s">
        <v>149</v>
      </c>
    </row>
    <row r="2499" spans="1:13" x14ac:dyDescent="0.3">
      <c r="A2499" s="230">
        <v>427733</v>
      </c>
      <c r="B2499" s="230" t="s">
        <v>58</v>
      </c>
      <c r="C2499" s="230" t="s">
        <v>150</v>
      </c>
      <c r="D2499" s="230" t="s">
        <v>150</v>
      </c>
      <c r="F2499" s="230" t="s">
        <v>150</v>
      </c>
      <c r="G2499" s="230" t="s">
        <v>150</v>
      </c>
      <c r="H2499" s="230" t="s">
        <v>150</v>
      </c>
      <c r="I2499" s="230" t="s">
        <v>149</v>
      </c>
      <c r="J2499" s="230" t="s">
        <v>149</v>
      </c>
      <c r="K2499" s="230" t="s">
        <v>149</v>
      </c>
      <c r="L2499" s="230" t="s">
        <v>149</v>
      </c>
      <c r="M2499" s="230" t="s">
        <v>149</v>
      </c>
    </row>
    <row r="2500" spans="1:13" x14ac:dyDescent="0.3">
      <c r="A2500" s="230">
        <v>427741</v>
      </c>
      <c r="B2500" s="230" t="s">
        <v>58</v>
      </c>
      <c r="C2500" s="230" t="s">
        <v>150</v>
      </c>
      <c r="D2500" s="230" t="s">
        <v>150</v>
      </c>
      <c r="E2500" s="230" t="s">
        <v>150</v>
      </c>
      <c r="F2500" s="230" t="s">
        <v>150</v>
      </c>
      <c r="G2500" s="230" t="s">
        <v>150</v>
      </c>
      <c r="H2500" s="230" t="s">
        <v>150</v>
      </c>
      <c r="I2500" s="230" t="s">
        <v>149</v>
      </c>
      <c r="J2500" s="230" t="s">
        <v>149</v>
      </c>
      <c r="K2500" s="230" t="s">
        <v>149</v>
      </c>
      <c r="L2500" s="230" t="s">
        <v>149</v>
      </c>
      <c r="M2500" s="230" t="s">
        <v>149</v>
      </c>
    </row>
    <row r="2501" spans="1:13" x14ac:dyDescent="0.3">
      <c r="A2501" s="230">
        <v>425899</v>
      </c>
      <c r="B2501" s="230" t="s">
        <v>58</v>
      </c>
      <c r="D2501" s="230" t="s">
        <v>148</v>
      </c>
      <c r="E2501" s="230" t="s">
        <v>150</v>
      </c>
      <c r="F2501" s="230" t="s">
        <v>150</v>
      </c>
      <c r="G2501" s="230" t="s">
        <v>150</v>
      </c>
      <c r="H2501" s="230" t="s">
        <v>150</v>
      </c>
      <c r="I2501" s="230" t="s">
        <v>149</v>
      </c>
      <c r="J2501" s="230" t="s">
        <v>149</v>
      </c>
      <c r="K2501" s="230" t="s">
        <v>149</v>
      </c>
      <c r="L2501" s="230" t="s">
        <v>149</v>
      </c>
      <c r="M2501" s="230" t="s">
        <v>149</v>
      </c>
    </row>
    <row r="2502" spans="1:13" x14ac:dyDescent="0.3">
      <c r="A2502" s="230">
        <v>426175</v>
      </c>
      <c r="B2502" s="230" t="s">
        <v>58</v>
      </c>
      <c r="C2502" s="230" t="s">
        <v>148</v>
      </c>
      <c r="D2502" s="230" t="s">
        <v>148</v>
      </c>
      <c r="E2502" s="230" t="s">
        <v>148</v>
      </c>
      <c r="F2502" s="230" t="s">
        <v>148</v>
      </c>
      <c r="H2502" s="230" t="s">
        <v>148</v>
      </c>
      <c r="I2502" s="230" t="s">
        <v>148</v>
      </c>
      <c r="J2502" s="230" t="s">
        <v>150</v>
      </c>
      <c r="K2502" s="230" t="s">
        <v>148</v>
      </c>
      <c r="L2502" s="230" t="s">
        <v>150</v>
      </c>
      <c r="M2502" s="230" t="s">
        <v>150</v>
      </c>
    </row>
    <row r="2503" spans="1:13" x14ac:dyDescent="0.3">
      <c r="A2503" s="230">
        <v>424923</v>
      </c>
      <c r="B2503" s="230" t="s">
        <v>58</v>
      </c>
      <c r="D2503" s="230" t="s">
        <v>149</v>
      </c>
      <c r="E2503" s="230" t="s">
        <v>148</v>
      </c>
      <c r="F2503" s="230" t="s">
        <v>148</v>
      </c>
      <c r="G2503" s="230" t="s">
        <v>149</v>
      </c>
      <c r="I2503" s="230" t="s">
        <v>149</v>
      </c>
      <c r="J2503" s="230" t="s">
        <v>148</v>
      </c>
      <c r="K2503" s="230" t="s">
        <v>150</v>
      </c>
      <c r="M2503" s="230" t="s">
        <v>148</v>
      </c>
    </row>
    <row r="2504" spans="1:13" x14ac:dyDescent="0.3">
      <c r="A2504" s="230">
        <v>426052</v>
      </c>
      <c r="B2504" s="230" t="s">
        <v>58</v>
      </c>
      <c r="C2504" s="230" t="s">
        <v>150</v>
      </c>
      <c r="E2504" s="230" t="s">
        <v>149</v>
      </c>
      <c r="F2504" s="230" t="s">
        <v>150</v>
      </c>
      <c r="G2504" s="230" t="s">
        <v>150</v>
      </c>
      <c r="I2504" s="230" t="s">
        <v>149</v>
      </c>
      <c r="J2504" s="230" t="s">
        <v>150</v>
      </c>
      <c r="K2504" s="230" t="s">
        <v>149</v>
      </c>
      <c r="L2504" s="230" t="s">
        <v>149</v>
      </c>
      <c r="M2504" s="230" t="s">
        <v>149</v>
      </c>
    </row>
    <row r="2505" spans="1:13" x14ac:dyDescent="0.3">
      <c r="A2505" s="230">
        <v>427250</v>
      </c>
      <c r="B2505" s="230" t="s">
        <v>58</v>
      </c>
      <c r="C2505" s="230" t="s">
        <v>149</v>
      </c>
      <c r="D2505" s="230" t="s">
        <v>149</v>
      </c>
      <c r="E2505" s="230" t="s">
        <v>149</v>
      </c>
      <c r="F2505" s="230" t="s">
        <v>149</v>
      </c>
      <c r="G2505" s="230" t="s">
        <v>149</v>
      </c>
      <c r="H2505" s="230" t="s">
        <v>149</v>
      </c>
      <c r="I2505" s="230" t="s">
        <v>149</v>
      </c>
      <c r="J2505" s="230" t="s">
        <v>149</v>
      </c>
      <c r="K2505" s="230" t="s">
        <v>149</v>
      </c>
      <c r="L2505" s="230" t="s">
        <v>149</v>
      </c>
      <c r="M2505" s="230" t="s">
        <v>149</v>
      </c>
    </row>
    <row r="2506" spans="1:13" x14ac:dyDescent="0.3">
      <c r="A2506" s="230">
        <v>427366</v>
      </c>
      <c r="B2506" s="230" t="s">
        <v>58</v>
      </c>
      <c r="C2506" s="230" t="s">
        <v>149</v>
      </c>
      <c r="D2506" s="230" t="s">
        <v>149</v>
      </c>
      <c r="E2506" s="230" t="s">
        <v>149</v>
      </c>
      <c r="F2506" s="230" t="s">
        <v>149</v>
      </c>
      <c r="G2506" s="230" t="s">
        <v>149</v>
      </c>
      <c r="H2506" s="230" t="s">
        <v>149</v>
      </c>
      <c r="I2506" s="230" t="s">
        <v>149</v>
      </c>
      <c r="J2506" s="230" t="s">
        <v>149</v>
      </c>
      <c r="K2506" s="230" t="s">
        <v>149</v>
      </c>
      <c r="L2506" s="230" t="s">
        <v>149</v>
      </c>
      <c r="M2506" s="230" t="s">
        <v>149</v>
      </c>
    </row>
    <row r="2507" spans="1:13" x14ac:dyDescent="0.3">
      <c r="A2507" s="230">
        <v>427485</v>
      </c>
      <c r="B2507" s="230" t="s">
        <v>58</v>
      </c>
      <c r="C2507" s="230" t="s">
        <v>149</v>
      </c>
      <c r="D2507" s="230" t="s">
        <v>149</v>
      </c>
      <c r="E2507" s="230" t="s">
        <v>149</v>
      </c>
      <c r="F2507" s="230" t="s">
        <v>149</v>
      </c>
      <c r="G2507" s="230" t="s">
        <v>149</v>
      </c>
      <c r="H2507" s="230" t="s">
        <v>149</v>
      </c>
      <c r="I2507" s="230" t="s">
        <v>149</v>
      </c>
      <c r="J2507" s="230" t="s">
        <v>149</v>
      </c>
      <c r="K2507" s="230" t="s">
        <v>149</v>
      </c>
      <c r="L2507" s="230" t="s">
        <v>149</v>
      </c>
      <c r="M2507" s="230" t="s">
        <v>149</v>
      </c>
    </row>
    <row r="2508" spans="1:13" x14ac:dyDescent="0.3">
      <c r="A2508" s="230">
        <v>427569</v>
      </c>
      <c r="B2508" s="230" t="s">
        <v>58</v>
      </c>
      <c r="C2508" s="230" t="s">
        <v>149</v>
      </c>
      <c r="D2508" s="230" t="s">
        <v>149</v>
      </c>
      <c r="E2508" s="230" t="s">
        <v>149</v>
      </c>
      <c r="F2508" s="230" t="s">
        <v>149</v>
      </c>
      <c r="G2508" s="230" t="s">
        <v>149</v>
      </c>
      <c r="H2508" s="230" t="s">
        <v>149</v>
      </c>
      <c r="I2508" s="230" t="s">
        <v>149</v>
      </c>
      <c r="J2508" s="230" t="s">
        <v>149</v>
      </c>
      <c r="K2508" s="230" t="s">
        <v>149</v>
      </c>
      <c r="L2508" s="230" t="s">
        <v>149</v>
      </c>
      <c r="M2508" s="230" t="s">
        <v>149</v>
      </c>
    </row>
    <row r="2509" spans="1:13" x14ac:dyDescent="0.3">
      <c r="A2509" s="230">
        <v>427656</v>
      </c>
      <c r="B2509" s="230" t="s">
        <v>58</v>
      </c>
      <c r="C2509" s="230" t="s">
        <v>149</v>
      </c>
      <c r="D2509" s="230" t="s">
        <v>149</v>
      </c>
      <c r="E2509" s="230" t="s">
        <v>149</v>
      </c>
      <c r="F2509" s="230" t="s">
        <v>149</v>
      </c>
      <c r="G2509" s="230" t="s">
        <v>149</v>
      </c>
      <c r="H2509" s="230" t="s">
        <v>149</v>
      </c>
      <c r="I2509" s="230" t="s">
        <v>149</v>
      </c>
      <c r="J2509" s="230" t="s">
        <v>149</v>
      </c>
      <c r="K2509" s="230" t="s">
        <v>149</v>
      </c>
      <c r="L2509" s="230" t="s">
        <v>149</v>
      </c>
      <c r="M2509" s="230" t="s">
        <v>149</v>
      </c>
    </row>
    <row r="2510" spans="1:13" x14ac:dyDescent="0.3">
      <c r="A2510" s="230">
        <v>427691</v>
      </c>
      <c r="B2510" s="230" t="s">
        <v>58</v>
      </c>
      <c r="C2510" s="230" t="s">
        <v>149</v>
      </c>
      <c r="D2510" s="230" t="s">
        <v>149</v>
      </c>
      <c r="E2510" s="230" t="s">
        <v>149</v>
      </c>
      <c r="F2510" s="230" t="s">
        <v>149</v>
      </c>
      <c r="G2510" s="230" t="s">
        <v>149</v>
      </c>
      <c r="H2510" s="230" t="s">
        <v>149</v>
      </c>
      <c r="I2510" s="230" t="s">
        <v>149</v>
      </c>
      <c r="J2510" s="230" t="s">
        <v>149</v>
      </c>
      <c r="K2510" s="230" t="s">
        <v>149</v>
      </c>
      <c r="L2510" s="230" t="s">
        <v>149</v>
      </c>
      <c r="M2510" s="230" t="s">
        <v>149</v>
      </c>
    </row>
    <row r="2511" spans="1:13" x14ac:dyDescent="0.3">
      <c r="A2511" s="230">
        <v>427258</v>
      </c>
      <c r="B2511" s="230" t="s">
        <v>58</v>
      </c>
      <c r="D2511" s="230" t="s">
        <v>150</v>
      </c>
      <c r="F2511" s="230" t="s">
        <v>150</v>
      </c>
      <c r="J2511" s="230" t="s">
        <v>149</v>
      </c>
      <c r="K2511" s="230" t="s">
        <v>150</v>
      </c>
      <c r="L2511" s="230" t="s">
        <v>149</v>
      </c>
      <c r="M2511" s="230" t="s">
        <v>149</v>
      </c>
    </row>
    <row r="2512" spans="1:13" x14ac:dyDescent="0.3">
      <c r="A2512" s="230">
        <v>427260</v>
      </c>
      <c r="B2512" s="230" t="s">
        <v>58</v>
      </c>
      <c r="C2512" s="230" t="s">
        <v>150</v>
      </c>
      <c r="D2512" s="230" t="s">
        <v>149</v>
      </c>
      <c r="E2512" s="230" t="s">
        <v>150</v>
      </c>
      <c r="F2512" s="230" t="s">
        <v>150</v>
      </c>
      <c r="G2512" s="230" t="s">
        <v>150</v>
      </c>
      <c r="H2512" s="230" t="s">
        <v>149</v>
      </c>
      <c r="I2512" s="230" t="s">
        <v>149</v>
      </c>
      <c r="J2512" s="230" t="s">
        <v>149</v>
      </c>
      <c r="K2512" s="230" t="s">
        <v>149</v>
      </c>
      <c r="L2512" s="230" t="s">
        <v>149</v>
      </c>
      <c r="M2512" s="230" t="s">
        <v>149</v>
      </c>
    </row>
    <row r="2513" spans="1:13" x14ac:dyDescent="0.3">
      <c r="A2513" s="230">
        <v>427266</v>
      </c>
      <c r="B2513" s="230" t="s">
        <v>58</v>
      </c>
      <c r="E2513" s="230" t="s">
        <v>149</v>
      </c>
      <c r="F2513" s="230" t="s">
        <v>149</v>
      </c>
      <c r="G2513" s="230" t="s">
        <v>150</v>
      </c>
      <c r="H2513" s="230" t="s">
        <v>149</v>
      </c>
      <c r="I2513" s="230" t="s">
        <v>149</v>
      </c>
      <c r="J2513" s="230" t="s">
        <v>149</v>
      </c>
      <c r="K2513" s="230" t="s">
        <v>149</v>
      </c>
      <c r="L2513" s="230" t="s">
        <v>149</v>
      </c>
      <c r="M2513" s="230" t="s">
        <v>149</v>
      </c>
    </row>
    <row r="2514" spans="1:13" x14ac:dyDescent="0.3">
      <c r="A2514" s="230">
        <v>427268</v>
      </c>
      <c r="B2514" s="230" t="s">
        <v>58</v>
      </c>
      <c r="C2514" s="230" t="s">
        <v>150</v>
      </c>
      <c r="D2514" s="230" t="s">
        <v>150</v>
      </c>
      <c r="E2514" s="230" t="s">
        <v>150</v>
      </c>
      <c r="F2514" s="230" t="s">
        <v>150</v>
      </c>
      <c r="G2514" s="230" t="s">
        <v>150</v>
      </c>
      <c r="H2514" s="230" t="s">
        <v>149</v>
      </c>
      <c r="I2514" s="230" t="s">
        <v>149</v>
      </c>
      <c r="J2514" s="230" t="s">
        <v>149</v>
      </c>
      <c r="K2514" s="230" t="s">
        <v>149</v>
      </c>
      <c r="L2514" s="230" t="s">
        <v>149</v>
      </c>
      <c r="M2514" s="230" t="s">
        <v>149</v>
      </c>
    </row>
    <row r="2515" spans="1:13" x14ac:dyDescent="0.3">
      <c r="A2515" s="230">
        <v>427269</v>
      </c>
      <c r="B2515" s="230" t="s">
        <v>58</v>
      </c>
      <c r="C2515" s="230" t="s">
        <v>150</v>
      </c>
      <c r="D2515" s="230" t="s">
        <v>150</v>
      </c>
      <c r="E2515" s="230" t="s">
        <v>150</v>
      </c>
      <c r="F2515" s="230" t="s">
        <v>150</v>
      </c>
      <c r="G2515" s="230" t="s">
        <v>150</v>
      </c>
      <c r="H2515" s="230" t="s">
        <v>149</v>
      </c>
      <c r="I2515" s="230" t="s">
        <v>149</v>
      </c>
      <c r="J2515" s="230" t="s">
        <v>149</v>
      </c>
      <c r="K2515" s="230" t="s">
        <v>149</v>
      </c>
      <c r="L2515" s="230" t="s">
        <v>149</v>
      </c>
      <c r="M2515" s="230" t="s">
        <v>149</v>
      </c>
    </row>
    <row r="7521" s="230" customFormat="1" x14ac:dyDescent="0.3"/>
    <row r="7522" s="230" customFormat="1" x14ac:dyDescent="0.3"/>
    <row r="7523" s="230" customFormat="1" x14ac:dyDescent="0.3"/>
    <row r="7524" s="230" customFormat="1" x14ac:dyDescent="0.3"/>
    <row r="7525" s="230" customFormat="1" x14ac:dyDescent="0.3"/>
    <row r="7526" s="230" customFormat="1" x14ac:dyDescent="0.3"/>
    <row r="7527" s="230" customFormat="1" x14ac:dyDescent="0.3"/>
    <row r="7528" s="230" customFormat="1" x14ac:dyDescent="0.3"/>
    <row r="7529" s="230" customFormat="1" x14ac:dyDescent="0.3"/>
    <row r="7530" s="230" customFormat="1" x14ac:dyDescent="0.3"/>
    <row r="7531" s="230" customFormat="1" x14ac:dyDescent="0.3"/>
    <row r="7532" s="230" customFormat="1" x14ac:dyDescent="0.3"/>
    <row r="7533" s="230" customFormat="1" x14ac:dyDescent="0.3"/>
    <row r="7534" s="230" customFormat="1" x14ac:dyDescent="0.3"/>
    <row r="7535" s="230" customFormat="1" x14ac:dyDescent="0.3"/>
    <row r="7536" s="230" customFormat="1" x14ac:dyDescent="0.3"/>
    <row r="7537" s="230" customFormat="1" x14ac:dyDescent="0.3"/>
    <row r="7538" s="230" customFormat="1" x14ac:dyDescent="0.3"/>
    <row r="7539" s="230" customFormat="1" x14ac:dyDescent="0.3"/>
    <row r="7540" s="230" customFormat="1" x14ac:dyDescent="0.3"/>
    <row r="7541" s="230" customFormat="1" x14ac:dyDescent="0.3"/>
    <row r="7542" s="230" customFormat="1" x14ac:dyDescent="0.3"/>
    <row r="7543" s="230" customFormat="1" x14ac:dyDescent="0.3"/>
    <row r="7544" s="230" customFormat="1" x14ac:dyDescent="0.3"/>
    <row r="7545" s="230" customFormat="1" x14ac:dyDescent="0.3"/>
    <row r="7546" s="230" customFormat="1" x14ac:dyDescent="0.3"/>
    <row r="7547" s="230" customFormat="1" x14ac:dyDescent="0.3"/>
    <row r="7548" s="230" customFormat="1" x14ac:dyDescent="0.3"/>
    <row r="7549" s="230" customFormat="1" x14ac:dyDescent="0.3"/>
    <row r="7550" s="230" customFormat="1" x14ac:dyDescent="0.3"/>
    <row r="7551" s="230" customFormat="1" x14ac:dyDescent="0.3"/>
    <row r="7552" s="230" customFormat="1" x14ac:dyDescent="0.3"/>
    <row r="7553" s="230" customFormat="1" x14ac:dyDescent="0.3"/>
    <row r="7554" s="230" customFormat="1" x14ac:dyDescent="0.3"/>
    <row r="7555" s="230" customFormat="1" x14ac:dyDescent="0.3"/>
    <row r="7556" s="230" customFormat="1" x14ac:dyDescent="0.3"/>
    <row r="7557" s="230" customFormat="1" x14ac:dyDescent="0.3"/>
    <row r="7558" s="230" customFormat="1" x14ac:dyDescent="0.3"/>
    <row r="7559" s="230" customFormat="1" x14ac:dyDescent="0.3"/>
    <row r="7560" s="230" customFormat="1" x14ac:dyDescent="0.3"/>
    <row r="7561" s="230" customFormat="1" x14ac:dyDescent="0.3"/>
    <row r="7562" s="230" customFormat="1" x14ac:dyDescent="0.3"/>
    <row r="7563" s="230" customFormat="1" x14ac:dyDescent="0.3"/>
    <row r="7564" s="230" customFormat="1" x14ac:dyDescent="0.3"/>
    <row r="7565" s="230" customFormat="1" x14ac:dyDescent="0.3"/>
    <row r="7566" s="230" customFormat="1" x14ac:dyDescent="0.3"/>
    <row r="7567" s="230" customFormat="1" x14ac:dyDescent="0.3"/>
    <row r="7568" s="230" customFormat="1" x14ac:dyDescent="0.3"/>
    <row r="7569" s="230" customFormat="1" x14ac:dyDescent="0.3"/>
    <row r="7570" s="230" customFormat="1" x14ac:dyDescent="0.3"/>
    <row r="7571" s="230" customFormat="1" x14ac:dyDescent="0.3"/>
    <row r="7572" s="230" customFormat="1" x14ac:dyDescent="0.3"/>
    <row r="7573" s="230" customFormat="1" x14ac:dyDescent="0.3"/>
    <row r="7574" s="230" customFormat="1" x14ac:dyDescent="0.3"/>
    <row r="7575" s="230" customFormat="1" x14ac:dyDescent="0.3"/>
    <row r="7576" s="230" customFormat="1" x14ac:dyDescent="0.3"/>
    <row r="7577" s="230" customFormat="1" x14ac:dyDescent="0.3"/>
    <row r="7578" s="230" customFormat="1" x14ac:dyDescent="0.3"/>
    <row r="7579" s="230" customFormat="1" x14ac:dyDescent="0.3"/>
    <row r="7580" s="230" customFormat="1" x14ac:dyDescent="0.3"/>
    <row r="7581" s="230" customFormat="1" x14ac:dyDescent="0.3"/>
  </sheetData>
  <sheetProtection algorithmName="SHA-512" hashValue="umgdYqlbCWjHaQbglGs1+RE9JO4WVeal8xIunbHA3To4pLlDDFL4pirpX0ETV5rp6G8J3XR576hzCSu2s4WCUw==" saltValue="Pgpk2ya97PWx26f6BW9sLQ==" spinCount="100000" sheet="1" selectLockedCells="1" selectUnlockedCell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5"/>
  <dimension ref="A1:AF2885"/>
  <sheetViews>
    <sheetView rightToLeft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ColWidth="9" defaultRowHeight="14.4" x14ac:dyDescent="0.3"/>
  <cols>
    <col min="1" max="1" width="11.109375" style="230" bestFit="1" customWidth="1"/>
    <col min="2" max="2" width="9.6640625" style="230" customWidth="1"/>
    <col min="3" max="3" width="18.44140625" style="230" bestFit="1" customWidth="1"/>
    <col min="4" max="4" width="20.44140625" style="230" bestFit="1" customWidth="1"/>
    <col min="5" max="5" width="6.44140625" style="230" bestFit="1" customWidth="1"/>
    <col min="6" max="6" width="10.44140625" style="230" bestFit="1" customWidth="1"/>
    <col min="7" max="7" width="13.21875" style="230" bestFit="1" customWidth="1"/>
    <col min="8" max="8" width="12" style="230" bestFit="1" customWidth="1"/>
    <col min="9" max="9" width="13.109375" style="230" bestFit="1" customWidth="1"/>
    <col min="10" max="11" width="9.44140625" style="230" bestFit="1" customWidth="1"/>
    <col min="12" max="12" width="11.109375" style="230" bestFit="1" customWidth="1"/>
    <col min="13" max="13" width="8.109375" style="230" bestFit="1" customWidth="1"/>
    <col min="14" max="14" width="9.44140625" style="230" bestFit="1" customWidth="1"/>
    <col min="15" max="15" width="10.88671875" style="230" bestFit="1" customWidth="1"/>
    <col min="16" max="17" width="10.44140625" style="230" bestFit="1" customWidth="1"/>
    <col min="18" max="22" width="13.6640625" style="230" customWidth="1"/>
    <col min="23" max="23" width="18.21875" style="230" bestFit="1" customWidth="1"/>
    <col min="24" max="24" width="5.44140625" style="230" bestFit="1" customWidth="1"/>
    <col min="25" max="25" width="23.44140625" style="230" bestFit="1" customWidth="1"/>
    <col min="26" max="27" width="15.44140625" style="230" customWidth="1"/>
    <col min="28" max="28" width="45.109375" style="230" customWidth="1"/>
    <col min="29" max="30" width="13.44140625" style="230" customWidth="1"/>
    <col min="31" max="16384" width="9" style="230"/>
  </cols>
  <sheetData>
    <row r="1" spans="1:29" x14ac:dyDescent="0.3">
      <c r="A1" s="230">
        <v>1</v>
      </c>
      <c r="B1" s="230">
        <v>2</v>
      </c>
      <c r="C1" s="230">
        <v>3</v>
      </c>
      <c r="D1" s="230">
        <v>4</v>
      </c>
      <c r="E1" s="230">
        <v>5</v>
      </c>
      <c r="F1" s="230">
        <v>6</v>
      </c>
      <c r="G1" s="230">
        <v>7</v>
      </c>
      <c r="H1" s="230">
        <v>8</v>
      </c>
      <c r="I1" s="230">
        <v>9</v>
      </c>
      <c r="J1" s="230">
        <v>10</v>
      </c>
      <c r="K1" s="230">
        <v>11</v>
      </c>
      <c r="L1" s="230">
        <v>12</v>
      </c>
      <c r="M1" s="230">
        <v>13</v>
      </c>
      <c r="N1" s="230">
        <v>14</v>
      </c>
      <c r="O1" s="230">
        <v>15</v>
      </c>
      <c r="P1" s="230">
        <v>16</v>
      </c>
      <c r="Q1" s="230">
        <v>17</v>
      </c>
      <c r="R1" s="230">
        <v>18</v>
      </c>
      <c r="S1" s="230">
        <v>19</v>
      </c>
      <c r="T1" s="230">
        <v>20</v>
      </c>
      <c r="U1" s="230">
        <v>21</v>
      </c>
      <c r="V1" s="230">
        <v>22</v>
      </c>
      <c r="W1" s="230">
        <v>23</v>
      </c>
      <c r="X1" s="230">
        <v>24</v>
      </c>
      <c r="Y1" s="230">
        <v>25</v>
      </c>
      <c r="AC1" s="230">
        <v>29</v>
      </c>
    </row>
    <row r="2" spans="1:29" x14ac:dyDescent="0.3">
      <c r="A2" s="230" t="s">
        <v>2</v>
      </c>
      <c r="B2" s="230" t="s">
        <v>3</v>
      </c>
      <c r="C2" s="230" t="s">
        <v>4</v>
      </c>
      <c r="D2" s="230" t="s">
        <v>5</v>
      </c>
      <c r="E2" s="230" t="s">
        <v>11</v>
      </c>
      <c r="F2" s="230" t="s">
        <v>48</v>
      </c>
      <c r="G2" s="230" t="s">
        <v>6</v>
      </c>
      <c r="H2" s="230" t="s">
        <v>10</v>
      </c>
      <c r="I2" s="230" t="s">
        <v>9</v>
      </c>
      <c r="J2" s="230" t="s">
        <v>12</v>
      </c>
      <c r="K2" s="230" t="s">
        <v>13</v>
      </c>
      <c r="L2" s="230" t="s">
        <v>14</v>
      </c>
      <c r="M2" s="230" t="s">
        <v>16</v>
      </c>
      <c r="N2" s="230" t="s">
        <v>849</v>
      </c>
      <c r="O2" s="230" t="s">
        <v>0</v>
      </c>
      <c r="P2" s="230" t="s">
        <v>850</v>
      </c>
      <c r="Q2" s="230" t="s">
        <v>156</v>
      </c>
      <c r="R2" s="230" t="s">
        <v>977</v>
      </c>
      <c r="S2" s="230" t="s">
        <v>985</v>
      </c>
      <c r="T2" s="230" t="s">
        <v>978</v>
      </c>
      <c r="U2" s="230" t="s">
        <v>987</v>
      </c>
      <c r="V2" s="230" t="s">
        <v>1461</v>
      </c>
      <c r="AC2" s="230">
        <v>1</v>
      </c>
    </row>
    <row r="3" spans="1:29" ht="17.25" customHeight="1" x14ac:dyDescent="0.3">
      <c r="A3" s="230">
        <v>425279</v>
      </c>
      <c r="B3" s="230" t="s">
        <v>1522</v>
      </c>
      <c r="C3" s="230" t="s">
        <v>516</v>
      </c>
      <c r="D3" s="230" t="s">
        <v>205</v>
      </c>
      <c r="E3" s="230" t="s">
        <v>145</v>
      </c>
      <c r="F3" s="230">
        <v>35065</v>
      </c>
      <c r="G3" s="230" t="s">
        <v>288</v>
      </c>
      <c r="H3" s="230" t="s">
        <v>1492</v>
      </c>
      <c r="I3" s="230" t="s">
        <v>58</v>
      </c>
      <c r="J3" s="230" t="s">
        <v>302</v>
      </c>
      <c r="K3" s="230">
        <v>2015</v>
      </c>
      <c r="L3" s="230" t="s">
        <v>288</v>
      </c>
      <c r="S3" s="230" t="s">
        <v>976</v>
      </c>
      <c r="T3" s="230" t="s">
        <v>976</v>
      </c>
      <c r="U3" s="230" t="s">
        <v>976</v>
      </c>
      <c r="V3" s="230" t="s">
        <v>976</v>
      </c>
    </row>
    <row r="4" spans="1:29" ht="17.25" customHeight="1" x14ac:dyDescent="0.3">
      <c r="A4" s="230">
        <v>427108</v>
      </c>
      <c r="B4" s="230" t="s">
        <v>1523</v>
      </c>
      <c r="C4" s="230" t="s">
        <v>114</v>
      </c>
      <c r="D4" s="230" t="s">
        <v>724</v>
      </c>
      <c r="E4" s="230" t="s">
        <v>145</v>
      </c>
      <c r="F4" s="230">
        <v>36526</v>
      </c>
      <c r="G4" s="230" t="s">
        <v>1524</v>
      </c>
      <c r="H4" s="230" t="s">
        <v>1492</v>
      </c>
      <c r="I4" s="230" t="s">
        <v>58</v>
      </c>
      <c r="J4" s="230" t="s">
        <v>302</v>
      </c>
      <c r="K4" s="230">
        <v>2017</v>
      </c>
      <c r="L4" s="230" t="s">
        <v>288</v>
      </c>
      <c r="U4" s="230" t="s">
        <v>976</v>
      </c>
      <c r="V4" s="230" t="s">
        <v>976</v>
      </c>
    </row>
    <row r="5" spans="1:29" ht="17.25" customHeight="1" x14ac:dyDescent="0.3">
      <c r="A5" s="230">
        <v>424021</v>
      </c>
      <c r="B5" s="230" t="s">
        <v>1525</v>
      </c>
      <c r="C5" s="230" t="s">
        <v>98</v>
      </c>
      <c r="D5" s="230" t="s">
        <v>370</v>
      </c>
      <c r="E5" s="230" t="s">
        <v>145</v>
      </c>
      <c r="F5" s="230">
        <v>35109</v>
      </c>
      <c r="G5" s="230" t="s">
        <v>1526</v>
      </c>
      <c r="H5" s="230" t="s">
        <v>1488</v>
      </c>
      <c r="I5" s="230" t="s">
        <v>58</v>
      </c>
      <c r="J5" s="230" t="s">
        <v>303</v>
      </c>
      <c r="K5" s="230">
        <v>2014</v>
      </c>
      <c r="L5" s="230" t="s">
        <v>298</v>
      </c>
      <c r="U5" s="230" t="s">
        <v>976</v>
      </c>
      <c r="V5" s="230" t="s">
        <v>976</v>
      </c>
    </row>
    <row r="6" spans="1:29" ht="17.25" customHeight="1" x14ac:dyDescent="0.3">
      <c r="A6" s="230">
        <v>426680</v>
      </c>
      <c r="B6" s="230" t="s">
        <v>1529</v>
      </c>
      <c r="C6" s="230" t="s">
        <v>78</v>
      </c>
      <c r="D6" s="230" t="s">
        <v>215</v>
      </c>
      <c r="E6" s="230" t="s">
        <v>145</v>
      </c>
      <c r="F6" s="230">
        <v>37165</v>
      </c>
      <c r="G6" s="230" t="s">
        <v>288</v>
      </c>
      <c r="H6" s="230" t="s">
        <v>1488</v>
      </c>
      <c r="I6" s="230" t="s">
        <v>58</v>
      </c>
      <c r="J6" s="230" t="s">
        <v>302</v>
      </c>
      <c r="K6" s="230">
        <v>2018</v>
      </c>
      <c r="L6" s="230" t="s">
        <v>288</v>
      </c>
      <c r="V6" s="230" t="s">
        <v>976</v>
      </c>
    </row>
    <row r="7" spans="1:29" ht="17.25" customHeight="1" x14ac:dyDescent="0.3">
      <c r="A7" s="230">
        <v>421436</v>
      </c>
      <c r="B7" s="230" t="s">
        <v>1530</v>
      </c>
      <c r="C7" s="230" t="s">
        <v>70</v>
      </c>
      <c r="D7" s="230" t="s">
        <v>195</v>
      </c>
      <c r="E7" s="230" t="s">
        <v>145</v>
      </c>
      <c r="F7" s="230">
        <v>35590</v>
      </c>
      <c r="G7" s="230" t="s">
        <v>288</v>
      </c>
      <c r="H7" s="230" t="s">
        <v>1494</v>
      </c>
      <c r="I7" s="230" t="s">
        <v>58</v>
      </c>
      <c r="J7" s="230" t="s">
        <v>302</v>
      </c>
      <c r="K7" s="230">
        <v>2016</v>
      </c>
      <c r="L7" s="230" t="s">
        <v>288</v>
      </c>
      <c r="S7" s="230" t="s">
        <v>976</v>
      </c>
      <c r="T7" s="230" t="s">
        <v>976</v>
      </c>
      <c r="U7" s="230" t="s">
        <v>976</v>
      </c>
      <c r="V7" s="230" t="s">
        <v>976</v>
      </c>
    </row>
    <row r="8" spans="1:29" ht="17.25" customHeight="1" x14ac:dyDescent="0.3">
      <c r="A8" s="230">
        <v>423004</v>
      </c>
      <c r="B8" s="230" t="s">
        <v>1531</v>
      </c>
      <c r="C8" s="230" t="s">
        <v>79</v>
      </c>
      <c r="D8" s="230" t="s">
        <v>1532</v>
      </c>
      <c r="E8" s="230" t="s">
        <v>146</v>
      </c>
      <c r="F8" s="230">
        <v>35693</v>
      </c>
      <c r="G8" s="230" t="s">
        <v>288</v>
      </c>
      <c r="H8" s="230" t="s">
        <v>1500</v>
      </c>
      <c r="I8" s="230" t="s">
        <v>58</v>
      </c>
      <c r="J8" s="230" t="s">
        <v>302</v>
      </c>
      <c r="K8" s="230">
        <v>2015</v>
      </c>
      <c r="L8" s="230" t="s">
        <v>293</v>
      </c>
      <c r="S8" s="230" t="s">
        <v>976</v>
      </c>
      <c r="T8" s="230" t="s">
        <v>976</v>
      </c>
      <c r="U8" s="230" t="s">
        <v>976</v>
      </c>
      <c r="V8" s="230" t="s">
        <v>976</v>
      </c>
    </row>
    <row r="9" spans="1:29" ht="17.25" customHeight="1" x14ac:dyDescent="0.3">
      <c r="A9" s="230">
        <v>417023</v>
      </c>
      <c r="B9" s="230" t="s">
        <v>1534</v>
      </c>
      <c r="C9" s="230" t="s">
        <v>1535</v>
      </c>
      <c r="D9" s="230" t="s">
        <v>438</v>
      </c>
      <c r="E9" s="230" t="s">
        <v>146</v>
      </c>
      <c r="F9" s="230">
        <v>34539</v>
      </c>
      <c r="G9" s="230" t="s">
        <v>288</v>
      </c>
      <c r="H9" s="230" t="s">
        <v>1498</v>
      </c>
      <c r="I9" s="230" t="s">
        <v>58</v>
      </c>
      <c r="T9" s="230" t="s">
        <v>976</v>
      </c>
      <c r="U9" s="230" t="s">
        <v>976</v>
      </c>
      <c r="V9" s="230" t="s">
        <v>976</v>
      </c>
    </row>
    <row r="10" spans="1:29" ht="17.25" customHeight="1" x14ac:dyDescent="0.3">
      <c r="A10" s="230">
        <v>426351</v>
      </c>
      <c r="B10" s="230" t="s">
        <v>1536</v>
      </c>
      <c r="C10" s="230" t="s">
        <v>63</v>
      </c>
      <c r="D10" s="230" t="s">
        <v>730</v>
      </c>
      <c r="E10" s="230" t="s">
        <v>145</v>
      </c>
      <c r="H10" s="230" t="s">
        <v>1502</v>
      </c>
      <c r="I10" s="230" t="s">
        <v>58</v>
      </c>
      <c r="J10" s="230" t="s">
        <v>302</v>
      </c>
      <c r="K10" s="230">
        <v>2017</v>
      </c>
      <c r="L10" s="230" t="s">
        <v>288</v>
      </c>
      <c r="U10" s="230" t="s">
        <v>976</v>
      </c>
      <c r="V10" s="230" t="s">
        <v>976</v>
      </c>
    </row>
    <row r="11" spans="1:29" ht="17.25" customHeight="1" x14ac:dyDescent="0.3">
      <c r="A11" s="230">
        <v>425761</v>
      </c>
      <c r="B11" s="230" t="s">
        <v>1537</v>
      </c>
      <c r="C11" s="230" t="s">
        <v>1538</v>
      </c>
      <c r="D11" s="230" t="s">
        <v>1539</v>
      </c>
      <c r="E11" s="230" t="s">
        <v>146</v>
      </c>
      <c r="F11" s="230">
        <v>35740</v>
      </c>
      <c r="H11" s="230" t="s">
        <v>1496</v>
      </c>
      <c r="I11" s="230" t="s">
        <v>58</v>
      </c>
      <c r="J11" s="230" t="s">
        <v>302</v>
      </c>
      <c r="K11" s="230">
        <v>2017</v>
      </c>
      <c r="L11" s="230" t="s">
        <v>293</v>
      </c>
    </row>
    <row r="12" spans="1:29" ht="17.25" customHeight="1" x14ac:dyDescent="0.3">
      <c r="A12" s="230">
        <v>425127</v>
      </c>
      <c r="B12" s="230" t="s">
        <v>1540</v>
      </c>
      <c r="C12" s="230" t="s">
        <v>63</v>
      </c>
      <c r="D12" s="230" t="s">
        <v>657</v>
      </c>
      <c r="E12" s="230" t="s">
        <v>146</v>
      </c>
      <c r="F12" s="230">
        <v>34433</v>
      </c>
      <c r="G12" s="230" t="s">
        <v>1541</v>
      </c>
      <c r="H12" s="230" t="s">
        <v>1493</v>
      </c>
      <c r="I12" s="230" t="s">
        <v>58</v>
      </c>
      <c r="J12" s="230" t="s">
        <v>302</v>
      </c>
      <c r="K12" s="230">
        <v>2014</v>
      </c>
      <c r="L12" s="230" t="s">
        <v>288</v>
      </c>
      <c r="S12" s="230" t="s">
        <v>976</v>
      </c>
      <c r="T12" s="230" t="s">
        <v>976</v>
      </c>
      <c r="U12" s="230" t="s">
        <v>976</v>
      </c>
      <c r="V12" s="230" t="s">
        <v>976</v>
      </c>
    </row>
    <row r="13" spans="1:29" ht="17.25" customHeight="1" x14ac:dyDescent="0.3">
      <c r="A13" s="230">
        <v>426119</v>
      </c>
      <c r="B13" s="230" t="s">
        <v>1544</v>
      </c>
      <c r="C13" s="230" t="s">
        <v>535</v>
      </c>
      <c r="D13" s="230" t="s">
        <v>1545</v>
      </c>
      <c r="E13" s="230" t="s">
        <v>145</v>
      </c>
      <c r="H13" s="230" t="s">
        <v>1482</v>
      </c>
      <c r="I13" s="230" t="s">
        <v>58</v>
      </c>
      <c r="J13" s="230" t="s">
        <v>303</v>
      </c>
      <c r="K13" s="230">
        <v>2012</v>
      </c>
      <c r="L13" s="230" t="s">
        <v>300</v>
      </c>
      <c r="U13" s="230" t="s">
        <v>976</v>
      </c>
      <c r="V13" s="230" t="s">
        <v>976</v>
      </c>
    </row>
    <row r="14" spans="1:29" ht="17.25" customHeight="1" x14ac:dyDescent="0.3">
      <c r="A14" s="230">
        <v>425630</v>
      </c>
      <c r="B14" s="230" t="s">
        <v>1546</v>
      </c>
      <c r="C14" s="230" t="s">
        <v>1547</v>
      </c>
      <c r="D14" s="230" t="s">
        <v>443</v>
      </c>
      <c r="E14" s="230" t="s">
        <v>146</v>
      </c>
      <c r="F14" s="230">
        <v>34790</v>
      </c>
      <c r="G14" s="230" t="s">
        <v>300</v>
      </c>
      <c r="H14" s="230" t="s">
        <v>1482</v>
      </c>
      <c r="I14" s="230" t="s">
        <v>58</v>
      </c>
      <c r="J14" s="230" t="s">
        <v>302</v>
      </c>
      <c r="K14" s="230">
        <v>2014</v>
      </c>
      <c r="L14" s="230" t="s">
        <v>300</v>
      </c>
    </row>
    <row r="15" spans="1:29" ht="17.25" customHeight="1" x14ac:dyDescent="0.3">
      <c r="A15" s="230">
        <v>425559</v>
      </c>
      <c r="B15" s="230" t="s">
        <v>1548</v>
      </c>
      <c r="C15" s="230" t="s">
        <v>63</v>
      </c>
      <c r="D15" s="230" t="s">
        <v>200</v>
      </c>
      <c r="E15" s="230" t="s">
        <v>146</v>
      </c>
      <c r="F15" s="230">
        <v>35530</v>
      </c>
      <c r="G15" s="230" t="s">
        <v>1549</v>
      </c>
      <c r="H15" s="230" t="s">
        <v>1482</v>
      </c>
      <c r="I15" s="230" t="s">
        <v>58</v>
      </c>
      <c r="J15" s="230" t="s">
        <v>303</v>
      </c>
      <c r="K15" s="230">
        <v>2016</v>
      </c>
      <c r="L15" s="230" t="s">
        <v>300</v>
      </c>
      <c r="S15" s="230" t="s">
        <v>976</v>
      </c>
      <c r="T15" s="230" t="s">
        <v>976</v>
      </c>
      <c r="U15" s="230" t="s">
        <v>976</v>
      </c>
      <c r="V15" s="230" t="s">
        <v>976</v>
      </c>
    </row>
    <row r="16" spans="1:29" ht="17.25" customHeight="1" x14ac:dyDescent="0.3">
      <c r="A16" s="230">
        <v>426175</v>
      </c>
      <c r="B16" s="230" t="s">
        <v>1550</v>
      </c>
      <c r="C16" s="230" t="s">
        <v>1119</v>
      </c>
      <c r="D16" s="230" t="s">
        <v>1551</v>
      </c>
      <c r="E16" s="230" t="s">
        <v>145</v>
      </c>
      <c r="F16" s="230">
        <v>36188</v>
      </c>
      <c r="G16" s="230" t="s">
        <v>1543</v>
      </c>
      <c r="H16" s="230" t="s">
        <v>1482</v>
      </c>
      <c r="I16" s="230" t="s">
        <v>58</v>
      </c>
      <c r="J16" s="230" t="s">
        <v>303</v>
      </c>
      <c r="K16" s="230">
        <v>2016</v>
      </c>
      <c r="L16" s="230" t="s">
        <v>300</v>
      </c>
      <c r="V16" s="230" t="s">
        <v>976</v>
      </c>
    </row>
    <row r="17" spans="1:22" ht="17.25" customHeight="1" x14ac:dyDescent="0.3">
      <c r="A17" s="230">
        <v>427084</v>
      </c>
      <c r="B17" s="230" t="s">
        <v>1552</v>
      </c>
      <c r="C17" s="230" t="s">
        <v>1151</v>
      </c>
      <c r="D17" s="230" t="s">
        <v>435</v>
      </c>
      <c r="E17" s="230" t="s">
        <v>145</v>
      </c>
      <c r="F17" s="230">
        <v>36526</v>
      </c>
      <c r="G17" s="230" t="s">
        <v>1553</v>
      </c>
      <c r="H17" s="230" t="s">
        <v>1482</v>
      </c>
      <c r="I17" s="230" t="s">
        <v>58</v>
      </c>
      <c r="J17" s="230" t="s">
        <v>303</v>
      </c>
      <c r="K17" s="230">
        <v>2017</v>
      </c>
      <c r="L17" s="230" t="s">
        <v>300</v>
      </c>
      <c r="U17" s="230" t="s">
        <v>976</v>
      </c>
      <c r="V17" s="230" t="s">
        <v>976</v>
      </c>
    </row>
    <row r="18" spans="1:22" ht="17.25" customHeight="1" x14ac:dyDescent="0.3">
      <c r="A18" s="230">
        <v>425627</v>
      </c>
      <c r="B18" s="230" t="s">
        <v>1554</v>
      </c>
      <c r="C18" s="230" t="s">
        <v>114</v>
      </c>
      <c r="D18" s="230" t="s">
        <v>1555</v>
      </c>
      <c r="E18" s="230" t="s">
        <v>146</v>
      </c>
      <c r="F18" s="230">
        <v>35156</v>
      </c>
      <c r="G18" s="230" t="s">
        <v>1556</v>
      </c>
      <c r="H18" s="230" t="s">
        <v>1482</v>
      </c>
      <c r="I18" s="230" t="s">
        <v>58</v>
      </c>
      <c r="J18" s="230" t="s">
        <v>303</v>
      </c>
      <c r="K18" s="230">
        <v>2014</v>
      </c>
      <c r="L18" s="230" t="s">
        <v>300</v>
      </c>
      <c r="U18" s="230" t="s">
        <v>976</v>
      </c>
      <c r="V18" s="230" t="s">
        <v>976</v>
      </c>
    </row>
    <row r="19" spans="1:22" ht="17.25" customHeight="1" x14ac:dyDescent="0.3">
      <c r="A19" s="230">
        <v>424690</v>
      </c>
      <c r="B19" s="230" t="s">
        <v>1558</v>
      </c>
      <c r="C19" s="230" t="s">
        <v>79</v>
      </c>
      <c r="D19" s="230" t="s">
        <v>522</v>
      </c>
      <c r="E19" s="230" t="s">
        <v>145</v>
      </c>
      <c r="F19" s="230">
        <v>35855</v>
      </c>
      <c r="G19" s="230" t="s">
        <v>289</v>
      </c>
      <c r="H19" s="230" t="s">
        <v>1482</v>
      </c>
      <c r="I19" s="230" t="s">
        <v>58</v>
      </c>
      <c r="J19" s="230" t="s">
        <v>303</v>
      </c>
      <c r="K19" s="230">
        <v>2016</v>
      </c>
      <c r="L19" s="230" t="s">
        <v>288</v>
      </c>
      <c r="S19" s="230" t="s">
        <v>976</v>
      </c>
      <c r="T19" s="230" t="s">
        <v>976</v>
      </c>
      <c r="U19" s="230" t="s">
        <v>976</v>
      </c>
      <c r="V19" s="230" t="s">
        <v>976</v>
      </c>
    </row>
    <row r="20" spans="1:22" ht="17.25" customHeight="1" x14ac:dyDescent="0.3">
      <c r="A20" s="230">
        <v>426323</v>
      </c>
      <c r="B20" s="230" t="s">
        <v>1559</v>
      </c>
      <c r="C20" s="230" t="s">
        <v>542</v>
      </c>
      <c r="D20" s="230" t="s">
        <v>198</v>
      </c>
      <c r="E20" s="230" t="s">
        <v>146</v>
      </c>
      <c r="H20" s="230" t="s">
        <v>1482</v>
      </c>
      <c r="I20" s="230" t="s">
        <v>58</v>
      </c>
      <c r="J20" s="230" t="s">
        <v>302</v>
      </c>
      <c r="K20" s="230">
        <v>2017</v>
      </c>
      <c r="L20" s="230" t="s">
        <v>288</v>
      </c>
    </row>
    <row r="21" spans="1:22" ht="17.25" customHeight="1" x14ac:dyDescent="0.3">
      <c r="A21" s="230">
        <v>422961</v>
      </c>
      <c r="B21" s="230" t="s">
        <v>1560</v>
      </c>
      <c r="C21" s="230" t="s">
        <v>1561</v>
      </c>
      <c r="D21" s="230" t="s">
        <v>235</v>
      </c>
      <c r="E21" s="230" t="s">
        <v>146</v>
      </c>
      <c r="F21" s="230">
        <v>36161</v>
      </c>
      <c r="G21" s="230" t="s">
        <v>1562</v>
      </c>
      <c r="H21" s="230" t="s">
        <v>1482</v>
      </c>
      <c r="I21" s="230" t="s">
        <v>58</v>
      </c>
      <c r="J21" s="230" t="s">
        <v>302</v>
      </c>
      <c r="K21" s="230">
        <v>2017</v>
      </c>
      <c r="L21" s="230" t="s">
        <v>288</v>
      </c>
      <c r="R21" s="230" t="s">
        <v>976</v>
      </c>
      <c r="T21" s="230" t="s">
        <v>976</v>
      </c>
      <c r="U21" s="230" t="s">
        <v>976</v>
      </c>
      <c r="V21" s="230" t="s">
        <v>976</v>
      </c>
    </row>
    <row r="22" spans="1:22" ht="17.25" customHeight="1" x14ac:dyDescent="0.3">
      <c r="A22" s="230">
        <v>426567</v>
      </c>
      <c r="B22" s="230" t="s">
        <v>1564</v>
      </c>
      <c r="C22" s="230" t="s">
        <v>63</v>
      </c>
      <c r="D22" s="230" t="s">
        <v>1565</v>
      </c>
      <c r="E22" s="230" t="s">
        <v>145</v>
      </c>
      <c r="F22" s="230" t="s">
        <v>1566</v>
      </c>
      <c r="G22" s="230" t="s">
        <v>557</v>
      </c>
      <c r="H22" s="230" t="s">
        <v>1482</v>
      </c>
      <c r="I22" s="230" t="s">
        <v>58</v>
      </c>
      <c r="J22" s="230" t="s">
        <v>302</v>
      </c>
      <c r="K22" s="230">
        <v>2017</v>
      </c>
      <c r="L22" s="230" t="s">
        <v>293</v>
      </c>
    </row>
    <row r="23" spans="1:22" ht="17.25" customHeight="1" x14ac:dyDescent="0.3">
      <c r="A23" s="230">
        <v>425998</v>
      </c>
      <c r="B23" s="230" t="s">
        <v>1567</v>
      </c>
      <c r="C23" s="230" t="s">
        <v>75</v>
      </c>
      <c r="D23" s="230" t="s">
        <v>469</v>
      </c>
      <c r="E23" s="230" t="s">
        <v>146</v>
      </c>
      <c r="H23" s="230" t="s">
        <v>1482</v>
      </c>
      <c r="I23" s="230" t="s">
        <v>58</v>
      </c>
      <c r="J23" s="230" t="s">
        <v>303</v>
      </c>
      <c r="K23" s="230">
        <v>2016</v>
      </c>
      <c r="L23" s="230" t="s">
        <v>292</v>
      </c>
    </row>
    <row r="24" spans="1:22" ht="17.25" customHeight="1" x14ac:dyDescent="0.3">
      <c r="A24" s="230">
        <v>424156</v>
      </c>
      <c r="B24" s="230" t="s">
        <v>1568</v>
      </c>
      <c r="C24" s="230" t="s">
        <v>83</v>
      </c>
      <c r="D24" s="230" t="s">
        <v>701</v>
      </c>
      <c r="E24" s="230" t="s">
        <v>146</v>
      </c>
      <c r="F24" s="230">
        <v>35431</v>
      </c>
      <c r="G24" s="230" t="s">
        <v>292</v>
      </c>
      <c r="H24" s="230" t="s">
        <v>1482</v>
      </c>
      <c r="I24" s="230" t="s">
        <v>58</v>
      </c>
      <c r="J24" s="230" t="s">
        <v>303</v>
      </c>
      <c r="K24" s="230">
        <v>2014</v>
      </c>
      <c r="L24" s="230" t="s">
        <v>1569</v>
      </c>
      <c r="R24" s="230" t="s">
        <v>976</v>
      </c>
      <c r="S24" s="230" t="s">
        <v>976</v>
      </c>
      <c r="T24" s="230" t="s">
        <v>976</v>
      </c>
      <c r="U24" s="230" t="s">
        <v>976</v>
      </c>
      <c r="V24" s="230" t="s">
        <v>976</v>
      </c>
    </row>
    <row r="25" spans="1:22" ht="17.25" customHeight="1" x14ac:dyDescent="0.3">
      <c r="A25" s="230">
        <v>424811</v>
      </c>
      <c r="B25" s="230" t="s">
        <v>1570</v>
      </c>
      <c r="C25" s="230" t="s">
        <v>97</v>
      </c>
      <c r="D25" s="230" t="s">
        <v>247</v>
      </c>
      <c r="E25" s="230" t="s">
        <v>146</v>
      </c>
      <c r="F25" s="230">
        <v>34905</v>
      </c>
      <c r="G25" s="230" t="s">
        <v>292</v>
      </c>
      <c r="H25" s="230" t="s">
        <v>1482</v>
      </c>
      <c r="I25" s="230" t="s">
        <v>58</v>
      </c>
      <c r="J25" s="230" t="s">
        <v>303</v>
      </c>
      <c r="K25" s="230">
        <v>2014</v>
      </c>
      <c r="L25" s="230" t="s">
        <v>288</v>
      </c>
      <c r="S25" s="230" t="s">
        <v>976</v>
      </c>
      <c r="T25" s="230" t="s">
        <v>976</v>
      </c>
      <c r="U25" s="230" t="s">
        <v>976</v>
      </c>
      <c r="V25" s="230" t="s">
        <v>976</v>
      </c>
    </row>
    <row r="26" spans="1:22" ht="17.25" customHeight="1" x14ac:dyDescent="0.3">
      <c r="A26" s="230">
        <v>427438</v>
      </c>
      <c r="B26" s="230" t="s">
        <v>1572</v>
      </c>
      <c r="C26" s="230" t="s">
        <v>1573</v>
      </c>
      <c r="D26" s="230" t="s">
        <v>1574</v>
      </c>
      <c r="E26" s="230" t="s">
        <v>145</v>
      </c>
      <c r="H26" s="230" t="s">
        <v>1482</v>
      </c>
      <c r="I26" s="230" t="s">
        <v>58</v>
      </c>
      <c r="J26" s="230" t="s">
        <v>303</v>
      </c>
      <c r="K26" s="230">
        <v>2003</v>
      </c>
      <c r="L26" s="230" t="s">
        <v>292</v>
      </c>
      <c r="V26" s="230" t="s">
        <v>976</v>
      </c>
    </row>
    <row r="27" spans="1:22" ht="17.25" customHeight="1" x14ac:dyDescent="0.3">
      <c r="A27" s="230">
        <v>427559</v>
      </c>
      <c r="B27" s="230" t="s">
        <v>1575</v>
      </c>
      <c r="C27" s="230" t="s">
        <v>404</v>
      </c>
      <c r="D27" s="230" t="s">
        <v>242</v>
      </c>
      <c r="E27" s="230" t="s">
        <v>145</v>
      </c>
      <c r="H27" s="230" t="s">
        <v>1482</v>
      </c>
      <c r="I27" s="230" t="s">
        <v>58</v>
      </c>
      <c r="J27" s="230" t="s">
        <v>303</v>
      </c>
      <c r="K27" s="230">
        <v>2018</v>
      </c>
      <c r="L27" s="230" t="s">
        <v>299</v>
      </c>
      <c r="V27" s="230" t="s">
        <v>976</v>
      </c>
    </row>
    <row r="28" spans="1:22" ht="17.25" customHeight="1" x14ac:dyDescent="0.3">
      <c r="A28" s="230">
        <v>425592</v>
      </c>
      <c r="B28" s="230" t="s">
        <v>1576</v>
      </c>
      <c r="C28" s="230" t="s">
        <v>750</v>
      </c>
      <c r="D28" s="230" t="s">
        <v>201</v>
      </c>
      <c r="E28" s="230" t="s">
        <v>146</v>
      </c>
      <c r="F28" s="230">
        <v>29587</v>
      </c>
      <c r="G28" s="230" t="s">
        <v>288</v>
      </c>
      <c r="H28" s="230" t="s">
        <v>1482</v>
      </c>
      <c r="I28" s="230" t="s">
        <v>58</v>
      </c>
      <c r="J28" s="230" t="s">
        <v>302</v>
      </c>
      <c r="K28" s="230">
        <v>1998</v>
      </c>
      <c r="L28" s="230" t="s">
        <v>288</v>
      </c>
      <c r="S28" s="230" t="s">
        <v>976</v>
      </c>
      <c r="T28" s="230" t="s">
        <v>976</v>
      </c>
      <c r="U28" s="230" t="s">
        <v>976</v>
      </c>
      <c r="V28" s="230" t="s">
        <v>976</v>
      </c>
    </row>
    <row r="29" spans="1:22" ht="17.25" customHeight="1" x14ac:dyDescent="0.3">
      <c r="A29" s="230">
        <v>427260</v>
      </c>
      <c r="B29" s="230" t="s">
        <v>1577</v>
      </c>
      <c r="C29" s="230" t="s">
        <v>65</v>
      </c>
      <c r="D29" s="230" t="s">
        <v>706</v>
      </c>
      <c r="E29" s="230" t="s">
        <v>145</v>
      </c>
      <c r="F29" s="230">
        <v>35082</v>
      </c>
      <c r="G29" s="230" t="s">
        <v>1578</v>
      </c>
      <c r="H29" s="230" t="s">
        <v>1482</v>
      </c>
      <c r="I29" s="230" t="s">
        <v>58</v>
      </c>
      <c r="J29" s="230" t="s">
        <v>303</v>
      </c>
      <c r="K29" s="230">
        <v>2014</v>
      </c>
      <c r="L29" s="230" t="s">
        <v>293</v>
      </c>
      <c r="V29" s="230" t="s">
        <v>976</v>
      </c>
    </row>
    <row r="30" spans="1:22" ht="17.25" customHeight="1" x14ac:dyDescent="0.3">
      <c r="A30" s="230">
        <v>425919</v>
      </c>
      <c r="B30" s="230" t="s">
        <v>1579</v>
      </c>
      <c r="C30" s="230" t="s">
        <v>533</v>
      </c>
      <c r="D30" s="230" t="s">
        <v>1580</v>
      </c>
      <c r="E30" s="230" t="s">
        <v>146</v>
      </c>
      <c r="F30" s="230">
        <v>25343</v>
      </c>
      <c r="G30" s="230" t="s">
        <v>1581</v>
      </c>
      <c r="H30" s="230" t="s">
        <v>1482</v>
      </c>
      <c r="I30" s="230" t="s">
        <v>58</v>
      </c>
      <c r="J30" s="230" t="s">
        <v>302</v>
      </c>
      <c r="K30" s="230">
        <v>1989</v>
      </c>
      <c r="L30" s="230" t="s">
        <v>298</v>
      </c>
    </row>
    <row r="31" spans="1:22" ht="17.25" customHeight="1" x14ac:dyDescent="0.3">
      <c r="A31" s="230">
        <v>426196</v>
      </c>
      <c r="B31" s="230" t="s">
        <v>1593</v>
      </c>
      <c r="C31" s="230" t="s">
        <v>1594</v>
      </c>
      <c r="D31" s="230" t="s">
        <v>435</v>
      </c>
      <c r="E31" s="230" t="s">
        <v>146</v>
      </c>
      <c r="H31" s="230" t="s">
        <v>1482</v>
      </c>
      <c r="I31" s="230" t="s">
        <v>58</v>
      </c>
      <c r="J31" s="230" t="s">
        <v>302</v>
      </c>
      <c r="K31" s="230">
        <v>2004</v>
      </c>
      <c r="L31" s="230" t="s">
        <v>298</v>
      </c>
      <c r="V31" s="230" t="s">
        <v>976</v>
      </c>
    </row>
    <row r="32" spans="1:22" ht="17.25" customHeight="1" x14ac:dyDescent="0.3">
      <c r="A32" s="230">
        <v>427082</v>
      </c>
      <c r="B32" s="230" t="s">
        <v>1595</v>
      </c>
      <c r="C32" s="230" t="s">
        <v>114</v>
      </c>
      <c r="D32" s="230" t="s">
        <v>380</v>
      </c>
      <c r="E32" s="230" t="s">
        <v>145</v>
      </c>
      <c r="F32" s="230">
        <v>32299</v>
      </c>
      <c r="G32" s="230" t="s">
        <v>298</v>
      </c>
      <c r="H32" s="230" t="s">
        <v>1482</v>
      </c>
      <c r="I32" s="230" t="s">
        <v>58</v>
      </c>
      <c r="J32" s="230" t="s">
        <v>302</v>
      </c>
      <c r="K32" s="230">
        <v>2005</v>
      </c>
      <c r="L32" s="230" t="s">
        <v>298</v>
      </c>
      <c r="V32" s="230" t="s">
        <v>976</v>
      </c>
    </row>
    <row r="33" spans="1:22" ht="17.25" customHeight="1" x14ac:dyDescent="0.3">
      <c r="A33" s="230">
        <v>426052</v>
      </c>
      <c r="B33" s="230" t="s">
        <v>1597</v>
      </c>
      <c r="C33" s="230" t="s">
        <v>63</v>
      </c>
      <c r="D33" s="230" t="s">
        <v>228</v>
      </c>
      <c r="E33" s="230" t="s">
        <v>145</v>
      </c>
      <c r="H33" s="230" t="s">
        <v>1482</v>
      </c>
      <c r="I33" s="230" t="s">
        <v>58</v>
      </c>
      <c r="J33" s="230" t="s">
        <v>303</v>
      </c>
      <c r="K33" s="230">
        <v>2007</v>
      </c>
      <c r="L33" s="230" t="s">
        <v>298</v>
      </c>
      <c r="V33" s="230" t="s">
        <v>976</v>
      </c>
    </row>
    <row r="34" spans="1:22" ht="17.25" customHeight="1" x14ac:dyDescent="0.3">
      <c r="A34" s="230">
        <v>426299</v>
      </c>
      <c r="B34" s="230" t="s">
        <v>1599</v>
      </c>
      <c r="C34" s="230" t="s">
        <v>735</v>
      </c>
      <c r="D34" s="230" t="s">
        <v>1600</v>
      </c>
      <c r="E34" s="230" t="s">
        <v>146</v>
      </c>
      <c r="H34" s="230" t="s">
        <v>1482</v>
      </c>
      <c r="I34" s="230" t="s">
        <v>58</v>
      </c>
      <c r="J34" s="230" t="s">
        <v>303</v>
      </c>
      <c r="K34" s="230">
        <v>2008</v>
      </c>
      <c r="L34" s="230" t="s">
        <v>298</v>
      </c>
      <c r="U34" s="230" t="s">
        <v>976</v>
      </c>
      <c r="V34" s="230" t="s">
        <v>976</v>
      </c>
    </row>
    <row r="35" spans="1:22" ht="17.25" customHeight="1" x14ac:dyDescent="0.3">
      <c r="A35" s="230">
        <v>426297</v>
      </c>
      <c r="B35" s="230" t="s">
        <v>1601</v>
      </c>
      <c r="C35" s="230" t="s">
        <v>1602</v>
      </c>
      <c r="D35" s="230" t="s">
        <v>204</v>
      </c>
      <c r="E35" s="230" t="s">
        <v>146</v>
      </c>
      <c r="F35" s="230">
        <v>32874</v>
      </c>
      <c r="G35" s="230" t="s">
        <v>298</v>
      </c>
      <c r="H35" s="230" t="s">
        <v>1482</v>
      </c>
      <c r="I35" s="230" t="s">
        <v>58</v>
      </c>
      <c r="J35" s="230" t="s">
        <v>303</v>
      </c>
      <c r="K35" s="230">
        <v>2009</v>
      </c>
      <c r="L35" s="230" t="s">
        <v>298</v>
      </c>
      <c r="V35" s="230" t="s">
        <v>976</v>
      </c>
    </row>
    <row r="36" spans="1:22" ht="17.25" customHeight="1" x14ac:dyDescent="0.3">
      <c r="A36" s="230">
        <v>425873</v>
      </c>
      <c r="B36" s="230" t="s">
        <v>1604</v>
      </c>
      <c r="C36" s="230" t="s">
        <v>1605</v>
      </c>
      <c r="D36" s="230" t="s">
        <v>203</v>
      </c>
      <c r="E36" s="230" t="s">
        <v>146</v>
      </c>
      <c r="F36" s="230">
        <v>33239</v>
      </c>
      <c r="G36" s="230" t="s">
        <v>1606</v>
      </c>
      <c r="H36" s="230" t="s">
        <v>1482</v>
      </c>
      <c r="I36" s="230" t="s">
        <v>58</v>
      </c>
      <c r="J36" s="230" t="s">
        <v>302</v>
      </c>
      <c r="K36" s="230">
        <v>2010</v>
      </c>
      <c r="L36" s="230" t="s">
        <v>298</v>
      </c>
      <c r="V36" s="230" t="s">
        <v>976</v>
      </c>
    </row>
    <row r="37" spans="1:22" ht="17.25" customHeight="1" x14ac:dyDescent="0.3">
      <c r="A37" s="230">
        <v>426210</v>
      </c>
      <c r="B37" s="230" t="s">
        <v>1608</v>
      </c>
      <c r="C37" s="230" t="s">
        <v>64</v>
      </c>
      <c r="D37" s="230" t="s">
        <v>1598</v>
      </c>
      <c r="E37" s="230" t="s">
        <v>146</v>
      </c>
      <c r="H37" s="230" t="s">
        <v>1482</v>
      </c>
      <c r="I37" s="230" t="s">
        <v>58</v>
      </c>
      <c r="J37" s="230" t="s">
        <v>302</v>
      </c>
      <c r="K37" s="230">
        <v>2012</v>
      </c>
      <c r="L37" s="230" t="s">
        <v>298</v>
      </c>
      <c r="U37" s="230" t="s">
        <v>976</v>
      </c>
      <c r="V37" s="230" t="s">
        <v>976</v>
      </c>
    </row>
    <row r="38" spans="1:22" ht="17.25" customHeight="1" x14ac:dyDescent="0.3">
      <c r="A38" s="230">
        <v>424361</v>
      </c>
      <c r="B38" s="230" t="s">
        <v>1610</v>
      </c>
      <c r="C38" s="230" t="s">
        <v>98</v>
      </c>
      <c r="D38" s="230" t="s">
        <v>367</v>
      </c>
      <c r="E38" s="230" t="s">
        <v>146</v>
      </c>
      <c r="F38" s="230">
        <v>34701</v>
      </c>
      <c r="G38" s="230" t="s">
        <v>1611</v>
      </c>
      <c r="H38" s="230" t="s">
        <v>1482</v>
      </c>
      <c r="I38" s="230" t="s">
        <v>58</v>
      </c>
      <c r="J38" s="230" t="s">
        <v>302</v>
      </c>
      <c r="K38" s="230">
        <v>2012</v>
      </c>
      <c r="L38" s="230" t="s">
        <v>298</v>
      </c>
      <c r="T38" s="230" t="s">
        <v>976</v>
      </c>
      <c r="U38" s="230" t="s">
        <v>976</v>
      </c>
      <c r="V38" s="230" t="s">
        <v>976</v>
      </c>
    </row>
    <row r="39" spans="1:22" ht="17.25" customHeight="1" x14ac:dyDescent="0.3">
      <c r="A39" s="230">
        <v>425659</v>
      </c>
      <c r="B39" s="230" t="s">
        <v>1612</v>
      </c>
      <c r="C39" s="230" t="s">
        <v>1613</v>
      </c>
      <c r="D39" s="230" t="s">
        <v>264</v>
      </c>
      <c r="E39" s="230" t="s">
        <v>146</v>
      </c>
      <c r="H39" s="230" t="s">
        <v>1482</v>
      </c>
      <c r="I39" s="230" t="s">
        <v>58</v>
      </c>
      <c r="J39" s="230" t="s">
        <v>302</v>
      </c>
      <c r="K39" s="230">
        <v>2012</v>
      </c>
      <c r="L39" s="230" t="s">
        <v>298</v>
      </c>
      <c r="S39" s="230" t="s">
        <v>976</v>
      </c>
      <c r="T39" s="230" t="s">
        <v>976</v>
      </c>
      <c r="U39" s="230" t="s">
        <v>976</v>
      </c>
      <c r="V39" s="230" t="s">
        <v>976</v>
      </c>
    </row>
    <row r="40" spans="1:22" ht="17.25" customHeight="1" x14ac:dyDescent="0.3">
      <c r="A40" s="230">
        <v>425836</v>
      </c>
      <c r="B40" s="230" t="s">
        <v>1615</v>
      </c>
      <c r="C40" s="230" t="s">
        <v>62</v>
      </c>
      <c r="D40" s="230" t="s">
        <v>630</v>
      </c>
      <c r="E40" s="230" t="s">
        <v>145</v>
      </c>
      <c r="F40" s="230">
        <v>34289</v>
      </c>
      <c r="G40" s="230" t="s">
        <v>298</v>
      </c>
      <c r="H40" s="230" t="s">
        <v>1482</v>
      </c>
      <c r="I40" s="230" t="s">
        <v>58</v>
      </c>
      <c r="J40" s="230" t="s">
        <v>303</v>
      </c>
      <c r="K40" s="230">
        <v>2012</v>
      </c>
      <c r="L40" s="230" t="s">
        <v>298</v>
      </c>
      <c r="U40" s="230" t="s">
        <v>976</v>
      </c>
      <c r="V40" s="230" t="s">
        <v>976</v>
      </c>
    </row>
    <row r="41" spans="1:22" ht="17.25" customHeight="1" x14ac:dyDescent="0.3">
      <c r="A41" s="230">
        <v>426065</v>
      </c>
      <c r="B41" s="230" t="s">
        <v>1616</v>
      </c>
      <c r="C41" s="230" t="s">
        <v>719</v>
      </c>
      <c r="D41" s="230" t="s">
        <v>596</v>
      </c>
      <c r="E41" s="230" t="s">
        <v>146</v>
      </c>
      <c r="F41" s="230">
        <v>34597</v>
      </c>
      <c r="G41" s="230" t="s">
        <v>298</v>
      </c>
      <c r="H41" s="230" t="s">
        <v>1482</v>
      </c>
      <c r="I41" s="230" t="s">
        <v>58</v>
      </c>
      <c r="J41" s="230" t="s">
        <v>303</v>
      </c>
      <c r="K41" s="230">
        <v>2012</v>
      </c>
      <c r="L41" s="230" t="s">
        <v>298</v>
      </c>
      <c r="U41" s="230" t="s">
        <v>976</v>
      </c>
      <c r="V41" s="230" t="s">
        <v>976</v>
      </c>
    </row>
    <row r="42" spans="1:22" ht="17.25" customHeight="1" x14ac:dyDescent="0.3">
      <c r="A42" s="230">
        <v>419150</v>
      </c>
      <c r="B42" s="230" t="s">
        <v>1617</v>
      </c>
      <c r="C42" s="230" t="s">
        <v>534</v>
      </c>
      <c r="D42" s="230" t="s">
        <v>227</v>
      </c>
      <c r="E42" s="230" t="s">
        <v>146</v>
      </c>
      <c r="F42" s="230">
        <v>34700</v>
      </c>
      <c r="G42" s="230" t="s">
        <v>298</v>
      </c>
      <c r="H42" s="230" t="s">
        <v>1482</v>
      </c>
      <c r="I42" s="230" t="s">
        <v>58</v>
      </c>
      <c r="J42" s="230" t="s">
        <v>302</v>
      </c>
      <c r="K42" s="230">
        <v>2013</v>
      </c>
      <c r="L42" s="230" t="s">
        <v>298</v>
      </c>
      <c r="R42" s="230" t="s">
        <v>976</v>
      </c>
      <c r="U42" s="230" t="s">
        <v>976</v>
      </c>
      <c r="V42" s="230" t="s">
        <v>976</v>
      </c>
    </row>
    <row r="43" spans="1:22" ht="17.25" customHeight="1" x14ac:dyDescent="0.3">
      <c r="A43" s="230">
        <v>423554</v>
      </c>
      <c r="B43" s="230" t="s">
        <v>1618</v>
      </c>
      <c r="C43" s="230" t="s">
        <v>109</v>
      </c>
      <c r="D43" s="230" t="s">
        <v>765</v>
      </c>
      <c r="E43" s="230" t="s">
        <v>145</v>
      </c>
      <c r="F43" s="230">
        <v>34700</v>
      </c>
      <c r="G43" s="230" t="s">
        <v>1619</v>
      </c>
      <c r="H43" s="230" t="s">
        <v>1482</v>
      </c>
      <c r="I43" s="230" t="s">
        <v>58</v>
      </c>
      <c r="J43" s="230" t="s">
        <v>302</v>
      </c>
      <c r="K43" s="230">
        <v>2013</v>
      </c>
      <c r="L43" s="230" t="s">
        <v>298</v>
      </c>
      <c r="R43" s="230" t="s">
        <v>976</v>
      </c>
      <c r="U43" s="230" t="s">
        <v>976</v>
      </c>
      <c r="V43" s="230" t="s">
        <v>976</v>
      </c>
    </row>
    <row r="44" spans="1:22" ht="17.25" customHeight="1" x14ac:dyDescent="0.3">
      <c r="A44" s="230">
        <v>426170</v>
      </c>
      <c r="B44" s="230" t="s">
        <v>1620</v>
      </c>
      <c r="C44" s="230" t="s">
        <v>1621</v>
      </c>
      <c r="D44" s="230" t="s">
        <v>380</v>
      </c>
      <c r="E44" s="230" t="s">
        <v>146</v>
      </c>
      <c r="F44" s="230">
        <v>34335</v>
      </c>
      <c r="G44" s="230" t="s">
        <v>288</v>
      </c>
      <c r="H44" s="230" t="s">
        <v>1482</v>
      </c>
      <c r="I44" s="230" t="s">
        <v>58</v>
      </c>
      <c r="J44" s="230" t="s">
        <v>303</v>
      </c>
      <c r="K44" s="230">
        <v>2013</v>
      </c>
      <c r="L44" s="230" t="s">
        <v>298</v>
      </c>
      <c r="V44" s="230" t="s">
        <v>976</v>
      </c>
    </row>
    <row r="45" spans="1:22" ht="17.25" customHeight="1" x14ac:dyDescent="0.3">
      <c r="A45" s="230">
        <v>418150</v>
      </c>
      <c r="B45" s="230" t="s">
        <v>1624</v>
      </c>
      <c r="C45" s="230" t="s">
        <v>81</v>
      </c>
      <c r="D45" s="230" t="s">
        <v>481</v>
      </c>
      <c r="E45" s="230" t="s">
        <v>146</v>
      </c>
      <c r="F45" s="230">
        <v>32143</v>
      </c>
      <c r="G45" s="230" t="s">
        <v>298</v>
      </c>
      <c r="H45" s="230" t="s">
        <v>1482</v>
      </c>
      <c r="I45" s="230" t="s">
        <v>58</v>
      </c>
      <c r="J45" s="230" t="s">
        <v>302</v>
      </c>
      <c r="K45" s="230">
        <v>2014</v>
      </c>
      <c r="L45" s="230" t="s">
        <v>298</v>
      </c>
    </row>
    <row r="46" spans="1:22" ht="17.25" customHeight="1" x14ac:dyDescent="0.3">
      <c r="A46" s="230">
        <v>424274</v>
      </c>
      <c r="B46" s="230" t="s">
        <v>1626</v>
      </c>
      <c r="C46" s="230" t="s">
        <v>1173</v>
      </c>
      <c r="D46" s="230" t="s">
        <v>596</v>
      </c>
      <c r="E46" s="230" t="s">
        <v>145</v>
      </c>
      <c r="F46" s="230">
        <v>34812</v>
      </c>
      <c r="G46" s="230" t="s">
        <v>298</v>
      </c>
      <c r="H46" s="230" t="s">
        <v>1482</v>
      </c>
      <c r="I46" s="230" t="s">
        <v>58</v>
      </c>
      <c r="J46" s="230" t="s">
        <v>302</v>
      </c>
      <c r="K46" s="230">
        <v>2014</v>
      </c>
      <c r="L46" s="230" t="s">
        <v>298</v>
      </c>
      <c r="S46" s="230" t="s">
        <v>976</v>
      </c>
      <c r="T46" s="230" t="s">
        <v>976</v>
      </c>
      <c r="U46" s="230" t="s">
        <v>976</v>
      </c>
      <c r="V46" s="230" t="s">
        <v>976</v>
      </c>
    </row>
    <row r="47" spans="1:22" ht="17.25" customHeight="1" x14ac:dyDescent="0.3">
      <c r="A47" s="230">
        <v>423682</v>
      </c>
      <c r="B47" s="230" t="s">
        <v>1627</v>
      </c>
      <c r="C47" s="230" t="s">
        <v>87</v>
      </c>
      <c r="D47" s="230" t="s">
        <v>216</v>
      </c>
      <c r="E47" s="230" t="s">
        <v>146</v>
      </c>
      <c r="F47" s="230">
        <v>35065</v>
      </c>
      <c r="G47" s="230" t="s">
        <v>298</v>
      </c>
      <c r="H47" s="230" t="s">
        <v>1482</v>
      </c>
      <c r="I47" s="230" t="s">
        <v>58</v>
      </c>
      <c r="J47" s="230" t="s">
        <v>302</v>
      </c>
      <c r="K47" s="230">
        <v>2014</v>
      </c>
      <c r="L47" s="230" t="s">
        <v>298</v>
      </c>
      <c r="R47" s="230" t="s">
        <v>976</v>
      </c>
      <c r="S47" s="230" t="s">
        <v>976</v>
      </c>
      <c r="T47" s="230" t="s">
        <v>976</v>
      </c>
      <c r="U47" s="230" t="s">
        <v>976</v>
      </c>
      <c r="V47" s="230" t="s">
        <v>976</v>
      </c>
    </row>
    <row r="48" spans="1:22" ht="17.25" customHeight="1" x14ac:dyDescent="0.3">
      <c r="A48" s="230">
        <v>418980</v>
      </c>
      <c r="B48" s="230" t="s">
        <v>1628</v>
      </c>
      <c r="C48" s="230" t="s">
        <v>117</v>
      </c>
      <c r="D48" s="230" t="s">
        <v>1629</v>
      </c>
      <c r="E48" s="230" t="s">
        <v>146</v>
      </c>
      <c r="F48" s="230">
        <v>35232</v>
      </c>
      <c r="G48" s="230" t="s">
        <v>298</v>
      </c>
      <c r="H48" s="230" t="s">
        <v>1482</v>
      </c>
      <c r="I48" s="230" t="s">
        <v>58</v>
      </c>
      <c r="J48" s="230" t="s">
        <v>302</v>
      </c>
      <c r="K48" s="230">
        <v>2014</v>
      </c>
      <c r="L48" s="230" t="s">
        <v>298</v>
      </c>
      <c r="T48" s="230" t="s">
        <v>976</v>
      </c>
      <c r="U48" s="230" t="s">
        <v>976</v>
      </c>
      <c r="V48" s="230" t="s">
        <v>976</v>
      </c>
    </row>
    <row r="49" spans="1:22" ht="17.25" customHeight="1" x14ac:dyDescent="0.3">
      <c r="A49" s="230">
        <v>424796</v>
      </c>
      <c r="B49" s="230" t="s">
        <v>1630</v>
      </c>
      <c r="C49" s="230" t="s">
        <v>106</v>
      </c>
      <c r="D49" s="230" t="s">
        <v>228</v>
      </c>
      <c r="E49" s="230" t="s">
        <v>146</v>
      </c>
      <c r="F49" s="230">
        <v>35286</v>
      </c>
      <c r="G49" s="230" t="s">
        <v>298</v>
      </c>
      <c r="H49" s="230" t="s">
        <v>1482</v>
      </c>
      <c r="I49" s="230" t="s">
        <v>58</v>
      </c>
      <c r="J49" s="230" t="s">
        <v>302</v>
      </c>
      <c r="K49" s="230">
        <v>2014</v>
      </c>
      <c r="L49" s="230" t="s">
        <v>298</v>
      </c>
      <c r="S49" s="230" t="s">
        <v>976</v>
      </c>
      <c r="T49" s="230" t="s">
        <v>976</v>
      </c>
      <c r="U49" s="230" t="s">
        <v>976</v>
      </c>
      <c r="V49" s="230" t="s">
        <v>976</v>
      </c>
    </row>
    <row r="50" spans="1:22" ht="17.25" customHeight="1" x14ac:dyDescent="0.3">
      <c r="A50" s="230">
        <v>424609</v>
      </c>
      <c r="B50" s="230" t="s">
        <v>1631</v>
      </c>
      <c r="C50" s="230" t="s">
        <v>519</v>
      </c>
      <c r="D50" s="230" t="s">
        <v>1632</v>
      </c>
      <c r="E50" s="230" t="s">
        <v>146</v>
      </c>
      <c r="F50" s="230">
        <v>35346</v>
      </c>
      <c r="G50" s="230" t="s">
        <v>298</v>
      </c>
      <c r="H50" s="230" t="s">
        <v>1482</v>
      </c>
      <c r="I50" s="230" t="s">
        <v>58</v>
      </c>
      <c r="J50" s="230" t="s">
        <v>302</v>
      </c>
      <c r="K50" s="230">
        <v>2014</v>
      </c>
      <c r="L50" s="230" t="s">
        <v>298</v>
      </c>
      <c r="S50" s="230" t="s">
        <v>976</v>
      </c>
      <c r="T50" s="230" t="s">
        <v>976</v>
      </c>
      <c r="U50" s="230" t="s">
        <v>976</v>
      </c>
      <c r="V50" s="230" t="s">
        <v>976</v>
      </c>
    </row>
    <row r="51" spans="1:22" ht="17.25" customHeight="1" x14ac:dyDescent="0.3">
      <c r="A51" s="230">
        <v>422871</v>
      </c>
      <c r="B51" s="230" t="s">
        <v>1633</v>
      </c>
      <c r="C51" s="230" t="s">
        <v>65</v>
      </c>
      <c r="D51" s="230" t="s">
        <v>698</v>
      </c>
      <c r="E51" s="230" t="s">
        <v>145</v>
      </c>
      <c r="F51" s="230">
        <v>35431</v>
      </c>
      <c r="G51" s="230" t="s">
        <v>1585</v>
      </c>
      <c r="H51" s="230" t="s">
        <v>1482</v>
      </c>
      <c r="I51" s="230" t="s">
        <v>58</v>
      </c>
      <c r="J51" s="230" t="s">
        <v>302</v>
      </c>
      <c r="K51" s="230">
        <v>2014</v>
      </c>
      <c r="L51" s="230" t="s">
        <v>298</v>
      </c>
      <c r="T51" s="230" t="s">
        <v>976</v>
      </c>
      <c r="U51" s="230" t="s">
        <v>976</v>
      </c>
      <c r="V51" s="230" t="s">
        <v>976</v>
      </c>
    </row>
    <row r="52" spans="1:22" ht="17.25" customHeight="1" x14ac:dyDescent="0.3">
      <c r="A52" s="230">
        <v>424328</v>
      </c>
      <c r="B52" s="230" t="s">
        <v>1634</v>
      </c>
      <c r="C52" s="230" t="s">
        <v>813</v>
      </c>
      <c r="D52" s="230" t="s">
        <v>1635</v>
      </c>
      <c r="E52" s="230" t="s">
        <v>146</v>
      </c>
      <c r="F52" s="230">
        <v>35431</v>
      </c>
      <c r="G52" s="230" t="s">
        <v>1625</v>
      </c>
      <c r="H52" s="230" t="s">
        <v>1482</v>
      </c>
      <c r="I52" s="230" t="s">
        <v>58</v>
      </c>
      <c r="J52" s="230" t="s">
        <v>302</v>
      </c>
      <c r="K52" s="230">
        <v>2014</v>
      </c>
      <c r="L52" s="230" t="s">
        <v>298</v>
      </c>
      <c r="T52" s="230" t="s">
        <v>976</v>
      </c>
      <c r="U52" s="230" t="s">
        <v>976</v>
      </c>
      <c r="V52" s="230" t="s">
        <v>976</v>
      </c>
    </row>
    <row r="53" spans="1:22" ht="17.25" customHeight="1" x14ac:dyDescent="0.3">
      <c r="A53" s="230">
        <v>426578</v>
      </c>
      <c r="B53" s="230" t="s">
        <v>1636</v>
      </c>
      <c r="C53" s="230" t="s">
        <v>659</v>
      </c>
      <c r="D53" s="230" t="s">
        <v>203</v>
      </c>
      <c r="E53" s="230" t="s">
        <v>146</v>
      </c>
      <c r="H53" s="230" t="s">
        <v>1482</v>
      </c>
      <c r="I53" s="230" t="s">
        <v>58</v>
      </c>
      <c r="J53" s="230" t="s">
        <v>302</v>
      </c>
      <c r="K53" s="230">
        <v>2014</v>
      </c>
      <c r="L53" s="230" t="s">
        <v>298</v>
      </c>
      <c r="U53" s="230" t="s">
        <v>976</v>
      </c>
      <c r="V53" s="230" t="s">
        <v>976</v>
      </c>
    </row>
    <row r="54" spans="1:22" ht="17.25" customHeight="1" x14ac:dyDescent="0.3">
      <c r="A54" s="230">
        <v>425245</v>
      </c>
      <c r="B54" s="230" t="s">
        <v>1637</v>
      </c>
      <c r="C54" s="230" t="s">
        <v>132</v>
      </c>
      <c r="D54" s="230" t="s">
        <v>662</v>
      </c>
      <c r="E54" s="230" t="s">
        <v>145</v>
      </c>
      <c r="F54" s="230">
        <v>35411</v>
      </c>
      <c r="G54" s="230" t="s">
        <v>298</v>
      </c>
      <c r="H54" s="230" t="s">
        <v>1482</v>
      </c>
      <c r="I54" s="230" t="s">
        <v>58</v>
      </c>
      <c r="J54" s="230" t="s">
        <v>302</v>
      </c>
      <c r="K54" s="230">
        <v>2014</v>
      </c>
      <c r="L54" s="230" t="s">
        <v>298</v>
      </c>
      <c r="S54" s="230" t="s">
        <v>976</v>
      </c>
      <c r="T54" s="230" t="s">
        <v>976</v>
      </c>
      <c r="U54" s="230" t="s">
        <v>976</v>
      </c>
      <c r="V54" s="230" t="s">
        <v>976</v>
      </c>
    </row>
    <row r="55" spans="1:22" ht="17.25" customHeight="1" x14ac:dyDescent="0.3">
      <c r="A55" s="230">
        <v>423133</v>
      </c>
      <c r="B55" s="230" t="s">
        <v>1638</v>
      </c>
      <c r="C55" s="230" t="s">
        <v>57</v>
      </c>
      <c r="D55" s="230" t="s">
        <v>567</v>
      </c>
      <c r="E55" s="230" t="s">
        <v>146</v>
      </c>
      <c r="F55" s="230">
        <v>35349</v>
      </c>
      <c r="G55" s="230" t="s">
        <v>298</v>
      </c>
      <c r="H55" s="230" t="s">
        <v>1482</v>
      </c>
      <c r="I55" s="230" t="s">
        <v>58</v>
      </c>
      <c r="J55" s="230" t="s">
        <v>303</v>
      </c>
      <c r="K55" s="230">
        <v>2014</v>
      </c>
      <c r="L55" s="230" t="s">
        <v>298</v>
      </c>
      <c r="S55" s="230" t="s">
        <v>976</v>
      </c>
      <c r="T55" s="230" t="s">
        <v>976</v>
      </c>
      <c r="U55" s="230" t="s">
        <v>976</v>
      </c>
      <c r="V55" s="230" t="s">
        <v>976</v>
      </c>
    </row>
    <row r="56" spans="1:22" ht="17.25" customHeight="1" x14ac:dyDescent="0.3">
      <c r="A56" s="230">
        <v>421375</v>
      </c>
      <c r="B56" s="230" t="s">
        <v>1639</v>
      </c>
      <c r="C56" s="230" t="s">
        <v>129</v>
      </c>
      <c r="D56" s="230" t="s">
        <v>596</v>
      </c>
      <c r="E56" s="230" t="s">
        <v>146</v>
      </c>
      <c r="F56" s="230">
        <v>35684</v>
      </c>
      <c r="G56" s="230" t="s">
        <v>298</v>
      </c>
      <c r="H56" s="230" t="s">
        <v>1482</v>
      </c>
      <c r="I56" s="230" t="s">
        <v>58</v>
      </c>
      <c r="J56" s="230" t="s">
        <v>303</v>
      </c>
      <c r="K56" s="230">
        <v>2014</v>
      </c>
      <c r="L56" s="230" t="s">
        <v>298</v>
      </c>
      <c r="S56" s="230" t="s">
        <v>976</v>
      </c>
      <c r="T56" s="230" t="s">
        <v>976</v>
      </c>
      <c r="U56" s="230" t="s">
        <v>976</v>
      </c>
      <c r="V56" s="230" t="s">
        <v>976</v>
      </c>
    </row>
    <row r="57" spans="1:22" ht="17.25" customHeight="1" x14ac:dyDescent="0.3">
      <c r="A57" s="230">
        <v>426133</v>
      </c>
      <c r="B57" s="230" t="s">
        <v>1640</v>
      </c>
      <c r="C57" s="230" t="s">
        <v>64</v>
      </c>
      <c r="D57" s="230" t="s">
        <v>1641</v>
      </c>
      <c r="E57" s="230" t="s">
        <v>146</v>
      </c>
      <c r="H57" s="230" t="s">
        <v>1482</v>
      </c>
      <c r="I57" s="230" t="s">
        <v>58</v>
      </c>
      <c r="J57" s="230" t="s">
        <v>303</v>
      </c>
      <c r="K57" s="230">
        <v>2014</v>
      </c>
      <c r="L57" s="230" t="s">
        <v>298</v>
      </c>
      <c r="U57" s="230" t="s">
        <v>976</v>
      </c>
      <c r="V57" s="230" t="s">
        <v>976</v>
      </c>
    </row>
    <row r="58" spans="1:22" ht="17.25" customHeight="1" x14ac:dyDescent="0.3">
      <c r="A58" s="230">
        <v>425278</v>
      </c>
      <c r="B58" s="230" t="s">
        <v>1642</v>
      </c>
      <c r="C58" s="230" t="s">
        <v>137</v>
      </c>
      <c r="D58" s="230" t="s">
        <v>1154</v>
      </c>
      <c r="E58" s="230" t="s">
        <v>145</v>
      </c>
      <c r="F58" s="230">
        <v>35397</v>
      </c>
      <c r="G58" s="230" t="s">
        <v>1154</v>
      </c>
      <c r="H58" s="230" t="s">
        <v>1482</v>
      </c>
      <c r="I58" s="230" t="s">
        <v>58</v>
      </c>
      <c r="J58" s="230" t="s">
        <v>302</v>
      </c>
      <c r="K58" s="230">
        <v>2015</v>
      </c>
      <c r="L58" s="230" t="s">
        <v>298</v>
      </c>
      <c r="S58" s="230" t="s">
        <v>976</v>
      </c>
      <c r="T58" s="230" t="s">
        <v>976</v>
      </c>
      <c r="U58" s="230" t="s">
        <v>976</v>
      </c>
      <c r="V58" s="230" t="s">
        <v>976</v>
      </c>
    </row>
    <row r="59" spans="1:22" ht="17.25" customHeight="1" x14ac:dyDescent="0.3">
      <c r="A59" s="230">
        <v>425207</v>
      </c>
      <c r="B59" s="230" t="s">
        <v>1643</v>
      </c>
      <c r="C59" s="230" t="s">
        <v>1590</v>
      </c>
      <c r="D59" s="230" t="s">
        <v>127</v>
      </c>
      <c r="E59" s="230" t="s">
        <v>145</v>
      </c>
      <c r="F59" s="230">
        <v>35407</v>
      </c>
      <c r="G59" s="230" t="s">
        <v>1644</v>
      </c>
      <c r="H59" s="230" t="s">
        <v>1482</v>
      </c>
      <c r="I59" s="230" t="s">
        <v>58</v>
      </c>
      <c r="J59" s="230" t="s">
        <v>302</v>
      </c>
      <c r="K59" s="230">
        <v>2015</v>
      </c>
      <c r="L59" s="230" t="s">
        <v>298</v>
      </c>
      <c r="S59" s="230" t="s">
        <v>976</v>
      </c>
      <c r="T59" s="230" t="s">
        <v>976</v>
      </c>
      <c r="U59" s="230" t="s">
        <v>976</v>
      </c>
      <c r="V59" s="230" t="s">
        <v>976</v>
      </c>
    </row>
    <row r="60" spans="1:22" ht="17.25" customHeight="1" x14ac:dyDescent="0.3">
      <c r="A60" s="230">
        <v>425117</v>
      </c>
      <c r="B60" s="230" t="s">
        <v>1645</v>
      </c>
      <c r="C60" s="230" t="s">
        <v>1646</v>
      </c>
      <c r="D60" s="230" t="s">
        <v>368</v>
      </c>
      <c r="E60" s="230" t="s">
        <v>146</v>
      </c>
      <c r="F60" s="230">
        <v>35431</v>
      </c>
      <c r="H60" s="230" t="s">
        <v>1482</v>
      </c>
      <c r="I60" s="230" t="s">
        <v>58</v>
      </c>
      <c r="J60" s="230" t="s">
        <v>302</v>
      </c>
      <c r="K60" s="230">
        <v>2015</v>
      </c>
      <c r="L60" s="230" t="s">
        <v>298</v>
      </c>
      <c r="S60" s="230" t="s">
        <v>976</v>
      </c>
      <c r="T60" s="230" t="s">
        <v>976</v>
      </c>
      <c r="U60" s="230" t="s">
        <v>976</v>
      </c>
      <c r="V60" s="230" t="s">
        <v>976</v>
      </c>
    </row>
    <row r="61" spans="1:22" ht="17.25" customHeight="1" x14ac:dyDescent="0.3">
      <c r="A61" s="230">
        <v>425483</v>
      </c>
      <c r="B61" s="230" t="s">
        <v>1647</v>
      </c>
      <c r="C61" s="230" t="s">
        <v>397</v>
      </c>
      <c r="D61" s="230" t="s">
        <v>226</v>
      </c>
      <c r="E61" s="230" t="s">
        <v>146</v>
      </c>
      <c r="F61" s="230">
        <v>35669</v>
      </c>
      <c r="G61" s="230" t="s">
        <v>1648</v>
      </c>
      <c r="H61" s="230" t="s">
        <v>1482</v>
      </c>
      <c r="I61" s="230" t="s">
        <v>58</v>
      </c>
      <c r="J61" s="230" t="s">
        <v>302</v>
      </c>
      <c r="K61" s="230">
        <v>2015</v>
      </c>
      <c r="L61" s="230" t="s">
        <v>298</v>
      </c>
      <c r="S61" s="230" t="s">
        <v>976</v>
      </c>
      <c r="U61" s="230" t="s">
        <v>976</v>
      </c>
      <c r="V61" s="230" t="s">
        <v>976</v>
      </c>
    </row>
    <row r="62" spans="1:22" ht="17.25" customHeight="1" x14ac:dyDescent="0.3">
      <c r="A62" s="230">
        <v>422582</v>
      </c>
      <c r="B62" s="230" t="s">
        <v>1649</v>
      </c>
      <c r="C62" s="230" t="s">
        <v>117</v>
      </c>
      <c r="D62" s="230" t="s">
        <v>604</v>
      </c>
      <c r="E62" s="230" t="s">
        <v>145</v>
      </c>
      <c r="F62" s="230">
        <v>35297</v>
      </c>
      <c r="G62" s="230" t="s">
        <v>1650</v>
      </c>
      <c r="H62" s="230" t="s">
        <v>1482</v>
      </c>
      <c r="I62" s="230" t="s">
        <v>58</v>
      </c>
      <c r="J62" s="230" t="s">
        <v>302</v>
      </c>
      <c r="K62" s="230">
        <v>2015</v>
      </c>
      <c r="L62" s="230" t="s">
        <v>298</v>
      </c>
      <c r="T62" s="230" t="s">
        <v>976</v>
      </c>
      <c r="U62" s="230" t="s">
        <v>976</v>
      </c>
      <c r="V62" s="230" t="s">
        <v>976</v>
      </c>
    </row>
    <row r="63" spans="1:22" ht="17.25" customHeight="1" x14ac:dyDescent="0.3">
      <c r="A63" s="230">
        <v>423494</v>
      </c>
      <c r="B63" s="230" t="s">
        <v>1652</v>
      </c>
      <c r="C63" s="230" t="s">
        <v>413</v>
      </c>
      <c r="D63" s="230" t="s">
        <v>1653</v>
      </c>
      <c r="E63" s="230" t="s">
        <v>145</v>
      </c>
      <c r="F63" s="230">
        <v>35431</v>
      </c>
      <c r="G63" s="230" t="s">
        <v>1625</v>
      </c>
      <c r="H63" s="230" t="s">
        <v>1482</v>
      </c>
      <c r="I63" s="230" t="s">
        <v>58</v>
      </c>
      <c r="J63" s="230" t="s">
        <v>302</v>
      </c>
      <c r="K63" s="230">
        <v>2015</v>
      </c>
      <c r="L63" s="230" t="s">
        <v>298</v>
      </c>
      <c r="R63" s="230" t="s">
        <v>976</v>
      </c>
      <c r="S63" s="230" t="s">
        <v>976</v>
      </c>
      <c r="T63" s="230" t="s">
        <v>976</v>
      </c>
      <c r="U63" s="230" t="s">
        <v>976</v>
      </c>
      <c r="V63" s="230" t="s">
        <v>976</v>
      </c>
    </row>
    <row r="64" spans="1:22" ht="17.25" customHeight="1" x14ac:dyDescent="0.3">
      <c r="A64" s="230">
        <v>423492</v>
      </c>
      <c r="B64" s="230" t="s">
        <v>1655</v>
      </c>
      <c r="C64" s="230" t="s">
        <v>497</v>
      </c>
      <c r="D64" s="230" t="s">
        <v>228</v>
      </c>
      <c r="E64" s="230" t="s">
        <v>145</v>
      </c>
      <c r="F64" s="230">
        <v>35523</v>
      </c>
      <c r="G64" s="230" t="s">
        <v>1656</v>
      </c>
      <c r="H64" s="230" t="s">
        <v>1482</v>
      </c>
      <c r="I64" s="230" t="s">
        <v>58</v>
      </c>
      <c r="J64" s="230" t="s">
        <v>302</v>
      </c>
      <c r="K64" s="230">
        <v>2015</v>
      </c>
      <c r="L64" s="230" t="s">
        <v>298</v>
      </c>
      <c r="S64" s="230" t="s">
        <v>976</v>
      </c>
      <c r="T64" s="230" t="s">
        <v>976</v>
      </c>
      <c r="U64" s="230" t="s">
        <v>976</v>
      </c>
      <c r="V64" s="230" t="s">
        <v>976</v>
      </c>
    </row>
    <row r="65" spans="1:22" ht="17.25" customHeight="1" x14ac:dyDescent="0.3">
      <c r="A65" s="230">
        <v>424697</v>
      </c>
      <c r="B65" s="230" t="s">
        <v>1659</v>
      </c>
      <c r="C65" s="230" t="s">
        <v>68</v>
      </c>
      <c r="D65" s="230" t="s">
        <v>562</v>
      </c>
      <c r="E65" s="230" t="s">
        <v>145</v>
      </c>
      <c r="F65" s="230">
        <v>35065</v>
      </c>
      <c r="H65" s="230" t="s">
        <v>1482</v>
      </c>
      <c r="I65" s="230" t="s">
        <v>58</v>
      </c>
      <c r="J65" s="230" t="s">
        <v>303</v>
      </c>
      <c r="K65" s="230">
        <v>2015</v>
      </c>
      <c r="L65" s="230" t="s">
        <v>298</v>
      </c>
      <c r="U65" s="230" t="s">
        <v>976</v>
      </c>
      <c r="V65" s="230" t="s">
        <v>976</v>
      </c>
    </row>
    <row r="66" spans="1:22" ht="17.25" customHeight="1" x14ac:dyDescent="0.3">
      <c r="A66" s="230">
        <v>425906</v>
      </c>
      <c r="B66" s="230" t="s">
        <v>1660</v>
      </c>
      <c r="C66" s="230" t="s">
        <v>833</v>
      </c>
      <c r="D66" s="230" t="s">
        <v>210</v>
      </c>
      <c r="E66" s="230" t="s">
        <v>145</v>
      </c>
      <c r="F66" s="230">
        <v>35460</v>
      </c>
      <c r="G66" s="230" t="s">
        <v>298</v>
      </c>
      <c r="H66" s="230" t="s">
        <v>1482</v>
      </c>
      <c r="I66" s="230" t="s">
        <v>58</v>
      </c>
      <c r="J66" s="230" t="s">
        <v>303</v>
      </c>
      <c r="K66" s="230">
        <v>2015</v>
      </c>
      <c r="L66" s="230" t="s">
        <v>298</v>
      </c>
      <c r="U66" s="230" t="s">
        <v>976</v>
      </c>
      <c r="V66" s="230" t="s">
        <v>976</v>
      </c>
    </row>
    <row r="67" spans="1:22" ht="17.25" customHeight="1" x14ac:dyDescent="0.3">
      <c r="A67" s="230">
        <v>419908</v>
      </c>
      <c r="B67" s="230" t="s">
        <v>1661</v>
      </c>
      <c r="C67" s="230" t="s">
        <v>62</v>
      </c>
      <c r="D67" s="230" t="s">
        <v>1662</v>
      </c>
      <c r="E67" s="230" t="s">
        <v>145</v>
      </c>
      <c r="F67" s="230">
        <v>35796</v>
      </c>
      <c r="G67" s="230" t="s">
        <v>1606</v>
      </c>
      <c r="H67" s="230" t="s">
        <v>1482</v>
      </c>
      <c r="I67" s="230" t="s">
        <v>58</v>
      </c>
      <c r="J67" s="230" t="s">
        <v>303</v>
      </c>
      <c r="K67" s="230">
        <v>2015</v>
      </c>
      <c r="L67" s="230" t="s">
        <v>298</v>
      </c>
      <c r="R67" s="230" t="s">
        <v>976</v>
      </c>
      <c r="S67" s="230" t="s">
        <v>976</v>
      </c>
      <c r="T67" s="230" t="s">
        <v>976</v>
      </c>
      <c r="U67" s="230" t="s">
        <v>976</v>
      </c>
      <c r="V67" s="230" t="s">
        <v>976</v>
      </c>
    </row>
    <row r="68" spans="1:22" ht="17.25" customHeight="1" x14ac:dyDescent="0.3">
      <c r="A68" s="230">
        <v>426309</v>
      </c>
      <c r="B68" s="230" t="s">
        <v>1663</v>
      </c>
      <c r="C68" s="230" t="s">
        <v>62</v>
      </c>
      <c r="D68" s="230" t="s">
        <v>228</v>
      </c>
      <c r="E68" s="230" t="s">
        <v>146</v>
      </c>
      <c r="H68" s="230" t="s">
        <v>1482</v>
      </c>
      <c r="I68" s="230" t="s">
        <v>58</v>
      </c>
      <c r="J68" s="230" t="s">
        <v>303</v>
      </c>
      <c r="K68" s="230">
        <v>2015</v>
      </c>
      <c r="L68" s="230" t="s">
        <v>298</v>
      </c>
      <c r="U68" s="230" t="s">
        <v>976</v>
      </c>
      <c r="V68" s="230" t="s">
        <v>976</v>
      </c>
    </row>
    <row r="69" spans="1:22" ht="17.25" customHeight="1" x14ac:dyDescent="0.3">
      <c r="A69" s="230">
        <v>426526</v>
      </c>
      <c r="B69" s="230" t="s">
        <v>1664</v>
      </c>
      <c r="C69" s="230" t="s">
        <v>1665</v>
      </c>
      <c r="D69" s="230" t="s">
        <v>504</v>
      </c>
      <c r="E69" s="230" t="s">
        <v>145</v>
      </c>
      <c r="H69" s="230" t="s">
        <v>1482</v>
      </c>
      <c r="I69" s="230" t="s">
        <v>58</v>
      </c>
      <c r="J69" s="230" t="s">
        <v>303</v>
      </c>
      <c r="K69" s="230">
        <v>2015</v>
      </c>
      <c r="L69" s="230" t="s">
        <v>298</v>
      </c>
      <c r="U69" s="230" t="s">
        <v>976</v>
      </c>
      <c r="V69" s="230" t="s">
        <v>976</v>
      </c>
    </row>
    <row r="70" spans="1:22" ht="17.25" customHeight="1" x14ac:dyDescent="0.3">
      <c r="A70" s="230">
        <v>421696</v>
      </c>
      <c r="B70" s="230" t="s">
        <v>1666</v>
      </c>
      <c r="C70" s="230" t="s">
        <v>389</v>
      </c>
      <c r="D70" s="230" t="s">
        <v>205</v>
      </c>
      <c r="E70" s="230" t="s">
        <v>145</v>
      </c>
      <c r="F70" s="230">
        <v>35065</v>
      </c>
      <c r="G70" s="230" t="s">
        <v>298</v>
      </c>
      <c r="H70" s="230" t="s">
        <v>1482</v>
      </c>
      <c r="I70" s="230" t="s">
        <v>58</v>
      </c>
      <c r="J70" s="230" t="s">
        <v>302</v>
      </c>
      <c r="K70" s="230">
        <v>2016</v>
      </c>
      <c r="L70" s="230" t="s">
        <v>298</v>
      </c>
      <c r="R70" s="230" t="s">
        <v>976</v>
      </c>
      <c r="T70" s="230" t="s">
        <v>976</v>
      </c>
      <c r="U70" s="230" t="s">
        <v>976</v>
      </c>
      <c r="V70" s="230" t="s">
        <v>976</v>
      </c>
    </row>
    <row r="71" spans="1:22" ht="17.25" customHeight="1" x14ac:dyDescent="0.3">
      <c r="A71" s="230">
        <v>422281</v>
      </c>
      <c r="B71" s="230" t="s">
        <v>1667</v>
      </c>
      <c r="C71" s="230" t="s">
        <v>105</v>
      </c>
      <c r="D71" s="230" t="s">
        <v>1668</v>
      </c>
      <c r="E71" s="230" t="s">
        <v>146</v>
      </c>
      <c r="F71" s="230">
        <v>35431</v>
      </c>
      <c r="G71" s="230" t="s">
        <v>298</v>
      </c>
      <c r="H71" s="230" t="s">
        <v>1482</v>
      </c>
      <c r="I71" s="230" t="s">
        <v>58</v>
      </c>
      <c r="J71" s="230" t="s">
        <v>302</v>
      </c>
      <c r="K71" s="230">
        <v>2016</v>
      </c>
      <c r="L71" s="230" t="s">
        <v>298</v>
      </c>
      <c r="R71" s="230" t="s">
        <v>976</v>
      </c>
      <c r="S71" s="230" t="s">
        <v>976</v>
      </c>
      <c r="T71" s="230" t="s">
        <v>976</v>
      </c>
      <c r="U71" s="230" t="s">
        <v>976</v>
      </c>
      <c r="V71" s="230" t="s">
        <v>976</v>
      </c>
    </row>
    <row r="72" spans="1:22" ht="17.25" customHeight="1" x14ac:dyDescent="0.3">
      <c r="A72" s="230">
        <v>420965</v>
      </c>
      <c r="B72" s="230" t="s">
        <v>1669</v>
      </c>
      <c r="C72" s="230" t="s">
        <v>106</v>
      </c>
      <c r="D72" s="230" t="s">
        <v>1670</v>
      </c>
      <c r="E72" s="230" t="s">
        <v>145</v>
      </c>
      <c r="F72" s="230">
        <v>35614</v>
      </c>
      <c r="G72" s="230" t="s">
        <v>1671</v>
      </c>
      <c r="H72" s="230" t="s">
        <v>1482</v>
      </c>
      <c r="I72" s="230" t="s">
        <v>58</v>
      </c>
      <c r="J72" s="230" t="s">
        <v>302</v>
      </c>
      <c r="K72" s="230">
        <v>2016</v>
      </c>
      <c r="L72" s="230" t="s">
        <v>298</v>
      </c>
      <c r="S72" s="230" t="s">
        <v>976</v>
      </c>
      <c r="T72" s="230" t="s">
        <v>976</v>
      </c>
      <c r="U72" s="230" t="s">
        <v>976</v>
      </c>
      <c r="V72" s="230" t="s">
        <v>976</v>
      </c>
    </row>
    <row r="73" spans="1:22" ht="17.25" customHeight="1" x14ac:dyDescent="0.3">
      <c r="A73" s="230">
        <v>420916</v>
      </c>
      <c r="B73" s="230" t="s">
        <v>1672</v>
      </c>
      <c r="C73" s="230" t="s">
        <v>430</v>
      </c>
      <c r="D73" s="230" t="s">
        <v>195</v>
      </c>
      <c r="E73" s="230" t="s">
        <v>145</v>
      </c>
      <c r="F73" s="230">
        <v>35796</v>
      </c>
      <c r="G73" s="230" t="s">
        <v>298</v>
      </c>
      <c r="H73" s="230" t="s">
        <v>1482</v>
      </c>
      <c r="I73" s="230" t="s">
        <v>58</v>
      </c>
      <c r="J73" s="230" t="s">
        <v>302</v>
      </c>
      <c r="K73" s="230">
        <v>2016</v>
      </c>
      <c r="L73" s="230" t="s">
        <v>298</v>
      </c>
      <c r="R73" s="230" t="s">
        <v>976</v>
      </c>
      <c r="S73" s="230" t="s">
        <v>976</v>
      </c>
      <c r="T73" s="230" t="s">
        <v>976</v>
      </c>
      <c r="U73" s="230" t="s">
        <v>976</v>
      </c>
      <c r="V73" s="230" t="s">
        <v>976</v>
      </c>
    </row>
    <row r="74" spans="1:22" ht="17.25" customHeight="1" x14ac:dyDescent="0.3">
      <c r="A74" s="230">
        <v>422438</v>
      </c>
      <c r="B74" s="230" t="s">
        <v>1673</v>
      </c>
      <c r="C74" s="230" t="s">
        <v>487</v>
      </c>
      <c r="D74" s="230" t="s">
        <v>1674</v>
      </c>
      <c r="E74" s="230" t="s">
        <v>145</v>
      </c>
      <c r="F74" s="230">
        <v>35796</v>
      </c>
      <c r="G74" s="230" t="s">
        <v>298</v>
      </c>
      <c r="H74" s="230" t="s">
        <v>1482</v>
      </c>
      <c r="I74" s="230" t="s">
        <v>58</v>
      </c>
      <c r="J74" s="230" t="s">
        <v>302</v>
      </c>
      <c r="K74" s="230">
        <v>2016</v>
      </c>
      <c r="L74" s="230" t="s">
        <v>298</v>
      </c>
      <c r="R74" s="230" t="s">
        <v>976</v>
      </c>
      <c r="S74" s="230" t="s">
        <v>976</v>
      </c>
      <c r="T74" s="230" t="s">
        <v>976</v>
      </c>
      <c r="U74" s="230" t="s">
        <v>976</v>
      </c>
      <c r="V74" s="230" t="s">
        <v>976</v>
      </c>
    </row>
    <row r="75" spans="1:22" ht="17.25" customHeight="1" x14ac:dyDescent="0.3">
      <c r="A75" s="230">
        <v>421799</v>
      </c>
      <c r="B75" s="230" t="s">
        <v>1675</v>
      </c>
      <c r="C75" s="230" t="s">
        <v>447</v>
      </c>
      <c r="D75" s="230" t="s">
        <v>355</v>
      </c>
      <c r="E75" s="230" t="s">
        <v>145</v>
      </c>
      <c r="F75" s="230">
        <v>36045</v>
      </c>
      <c r="G75" s="230" t="s">
        <v>288</v>
      </c>
      <c r="H75" s="230" t="s">
        <v>1482</v>
      </c>
      <c r="I75" s="230" t="s">
        <v>58</v>
      </c>
      <c r="J75" s="230" t="s">
        <v>302</v>
      </c>
      <c r="K75" s="230">
        <v>2016</v>
      </c>
      <c r="L75" s="230" t="s">
        <v>298</v>
      </c>
      <c r="S75" s="230" t="s">
        <v>976</v>
      </c>
      <c r="T75" s="230" t="s">
        <v>976</v>
      </c>
      <c r="U75" s="230" t="s">
        <v>976</v>
      </c>
      <c r="V75" s="230" t="s">
        <v>976</v>
      </c>
    </row>
    <row r="76" spans="1:22" ht="17.25" customHeight="1" x14ac:dyDescent="0.3">
      <c r="A76" s="230">
        <v>421487</v>
      </c>
      <c r="B76" s="230" t="s">
        <v>1676</v>
      </c>
      <c r="C76" s="230" t="s">
        <v>62</v>
      </c>
      <c r="D76" s="230" t="s">
        <v>789</v>
      </c>
      <c r="E76" s="230" t="s">
        <v>145</v>
      </c>
      <c r="F76" s="230">
        <v>36175</v>
      </c>
      <c r="G76" s="230" t="s">
        <v>298</v>
      </c>
      <c r="H76" s="230" t="s">
        <v>1482</v>
      </c>
      <c r="I76" s="230" t="s">
        <v>58</v>
      </c>
      <c r="J76" s="230" t="s">
        <v>302</v>
      </c>
      <c r="K76" s="230">
        <v>2016</v>
      </c>
      <c r="L76" s="230" t="s">
        <v>298</v>
      </c>
      <c r="S76" s="230" t="s">
        <v>976</v>
      </c>
      <c r="T76" s="230" t="s">
        <v>976</v>
      </c>
      <c r="U76" s="230" t="s">
        <v>976</v>
      </c>
      <c r="V76" s="230" t="s">
        <v>976</v>
      </c>
    </row>
    <row r="77" spans="1:22" ht="17.25" customHeight="1" x14ac:dyDescent="0.3">
      <c r="A77" s="230">
        <v>424255</v>
      </c>
      <c r="B77" s="230" t="s">
        <v>1677</v>
      </c>
      <c r="C77" s="230" t="s">
        <v>1678</v>
      </c>
      <c r="D77" s="230" t="s">
        <v>206</v>
      </c>
      <c r="E77" s="230" t="s">
        <v>145</v>
      </c>
      <c r="F77" s="230">
        <v>35431</v>
      </c>
      <c r="G77" s="230" t="s">
        <v>1679</v>
      </c>
      <c r="H77" s="230" t="s">
        <v>1482</v>
      </c>
      <c r="I77" s="230" t="s">
        <v>58</v>
      </c>
      <c r="J77" s="230" t="s">
        <v>303</v>
      </c>
      <c r="K77" s="230">
        <v>2016</v>
      </c>
      <c r="L77" s="230" t="s">
        <v>298</v>
      </c>
      <c r="R77" s="230" t="s">
        <v>976</v>
      </c>
      <c r="S77" s="230" t="s">
        <v>976</v>
      </c>
      <c r="T77" s="230" t="s">
        <v>976</v>
      </c>
      <c r="U77" s="230" t="s">
        <v>976</v>
      </c>
      <c r="V77" s="230" t="s">
        <v>976</v>
      </c>
    </row>
    <row r="78" spans="1:22" ht="17.25" customHeight="1" x14ac:dyDescent="0.3">
      <c r="A78" s="230">
        <v>420630</v>
      </c>
      <c r="B78" s="230" t="s">
        <v>1680</v>
      </c>
      <c r="C78" s="230" t="s">
        <v>474</v>
      </c>
      <c r="D78" s="230" t="s">
        <v>475</v>
      </c>
      <c r="E78" s="230" t="s">
        <v>146</v>
      </c>
      <c r="F78" s="230">
        <v>35431</v>
      </c>
      <c r="G78" s="230" t="s">
        <v>289</v>
      </c>
      <c r="H78" s="230" t="s">
        <v>1482</v>
      </c>
      <c r="I78" s="230" t="s">
        <v>58</v>
      </c>
      <c r="J78" s="230" t="s">
        <v>303</v>
      </c>
      <c r="K78" s="230">
        <v>2016</v>
      </c>
      <c r="L78" s="230" t="s">
        <v>298</v>
      </c>
      <c r="R78" s="230" t="s">
        <v>976</v>
      </c>
      <c r="S78" s="230" t="s">
        <v>976</v>
      </c>
      <c r="T78" s="230" t="s">
        <v>976</v>
      </c>
      <c r="U78" s="230" t="s">
        <v>976</v>
      </c>
      <c r="V78" s="230" t="s">
        <v>976</v>
      </c>
    </row>
    <row r="79" spans="1:22" ht="17.25" customHeight="1" x14ac:dyDescent="0.3">
      <c r="A79" s="230">
        <v>424595</v>
      </c>
      <c r="B79" s="230" t="s">
        <v>1681</v>
      </c>
      <c r="C79" s="230" t="s">
        <v>61</v>
      </c>
      <c r="D79" s="230" t="s">
        <v>804</v>
      </c>
      <c r="E79" s="230" t="s">
        <v>146</v>
      </c>
      <c r="F79" s="230">
        <v>35567</v>
      </c>
      <c r="G79" s="230" t="s">
        <v>298</v>
      </c>
      <c r="H79" s="230" t="s">
        <v>1482</v>
      </c>
      <c r="I79" s="230" t="s">
        <v>58</v>
      </c>
      <c r="J79" s="230" t="s">
        <v>303</v>
      </c>
      <c r="K79" s="230">
        <v>2016</v>
      </c>
      <c r="L79" s="230" t="s">
        <v>298</v>
      </c>
      <c r="S79" s="230" t="s">
        <v>976</v>
      </c>
      <c r="T79" s="230" t="s">
        <v>976</v>
      </c>
      <c r="U79" s="230" t="s">
        <v>976</v>
      </c>
      <c r="V79" s="230" t="s">
        <v>976</v>
      </c>
    </row>
    <row r="80" spans="1:22" ht="17.25" customHeight="1" x14ac:dyDescent="0.3">
      <c r="A80" s="230">
        <v>424681</v>
      </c>
      <c r="B80" s="230" t="s">
        <v>1683</v>
      </c>
      <c r="C80" s="230" t="s">
        <v>1684</v>
      </c>
      <c r="D80" s="230" t="s">
        <v>567</v>
      </c>
      <c r="E80" s="230" t="s">
        <v>145</v>
      </c>
      <c r="F80" s="230">
        <v>35700</v>
      </c>
      <c r="G80" s="230" t="s">
        <v>298</v>
      </c>
      <c r="H80" s="230" t="s">
        <v>1482</v>
      </c>
      <c r="I80" s="230" t="s">
        <v>58</v>
      </c>
      <c r="J80" s="230" t="s">
        <v>303</v>
      </c>
      <c r="K80" s="230">
        <v>2016</v>
      </c>
      <c r="L80" s="230" t="s">
        <v>298</v>
      </c>
      <c r="S80" s="230" t="s">
        <v>976</v>
      </c>
      <c r="T80" s="230" t="s">
        <v>976</v>
      </c>
      <c r="U80" s="230" t="s">
        <v>976</v>
      </c>
      <c r="V80" s="230" t="s">
        <v>976</v>
      </c>
    </row>
    <row r="81" spans="1:22" ht="17.25" customHeight="1" x14ac:dyDescent="0.3">
      <c r="A81" s="230">
        <v>420912</v>
      </c>
      <c r="B81" s="230" t="s">
        <v>1685</v>
      </c>
      <c r="C81" s="230" t="s">
        <v>399</v>
      </c>
      <c r="D81" s="230" t="s">
        <v>419</v>
      </c>
      <c r="E81" s="230" t="s">
        <v>145</v>
      </c>
      <c r="F81" s="230">
        <v>35796</v>
      </c>
      <c r="G81" s="230" t="s">
        <v>298</v>
      </c>
      <c r="H81" s="230" t="s">
        <v>1482</v>
      </c>
      <c r="I81" s="230" t="s">
        <v>58</v>
      </c>
      <c r="J81" s="230" t="s">
        <v>303</v>
      </c>
      <c r="K81" s="230">
        <v>2016</v>
      </c>
      <c r="L81" s="230" t="s">
        <v>298</v>
      </c>
      <c r="R81" s="230" t="s">
        <v>976</v>
      </c>
      <c r="S81" s="230" t="s">
        <v>976</v>
      </c>
      <c r="T81" s="230" t="s">
        <v>976</v>
      </c>
      <c r="U81" s="230" t="s">
        <v>976</v>
      </c>
      <c r="V81" s="230" t="s">
        <v>976</v>
      </c>
    </row>
    <row r="82" spans="1:22" ht="17.25" customHeight="1" x14ac:dyDescent="0.3">
      <c r="A82" s="230">
        <v>420943</v>
      </c>
      <c r="B82" s="230" t="s">
        <v>1686</v>
      </c>
      <c r="C82" s="230" t="s">
        <v>575</v>
      </c>
      <c r="D82" s="230" t="s">
        <v>254</v>
      </c>
      <c r="E82" s="230" t="s">
        <v>145</v>
      </c>
      <c r="F82" s="230">
        <v>35796</v>
      </c>
      <c r="G82" s="230" t="s">
        <v>298</v>
      </c>
      <c r="H82" s="230" t="s">
        <v>1482</v>
      </c>
      <c r="I82" s="230" t="s">
        <v>58</v>
      </c>
      <c r="J82" s="230" t="s">
        <v>303</v>
      </c>
      <c r="K82" s="230">
        <v>2016</v>
      </c>
      <c r="L82" s="230" t="s">
        <v>298</v>
      </c>
      <c r="R82" s="230" t="s">
        <v>976</v>
      </c>
      <c r="S82" s="230" t="s">
        <v>976</v>
      </c>
      <c r="T82" s="230" t="s">
        <v>976</v>
      </c>
      <c r="U82" s="230" t="s">
        <v>976</v>
      </c>
      <c r="V82" s="230" t="s">
        <v>976</v>
      </c>
    </row>
    <row r="83" spans="1:22" ht="17.25" customHeight="1" x14ac:dyDescent="0.3">
      <c r="A83" s="230">
        <v>421107</v>
      </c>
      <c r="B83" s="230" t="s">
        <v>1687</v>
      </c>
      <c r="C83" s="230" t="s">
        <v>780</v>
      </c>
      <c r="D83" s="230" t="s">
        <v>434</v>
      </c>
      <c r="E83" s="230" t="s">
        <v>145</v>
      </c>
      <c r="F83" s="230">
        <v>35796</v>
      </c>
      <c r="G83" s="230" t="s">
        <v>298</v>
      </c>
      <c r="H83" s="230" t="s">
        <v>1482</v>
      </c>
      <c r="I83" s="230" t="s">
        <v>58</v>
      </c>
      <c r="J83" s="230" t="s">
        <v>303</v>
      </c>
      <c r="K83" s="230">
        <v>2016</v>
      </c>
      <c r="L83" s="230" t="s">
        <v>298</v>
      </c>
      <c r="R83" s="230" t="s">
        <v>976</v>
      </c>
      <c r="S83" s="230" t="s">
        <v>976</v>
      </c>
      <c r="T83" s="230" t="s">
        <v>976</v>
      </c>
      <c r="U83" s="230" t="s">
        <v>976</v>
      </c>
      <c r="V83" s="230" t="s">
        <v>976</v>
      </c>
    </row>
    <row r="84" spans="1:22" ht="17.25" customHeight="1" x14ac:dyDescent="0.3">
      <c r="A84" s="230">
        <v>424761</v>
      </c>
      <c r="B84" s="230" t="s">
        <v>1688</v>
      </c>
      <c r="C84" s="230" t="s">
        <v>77</v>
      </c>
      <c r="D84" s="230" t="s">
        <v>714</v>
      </c>
      <c r="E84" s="230" t="s">
        <v>145</v>
      </c>
      <c r="F84" s="230">
        <v>35796</v>
      </c>
      <c r="G84" s="230" t="s">
        <v>288</v>
      </c>
      <c r="H84" s="230" t="s">
        <v>1482</v>
      </c>
      <c r="I84" s="230" t="s">
        <v>58</v>
      </c>
      <c r="J84" s="230" t="s">
        <v>303</v>
      </c>
      <c r="K84" s="230">
        <v>2016</v>
      </c>
      <c r="L84" s="230" t="s">
        <v>298</v>
      </c>
      <c r="S84" s="230" t="s">
        <v>976</v>
      </c>
      <c r="T84" s="230" t="s">
        <v>976</v>
      </c>
      <c r="U84" s="230" t="s">
        <v>976</v>
      </c>
      <c r="V84" s="230" t="s">
        <v>976</v>
      </c>
    </row>
    <row r="85" spans="1:22" ht="17.25" customHeight="1" x14ac:dyDescent="0.3">
      <c r="A85" s="230">
        <v>422399</v>
      </c>
      <c r="B85" s="230" t="s">
        <v>1689</v>
      </c>
      <c r="C85" s="230" t="s">
        <v>92</v>
      </c>
      <c r="D85" s="230" t="s">
        <v>724</v>
      </c>
      <c r="E85" s="230" t="s">
        <v>145</v>
      </c>
      <c r="F85" s="230">
        <v>35796</v>
      </c>
      <c r="G85" s="230" t="s">
        <v>288</v>
      </c>
      <c r="H85" s="230" t="s">
        <v>1482</v>
      </c>
      <c r="I85" s="230" t="s">
        <v>58</v>
      </c>
      <c r="J85" s="230" t="s">
        <v>303</v>
      </c>
      <c r="K85" s="230">
        <v>2016</v>
      </c>
      <c r="L85" s="230" t="s">
        <v>298</v>
      </c>
      <c r="R85" s="230" t="s">
        <v>976</v>
      </c>
      <c r="S85" s="230" t="s">
        <v>976</v>
      </c>
      <c r="T85" s="230" t="s">
        <v>976</v>
      </c>
      <c r="U85" s="230" t="s">
        <v>976</v>
      </c>
      <c r="V85" s="230" t="s">
        <v>976</v>
      </c>
    </row>
    <row r="86" spans="1:22" ht="17.25" customHeight="1" x14ac:dyDescent="0.3">
      <c r="A86" s="230">
        <v>422153</v>
      </c>
      <c r="B86" s="230" t="s">
        <v>1690</v>
      </c>
      <c r="C86" s="230" t="s">
        <v>458</v>
      </c>
      <c r="D86" s="230" t="s">
        <v>1691</v>
      </c>
      <c r="E86" s="230" t="s">
        <v>146</v>
      </c>
      <c r="F86" s="230">
        <v>35796</v>
      </c>
      <c r="H86" s="230" t="s">
        <v>1482</v>
      </c>
      <c r="I86" s="230" t="s">
        <v>58</v>
      </c>
      <c r="J86" s="230" t="s">
        <v>303</v>
      </c>
      <c r="K86" s="230">
        <v>2016</v>
      </c>
      <c r="L86" s="230" t="s">
        <v>298</v>
      </c>
      <c r="R86" s="230" t="s">
        <v>976</v>
      </c>
      <c r="S86" s="230" t="s">
        <v>976</v>
      </c>
      <c r="T86" s="230" t="s">
        <v>976</v>
      </c>
      <c r="U86" s="230" t="s">
        <v>976</v>
      </c>
      <c r="V86" s="230" t="s">
        <v>976</v>
      </c>
    </row>
    <row r="87" spans="1:22" ht="17.25" customHeight="1" x14ac:dyDescent="0.3">
      <c r="A87" s="230">
        <v>425444</v>
      </c>
      <c r="B87" s="230" t="s">
        <v>1693</v>
      </c>
      <c r="C87" s="230" t="s">
        <v>1694</v>
      </c>
      <c r="D87" s="230" t="s">
        <v>620</v>
      </c>
      <c r="E87" s="230" t="s">
        <v>145</v>
      </c>
      <c r="F87" s="230">
        <v>35802</v>
      </c>
      <c r="G87" s="230" t="s">
        <v>288</v>
      </c>
      <c r="H87" s="230" t="s">
        <v>1482</v>
      </c>
      <c r="I87" s="230" t="s">
        <v>58</v>
      </c>
      <c r="J87" s="230" t="s">
        <v>303</v>
      </c>
      <c r="K87" s="230">
        <v>2016</v>
      </c>
      <c r="L87" s="230" t="s">
        <v>298</v>
      </c>
      <c r="S87" s="230" t="s">
        <v>976</v>
      </c>
      <c r="T87" s="230" t="s">
        <v>976</v>
      </c>
      <c r="U87" s="230" t="s">
        <v>976</v>
      </c>
      <c r="V87" s="230" t="s">
        <v>976</v>
      </c>
    </row>
    <row r="88" spans="1:22" ht="17.25" customHeight="1" x14ac:dyDescent="0.3">
      <c r="A88" s="230">
        <v>426025</v>
      </c>
      <c r="B88" s="230" t="s">
        <v>1695</v>
      </c>
      <c r="C88" s="230" t="s">
        <v>129</v>
      </c>
      <c r="D88" s="230" t="s">
        <v>419</v>
      </c>
      <c r="E88" s="230" t="s">
        <v>146</v>
      </c>
      <c r="F88" s="230">
        <v>35832</v>
      </c>
      <c r="G88" s="230" t="s">
        <v>298</v>
      </c>
      <c r="H88" s="230" t="s">
        <v>1482</v>
      </c>
      <c r="I88" s="230" t="s">
        <v>58</v>
      </c>
      <c r="J88" s="230" t="s">
        <v>303</v>
      </c>
      <c r="K88" s="230">
        <v>2016</v>
      </c>
      <c r="L88" s="230" t="s">
        <v>298</v>
      </c>
    </row>
    <row r="89" spans="1:22" ht="17.25" customHeight="1" x14ac:dyDescent="0.3">
      <c r="A89" s="230">
        <v>426138</v>
      </c>
      <c r="B89" s="230" t="s">
        <v>1696</v>
      </c>
      <c r="C89" s="230" t="s">
        <v>1697</v>
      </c>
      <c r="D89" s="230" t="s">
        <v>1698</v>
      </c>
      <c r="E89" s="230" t="s">
        <v>145</v>
      </c>
      <c r="F89" s="230">
        <v>35860</v>
      </c>
      <c r="G89" s="230" t="s">
        <v>1699</v>
      </c>
      <c r="H89" s="230" t="s">
        <v>1482</v>
      </c>
      <c r="I89" s="230" t="s">
        <v>58</v>
      </c>
      <c r="J89" s="230" t="s">
        <v>303</v>
      </c>
      <c r="K89" s="230">
        <v>2016</v>
      </c>
      <c r="L89" s="230" t="s">
        <v>298</v>
      </c>
      <c r="V89" s="230" t="s">
        <v>976</v>
      </c>
    </row>
    <row r="90" spans="1:22" ht="17.25" customHeight="1" x14ac:dyDescent="0.3">
      <c r="A90" s="230">
        <v>424612</v>
      </c>
      <c r="B90" s="230" t="s">
        <v>1700</v>
      </c>
      <c r="C90" s="230" t="s">
        <v>109</v>
      </c>
      <c r="D90" s="230" t="s">
        <v>1701</v>
      </c>
      <c r="E90" s="230" t="s">
        <v>146</v>
      </c>
      <c r="F90" s="230">
        <v>36112</v>
      </c>
      <c r="G90" s="230" t="s">
        <v>298</v>
      </c>
      <c r="H90" s="230" t="s">
        <v>1482</v>
      </c>
      <c r="I90" s="230" t="s">
        <v>58</v>
      </c>
      <c r="J90" s="230" t="s">
        <v>303</v>
      </c>
      <c r="K90" s="230">
        <v>2016</v>
      </c>
      <c r="L90" s="230" t="s">
        <v>298</v>
      </c>
      <c r="T90" s="230" t="s">
        <v>976</v>
      </c>
      <c r="U90" s="230" t="s">
        <v>976</v>
      </c>
      <c r="V90" s="230" t="s">
        <v>976</v>
      </c>
    </row>
    <row r="91" spans="1:22" ht="17.25" customHeight="1" x14ac:dyDescent="0.3">
      <c r="A91" s="230">
        <v>425287</v>
      </c>
      <c r="B91" s="230" t="s">
        <v>1705</v>
      </c>
      <c r="C91" s="230" t="s">
        <v>354</v>
      </c>
      <c r="D91" s="230" t="s">
        <v>742</v>
      </c>
      <c r="E91" s="230" t="s">
        <v>145</v>
      </c>
      <c r="F91" s="230">
        <v>36163</v>
      </c>
      <c r="G91" s="230" t="s">
        <v>1706</v>
      </c>
      <c r="H91" s="230" t="s">
        <v>1482</v>
      </c>
      <c r="I91" s="230" t="s">
        <v>58</v>
      </c>
      <c r="J91" s="230" t="s">
        <v>303</v>
      </c>
      <c r="K91" s="230">
        <v>2016</v>
      </c>
      <c r="L91" s="230" t="s">
        <v>298</v>
      </c>
      <c r="T91" s="230" t="s">
        <v>976</v>
      </c>
      <c r="U91" s="230" t="s">
        <v>976</v>
      </c>
      <c r="V91" s="230" t="s">
        <v>976</v>
      </c>
    </row>
    <row r="92" spans="1:22" ht="17.25" customHeight="1" x14ac:dyDescent="0.3">
      <c r="A92" s="230">
        <v>425535</v>
      </c>
      <c r="B92" s="230" t="s">
        <v>1708</v>
      </c>
      <c r="C92" s="230" t="s">
        <v>413</v>
      </c>
      <c r="D92" s="230" t="s">
        <v>231</v>
      </c>
      <c r="E92" s="230" t="s">
        <v>146</v>
      </c>
      <c r="F92" s="230">
        <v>36176</v>
      </c>
      <c r="G92" s="230" t="s">
        <v>298</v>
      </c>
      <c r="H92" s="230" t="s">
        <v>1482</v>
      </c>
      <c r="I92" s="230" t="s">
        <v>58</v>
      </c>
      <c r="J92" s="230" t="s">
        <v>303</v>
      </c>
      <c r="K92" s="230">
        <v>2016</v>
      </c>
      <c r="L92" s="230" t="s">
        <v>298</v>
      </c>
      <c r="S92" s="230" t="s">
        <v>976</v>
      </c>
      <c r="T92" s="230" t="s">
        <v>976</v>
      </c>
      <c r="U92" s="230" t="s">
        <v>976</v>
      </c>
      <c r="V92" s="230" t="s">
        <v>976</v>
      </c>
    </row>
    <row r="93" spans="1:22" ht="17.25" customHeight="1" x14ac:dyDescent="0.3">
      <c r="A93" s="230">
        <v>426476</v>
      </c>
      <c r="B93" s="230" t="s">
        <v>1709</v>
      </c>
      <c r="C93" s="230" t="s">
        <v>519</v>
      </c>
      <c r="D93" s="230" t="s">
        <v>545</v>
      </c>
      <c r="E93" s="230" t="s">
        <v>145</v>
      </c>
      <c r="H93" s="230" t="s">
        <v>1482</v>
      </c>
      <c r="I93" s="230" t="s">
        <v>58</v>
      </c>
      <c r="J93" s="230" t="s">
        <v>303</v>
      </c>
      <c r="K93" s="230">
        <v>2016</v>
      </c>
      <c r="L93" s="230" t="s">
        <v>298</v>
      </c>
      <c r="U93" s="230" t="s">
        <v>976</v>
      </c>
      <c r="V93" s="230" t="s">
        <v>976</v>
      </c>
    </row>
    <row r="94" spans="1:22" ht="17.25" customHeight="1" x14ac:dyDescent="0.3">
      <c r="A94" s="230">
        <v>423579</v>
      </c>
      <c r="B94" s="230" t="s">
        <v>1711</v>
      </c>
      <c r="C94" s="230" t="s">
        <v>74</v>
      </c>
      <c r="D94" s="230" t="s">
        <v>236</v>
      </c>
      <c r="E94" s="230" t="s">
        <v>145</v>
      </c>
      <c r="F94" s="230">
        <v>36164</v>
      </c>
      <c r="G94" s="230" t="s">
        <v>1712</v>
      </c>
      <c r="H94" s="230" t="s">
        <v>1482</v>
      </c>
      <c r="I94" s="230" t="s">
        <v>58</v>
      </c>
      <c r="J94" s="230" t="s">
        <v>303</v>
      </c>
      <c r="K94" s="230">
        <v>2016</v>
      </c>
      <c r="L94" s="230" t="s">
        <v>298</v>
      </c>
      <c r="S94" s="230" t="s">
        <v>976</v>
      </c>
      <c r="T94" s="230" t="s">
        <v>976</v>
      </c>
      <c r="U94" s="230" t="s">
        <v>976</v>
      </c>
      <c r="V94" s="230" t="s">
        <v>976</v>
      </c>
    </row>
    <row r="95" spans="1:22" ht="17.25" customHeight="1" x14ac:dyDescent="0.3">
      <c r="A95" s="230">
        <v>426328</v>
      </c>
      <c r="B95" s="230" t="s">
        <v>1713</v>
      </c>
      <c r="C95" s="230" t="s">
        <v>633</v>
      </c>
      <c r="D95" s="230" t="s">
        <v>1714</v>
      </c>
      <c r="E95" s="230" t="s">
        <v>146</v>
      </c>
      <c r="F95" s="230">
        <v>35796</v>
      </c>
      <c r="H95" s="230" t="s">
        <v>1482</v>
      </c>
      <c r="I95" s="230" t="s">
        <v>58</v>
      </c>
      <c r="J95" s="230" t="s">
        <v>302</v>
      </c>
      <c r="K95" s="230">
        <v>2017</v>
      </c>
      <c r="L95" s="230" t="s">
        <v>298</v>
      </c>
      <c r="U95" s="230" t="s">
        <v>976</v>
      </c>
      <c r="V95" s="230" t="s">
        <v>976</v>
      </c>
    </row>
    <row r="96" spans="1:22" ht="17.25" customHeight="1" x14ac:dyDescent="0.3">
      <c r="A96" s="230">
        <v>426008</v>
      </c>
      <c r="B96" s="230" t="s">
        <v>1715</v>
      </c>
      <c r="C96" s="230" t="s">
        <v>129</v>
      </c>
      <c r="D96" s="230" t="s">
        <v>210</v>
      </c>
      <c r="E96" s="230" t="s">
        <v>145</v>
      </c>
      <c r="F96" s="230">
        <v>36384</v>
      </c>
      <c r="G96" s="230" t="s">
        <v>298</v>
      </c>
      <c r="H96" s="230" t="s">
        <v>1482</v>
      </c>
      <c r="I96" s="230" t="s">
        <v>58</v>
      </c>
      <c r="J96" s="230" t="s">
        <v>302</v>
      </c>
      <c r="K96" s="230">
        <v>2017</v>
      </c>
      <c r="L96" s="230" t="s">
        <v>298</v>
      </c>
      <c r="V96" s="230" t="s">
        <v>976</v>
      </c>
    </row>
    <row r="97" spans="1:22" ht="17.25" customHeight="1" x14ac:dyDescent="0.3">
      <c r="A97" s="230">
        <v>423215</v>
      </c>
      <c r="B97" s="230" t="s">
        <v>1716</v>
      </c>
      <c r="C97" s="230" t="s">
        <v>113</v>
      </c>
      <c r="D97" s="230" t="s">
        <v>773</v>
      </c>
      <c r="E97" s="230" t="s">
        <v>146</v>
      </c>
      <c r="F97" s="230">
        <v>36196</v>
      </c>
      <c r="G97" s="230" t="s">
        <v>1611</v>
      </c>
      <c r="H97" s="230" t="s">
        <v>1482</v>
      </c>
      <c r="I97" s="230" t="s">
        <v>58</v>
      </c>
      <c r="J97" s="230" t="s">
        <v>302</v>
      </c>
      <c r="K97" s="230">
        <v>2017</v>
      </c>
      <c r="L97" s="230" t="s">
        <v>298</v>
      </c>
      <c r="V97" s="230" t="s">
        <v>976</v>
      </c>
    </row>
    <row r="98" spans="1:22" ht="17.25" customHeight="1" x14ac:dyDescent="0.3">
      <c r="A98" s="230">
        <v>423473</v>
      </c>
      <c r="B98" s="230" t="s">
        <v>1717</v>
      </c>
      <c r="C98" s="230" t="s">
        <v>497</v>
      </c>
      <c r="D98" s="230" t="s">
        <v>228</v>
      </c>
      <c r="E98" s="230" t="s">
        <v>146</v>
      </c>
      <c r="F98" s="230">
        <v>36262</v>
      </c>
      <c r="G98" s="230" t="s">
        <v>1718</v>
      </c>
      <c r="H98" s="230" t="s">
        <v>1482</v>
      </c>
      <c r="I98" s="230" t="s">
        <v>58</v>
      </c>
      <c r="J98" s="230" t="s">
        <v>302</v>
      </c>
      <c r="K98" s="230">
        <v>2017</v>
      </c>
      <c r="L98" s="230" t="s">
        <v>298</v>
      </c>
      <c r="S98" s="230" t="s">
        <v>976</v>
      </c>
      <c r="T98" s="230" t="s">
        <v>976</v>
      </c>
      <c r="U98" s="230" t="s">
        <v>976</v>
      </c>
      <c r="V98" s="230" t="s">
        <v>976</v>
      </c>
    </row>
    <row r="99" spans="1:22" ht="17.25" customHeight="1" x14ac:dyDescent="0.3">
      <c r="A99" s="230">
        <v>423013</v>
      </c>
      <c r="B99" s="230" t="s">
        <v>1719</v>
      </c>
      <c r="C99" s="230" t="s">
        <v>120</v>
      </c>
      <c r="D99" s="230" t="s">
        <v>655</v>
      </c>
      <c r="E99" s="230" t="s">
        <v>146</v>
      </c>
      <c r="F99" s="230">
        <v>36371</v>
      </c>
      <c r="G99" s="230" t="s">
        <v>298</v>
      </c>
      <c r="H99" s="230" t="s">
        <v>1482</v>
      </c>
      <c r="I99" s="230" t="s">
        <v>58</v>
      </c>
      <c r="J99" s="230" t="s">
        <v>302</v>
      </c>
      <c r="K99" s="230">
        <v>2017</v>
      </c>
      <c r="L99" s="230" t="s">
        <v>298</v>
      </c>
      <c r="T99" s="230" t="s">
        <v>976</v>
      </c>
      <c r="U99" s="230" t="s">
        <v>976</v>
      </c>
      <c r="V99" s="230" t="s">
        <v>976</v>
      </c>
    </row>
    <row r="100" spans="1:22" ht="17.25" customHeight="1" x14ac:dyDescent="0.3">
      <c r="A100" s="230">
        <v>423050</v>
      </c>
      <c r="B100" s="230" t="s">
        <v>1720</v>
      </c>
      <c r="C100" s="230" t="s">
        <v>1721</v>
      </c>
      <c r="D100" s="230" t="s">
        <v>623</v>
      </c>
      <c r="E100" s="230" t="s">
        <v>145</v>
      </c>
      <c r="F100" s="230">
        <v>35886</v>
      </c>
      <c r="G100" s="230" t="s">
        <v>1722</v>
      </c>
      <c r="H100" s="230" t="s">
        <v>1482</v>
      </c>
      <c r="I100" s="230" t="s">
        <v>58</v>
      </c>
      <c r="J100" s="230" t="s">
        <v>303</v>
      </c>
      <c r="K100" s="230">
        <v>2017</v>
      </c>
      <c r="L100" s="230" t="s">
        <v>298</v>
      </c>
      <c r="S100" s="230" t="s">
        <v>976</v>
      </c>
      <c r="T100" s="230" t="s">
        <v>976</v>
      </c>
      <c r="U100" s="230" t="s">
        <v>976</v>
      </c>
      <c r="V100" s="230" t="s">
        <v>976</v>
      </c>
    </row>
    <row r="101" spans="1:22" ht="17.25" customHeight="1" x14ac:dyDescent="0.3">
      <c r="A101" s="230">
        <v>423926</v>
      </c>
      <c r="B101" s="230" t="s">
        <v>1723</v>
      </c>
      <c r="C101" s="230" t="s">
        <v>404</v>
      </c>
      <c r="D101" s="230" t="s">
        <v>355</v>
      </c>
      <c r="E101" s="230" t="s">
        <v>145</v>
      </c>
      <c r="F101" s="230">
        <v>35910</v>
      </c>
      <c r="G101" s="230" t="s">
        <v>1724</v>
      </c>
      <c r="H101" s="230" t="s">
        <v>1482</v>
      </c>
      <c r="I101" s="230" t="s">
        <v>58</v>
      </c>
      <c r="J101" s="230" t="s">
        <v>303</v>
      </c>
      <c r="K101" s="230">
        <v>2017</v>
      </c>
      <c r="L101" s="230" t="s">
        <v>298</v>
      </c>
      <c r="U101" s="230" t="s">
        <v>976</v>
      </c>
      <c r="V101" s="230" t="s">
        <v>976</v>
      </c>
    </row>
    <row r="102" spans="1:22" ht="17.25" customHeight="1" x14ac:dyDescent="0.3">
      <c r="A102" s="230">
        <v>423217</v>
      </c>
      <c r="B102" s="230" t="s">
        <v>1725</v>
      </c>
      <c r="C102" s="230" t="s">
        <v>598</v>
      </c>
      <c r="D102" s="230" t="s">
        <v>254</v>
      </c>
      <c r="E102" s="230" t="s">
        <v>146</v>
      </c>
      <c r="F102" s="230">
        <v>36161</v>
      </c>
      <c r="G102" s="230" t="s">
        <v>298</v>
      </c>
      <c r="H102" s="230" t="s">
        <v>1482</v>
      </c>
      <c r="I102" s="230" t="s">
        <v>58</v>
      </c>
      <c r="J102" s="230" t="s">
        <v>303</v>
      </c>
      <c r="K102" s="230">
        <v>2017</v>
      </c>
      <c r="L102" s="230" t="s">
        <v>298</v>
      </c>
      <c r="R102" s="230" t="s">
        <v>976</v>
      </c>
      <c r="S102" s="230" t="s">
        <v>976</v>
      </c>
      <c r="T102" s="230" t="s">
        <v>976</v>
      </c>
      <c r="U102" s="230" t="s">
        <v>976</v>
      </c>
      <c r="V102" s="230" t="s">
        <v>976</v>
      </c>
    </row>
    <row r="103" spans="1:22" ht="17.25" customHeight="1" x14ac:dyDescent="0.3">
      <c r="A103" s="230">
        <v>426142</v>
      </c>
      <c r="B103" s="230" t="s">
        <v>1726</v>
      </c>
      <c r="C103" s="230" t="s">
        <v>595</v>
      </c>
      <c r="D103" s="230" t="s">
        <v>197</v>
      </c>
      <c r="E103" s="230" t="s">
        <v>145</v>
      </c>
      <c r="F103" s="230">
        <v>36183</v>
      </c>
      <c r="G103" s="230" t="s">
        <v>298</v>
      </c>
      <c r="H103" s="230" t="s">
        <v>1482</v>
      </c>
      <c r="I103" s="230" t="s">
        <v>58</v>
      </c>
      <c r="J103" s="230" t="s">
        <v>303</v>
      </c>
      <c r="K103" s="230">
        <v>2017</v>
      </c>
      <c r="L103" s="230" t="s">
        <v>298</v>
      </c>
    </row>
    <row r="104" spans="1:22" ht="17.25" customHeight="1" x14ac:dyDescent="0.3">
      <c r="A104" s="230">
        <v>426334</v>
      </c>
      <c r="B104" s="230" t="s">
        <v>1727</v>
      </c>
      <c r="C104" s="230" t="s">
        <v>491</v>
      </c>
      <c r="D104" s="230" t="s">
        <v>367</v>
      </c>
      <c r="E104" s="230" t="s">
        <v>146</v>
      </c>
      <c r="F104" s="230">
        <v>36431</v>
      </c>
      <c r="G104" s="230" t="s">
        <v>1728</v>
      </c>
      <c r="H104" s="230" t="s">
        <v>1482</v>
      </c>
      <c r="I104" s="230" t="s">
        <v>58</v>
      </c>
      <c r="J104" s="230" t="s">
        <v>303</v>
      </c>
      <c r="K104" s="230">
        <v>2017</v>
      </c>
      <c r="L104" s="230" t="s">
        <v>298</v>
      </c>
    </row>
    <row r="105" spans="1:22" ht="17.25" customHeight="1" x14ac:dyDescent="0.3">
      <c r="A105" s="230">
        <v>422854</v>
      </c>
      <c r="B105" s="230" t="s">
        <v>1729</v>
      </c>
      <c r="C105" s="230" t="s">
        <v>1730</v>
      </c>
      <c r="D105" s="230" t="s">
        <v>1731</v>
      </c>
      <c r="E105" s="230" t="s">
        <v>145</v>
      </c>
      <c r="F105" s="230">
        <v>36526</v>
      </c>
      <c r="G105" s="230" t="s">
        <v>1657</v>
      </c>
      <c r="H105" s="230" t="s">
        <v>1482</v>
      </c>
      <c r="I105" s="230" t="s">
        <v>58</v>
      </c>
      <c r="J105" s="230" t="s">
        <v>303</v>
      </c>
      <c r="K105" s="230">
        <v>2017</v>
      </c>
      <c r="L105" s="230" t="s">
        <v>298</v>
      </c>
      <c r="R105" s="230" t="s">
        <v>976</v>
      </c>
      <c r="S105" s="230" t="s">
        <v>976</v>
      </c>
      <c r="T105" s="230" t="s">
        <v>976</v>
      </c>
      <c r="U105" s="230" t="s">
        <v>976</v>
      </c>
      <c r="V105" s="230" t="s">
        <v>976</v>
      </c>
    </row>
    <row r="106" spans="1:22" ht="17.25" customHeight="1" x14ac:dyDescent="0.3">
      <c r="A106" s="230">
        <v>426478</v>
      </c>
      <c r="B106" s="230" t="s">
        <v>1733</v>
      </c>
      <c r="C106" s="230" t="s">
        <v>108</v>
      </c>
      <c r="D106" s="230" t="s">
        <v>1734</v>
      </c>
      <c r="E106" s="230" t="s">
        <v>145</v>
      </c>
      <c r="H106" s="230" t="s">
        <v>1482</v>
      </c>
      <c r="I106" s="230" t="s">
        <v>58</v>
      </c>
      <c r="J106" s="230" t="s">
        <v>303</v>
      </c>
      <c r="K106" s="230">
        <v>2017</v>
      </c>
      <c r="L106" s="230" t="s">
        <v>298</v>
      </c>
      <c r="U106" s="230" t="s">
        <v>976</v>
      </c>
      <c r="V106" s="230" t="s">
        <v>976</v>
      </c>
    </row>
    <row r="107" spans="1:22" ht="17.25" customHeight="1" x14ac:dyDescent="0.3">
      <c r="A107" s="230">
        <v>425236</v>
      </c>
      <c r="B107" s="230" t="s">
        <v>1735</v>
      </c>
      <c r="C107" s="230" t="s">
        <v>1736</v>
      </c>
      <c r="D107" s="230" t="s">
        <v>438</v>
      </c>
      <c r="E107" s="230" t="s">
        <v>145</v>
      </c>
      <c r="H107" s="230" t="s">
        <v>1482</v>
      </c>
      <c r="I107" s="230" t="s">
        <v>58</v>
      </c>
      <c r="J107" s="230" t="s">
        <v>302</v>
      </c>
      <c r="K107" s="230">
        <v>2018</v>
      </c>
      <c r="L107" s="230" t="s">
        <v>298</v>
      </c>
      <c r="S107" s="230" t="s">
        <v>976</v>
      </c>
      <c r="T107" s="230" t="s">
        <v>976</v>
      </c>
      <c r="U107" s="230" t="s">
        <v>976</v>
      </c>
      <c r="V107" s="230" t="s">
        <v>976</v>
      </c>
    </row>
    <row r="108" spans="1:22" ht="17.25" customHeight="1" x14ac:dyDescent="0.3">
      <c r="A108" s="230">
        <v>426033</v>
      </c>
      <c r="B108" s="230" t="s">
        <v>1737</v>
      </c>
      <c r="C108" s="230" t="s">
        <v>1206</v>
      </c>
      <c r="D108" s="230" t="s">
        <v>235</v>
      </c>
      <c r="E108" s="230" t="s">
        <v>145</v>
      </c>
      <c r="F108" s="230">
        <v>35610</v>
      </c>
      <c r="G108" s="230" t="s">
        <v>298</v>
      </c>
      <c r="H108" s="230" t="s">
        <v>1482</v>
      </c>
      <c r="I108" s="230" t="s">
        <v>58</v>
      </c>
      <c r="J108" s="230" t="s">
        <v>302</v>
      </c>
      <c r="K108" s="230" t="s">
        <v>1516</v>
      </c>
      <c r="L108" s="230" t="s">
        <v>298</v>
      </c>
      <c r="U108" s="230" t="s">
        <v>976</v>
      </c>
      <c r="V108" s="230" t="s">
        <v>976</v>
      </c>
    </row>
    <row r="109" spans="1:22" ht="17.25" customHeight="1" x14ac:dyDescent="0.3">
      <c r="A109" s="230">
        <v>424756</v>
      </c>
      <c r="B109" s="230" t="s">
        <v>1738</v>
      </c>
      <c r="C109" s="230" t="s">
        <v>104</v>
      </c>
      <c r="D109" s="230" t="s">
        <v>388</v>
      </c>
      <c r="E109" s="230" t="s">
        <v>145</v>
      </c>
      <c r="F109" s="230">
        <v>34424</v>
      </c>
      <c r="G109" s="230" t="s">
        <v>298</v>
      </c>
      <c r="H109" s="230" t="s">
        <v>1482</v>
      </c>
      <c r="I109" s="230" t="s">
        <v>58</v>
      </c>
      <c r="J109" s="230" t="s">
        <v>303</v>
      </c>
      <c r="K109" s="230">
        <v>2012</v>
      </c>
      <c r="L109" s="230" t="s">
        <v>298</v>
      </c>
      <c r="T109" s="230" t="s">
        <v>976</v>
      </c>
      <c r="U109" s="230" t="s">
        <v>976</v>
      </c>
      <c r="V109" s="230" t="s">
        <v>976</v>
      </c>
    </row>
    <row r="110" spans="1:22" ht="17.25" customHeight="1" x14ac:dyDescent="0.3">
      <c r="A110" s="230">
        <v>424610</v>
      </c>
      <c r="B110" s="230" t="s">
        <v>1739</v>
      </c>
      <c r="C110" s="230" t="s">
        <v>75</v>
      </c>
      <c r="D110" s="230" t="s">
        <v>723</v>
      </c>
      <c r="E110" s="230" t="s">
        <v>146</v>
      </c>
      <c r="F110" s="230">
        <v>35558</v>
      </c>
      <c r="G110" s="230" t="s">
        <v>288</v>
      </c>
      <c r="H110" s="230" t="s">
        <v>1482</v>
      </c>
      <c r="I110" s="230" t="s">
        <v>58</v>
      </c>
      <c r="J110" s="230" t="s">
        <v>303</v>
      </c>
      <c r="K110" s="230">
        <v>2016</v>
      </c>
      <c r="L110" s="230" t="s">
        <v>298</v>
      </c>
      <c r="S110" s="230" t="s">
        <v>976</v>
      </c>
      <c r="U110" s="230" t="s">
        <v>976</v>
      </c>
      <c r="V110" s="230" t="s">
        <v>976</v>
      </c>
    </row>
    <row r="111" spans="1:22" ht="17.25" customHeight="1" x14ac:dyDescent="0.3">
      <c r="A111" s="230">
        <v>426070</v>
      </c>
      <c r="B111" s="230" t="s">
        <v>1740</v>
      </c>
      <c r="C111" s="230" t="s">
        <v>86</v>
      </c>
      <c r="D111" s="230" t="s">
        <v>236</v>
      </c>
      <c r="E111" s="230" t="s">
        <v>146</v>
      </c>
      <c r="F111" s="230">
        <v>35621</v>
      </c>
      <c r="G111" s="230" t="s">
        <v>298</v>
      </c>
      <c r="H111" s="230" t="s">
        <v>1482</v>
      </c>
      <c r="I111" s="230" t="s">
        <v>58</v>
      </c>
      <c r="J111" s="230" t="s">
        <v>302</v>
      </c>
      <c r="K111" s="230" t="s">
        <v>1507</v>
      </c>
      <c r="L111" s="230" t="s">
        <v>301</v>
      </c>
      <c r="U111" s="230" t="s">
        <v>976</v>
      </c>
      <c r="V111" s="230" t="s">
        <v>976</v>
      </c>
    </row>
    <row r="112" spans="1:22" ht="17.25" customHeight="1" x14ac:dyDescent="0.3">
      <c r="A112" s="230">
        <v>422882</v>
      </c>
      <c r="B112" s="230" t="s">
        <v>1741</v>
      </c>
      <c r="C112" s="230" t="s">
        <v>59</v>
      </c>
      <c r="D112" s="230" t="s">
        <v>228</v>
      </c>
      <c r="E112" s="230" t="s">
        <v>145</v>
      </c>
      <c r="F112" s="230">
        <v>35024</v>
      </c>
      <c r="G112" s="230" t="s">
        <v>288</v>
      </c>
      <c r="H112" s="230" t="s">
        <v>1482</v>
      </c>
      <c r="I112" s="230" t="s">
        <v>58</v>
      </c>
      <c r="J112" s="230" t="s">
        <v>303</v>
      </c>
      <c r="K112" s="230">
        <v>2012</v>
      </c>
      <c r="L112" s="230" t="s">
        <v>288</v>
      </c>
      <c r="S112" s="230" t="s">
        <v>976</v>
      </c>
      <c r="T112" s="230" t="s">
        <v>976</v>
      </c>
      <c r="U112" s="230" t="s">
        <v>976</v>
      </c>
      <c r="V112" s="230" t="s">
        <v>976</v>
      </c>
    </row>
    <row r="113" spans="1:22" ht="17.25" customHeight="1" x14ac:dyDescent="0.3">
      <c r="A113" s="230">
        <v>426520</v>
      </c>
      <c r="B113" s="230" t="s">
        <v>1743</v>
      </c>
      <c r="C113" s="230" t="s">
        <v>676</v>
      </c>
      <c r="D113" s="230" t="s">
        <v>206</v>
      </c>
      <c r="E113" s="230" t="s">
        <v>145</v>
      </c>
      <c r="F113" s="230" t="s">
        <v>1744</v>
      </c>
      <c r="G113" s="230" t="s">
        <v>1745</v>
      </c>
      <c r="H113" s="230" t="s">
        <v>1482</v>
      </c>
      <c r="I113" s="230" t="s">
        <v>58</v>
      </c>
      <c r="J113" s="230" t="s">
        <v>303</v>
      </c>
      <c r="K113" s="230">
        <v>2015</v>
      </c>
      <c r="L113" s="230" t="s">
        <v>288</v>
      </c>
    </row>
    <row r="114" spans="1:22" ht="17.25" customHeight="1" x14ac:dyDescent="0.3">
      <c r="A114" s="230">
        <v>421483</v>
      </c>
      <c r="B114" s="230" t="s">
        <v>1746</v>
      </c>
      <c r="C114" s="230" t="s">
        <v>393</v>
      </c>
      <c r="D114" s="230" t="s">
        <v>139</v>
      </c>
      <c r="E114" s="230" t="s">
        <v>145</v>
      </c>
      <c r="F114" s="230">
        <v>36162</v>
      </c>
      <c r="G114" s="230" t="s">
        <v>295</v>
      </c>
      <c r="H114" s="230" t="s">
        <v>1482</v>
      </c>
      <c r="I114" s="230" t="s">
        <v>58</v>
      </c>
      <c r="J114" s="230" t="s">
        <v>303</v>
      </c>
      <c r="K114" s="230">
        <v>2016</v>
      </c>
      <c r="L114" s="230" t="s">
        <v>288</v>
      </c>
      <c r="S114" s="230" t="s">
        <v>976</v>
      </c>
      <c r="T114" s="230" t="s">
        <v>976</v>
      </c>
      <c r="U114" s="230" t="s">
        <v>976</v>
      </c>
      <c r="V114" s="230" t="s">
        <v>976</v>
      </c>
    </row>
    <row r="115" spans="1:22" ht="17.25" customHeight="1" x14ac:dyDescent="0.3">
      <c r="A115" s="230">
        <v>420763</v>
      </c>
      <c r="B115" s="230" t="s">
        <v>1748</v>
      </c>
      <c r="C115" s="230" t="s">
        <v>444</v>
      </c>
      <c r="D115" s="230" t="s">
        <v>469</v>
      </c>
      <c r="E115" s="230" t="s">
        <v>146</v>
      </c>
      <c r="F115" s="230">
        <v>34124</v>
      </c>
      <c r="G115" s="230" t="s">
        <v>1583</v>
      </c>
      <c r="H115" s="230" t="s">
        <v>1482</v>
      </c>
      <c r="I115" s="230" t="s">
        <v>58</v>
      </c>
      <c r="J115" s="230" t="s">
        <v>303</v>
      </c>
      <c r="K115" s="230">
        <v>2010</v>
      </c>
      <c r="L115" s="230" t="s">
        <v>293</v>
      </c>
      <c r="S115" s="230" t="s">
        <v>976</v>
      </c>
      <c r="T115" s="230" t="s">
        <v>976</v>
      </c>
      <c r="U115" s="230" t="s">
        <v>976</v>
      </c>
      <c r="V115" s="230" t="s">
        <v>976</v>
      </c>
    </row>
    <row r="116" spans="1:22" ht="17.25" customHeight="1" x14ac:dyDescent="0.3">
      <c r="A116" s="230">
        <v>421598</v>
      </c>
      <c r="B116" s="230" t="s">
        <v>1750</v>
      </c>
      <c r="C116" s="230" t="s">
        <v>1751</v>
      </c>
      <c r="D116" s="230" t="s">
        <v>246</v>
      </c>
      <c r="E116" s="230" t="s">
        <v>145</v>
      </c>
      <c r="F116" s="230">
        <v>35065</v>
      </c>
      <c r="G116" s="230" t="s">
        <v>1749</v>
      </c>
      <c r="H116" s="230" t="s">
        <v>1482</v>
      </c>
      <c r="I116" s="230" t="s">
        <v>58</v>
      </c>
      <c r="J116" s="230" t="s">
        <v>302</v>
      </c>
      <c r="K116" s="230">
        <v>2015</v>
      </c>
      <c r="L116" s="230" t="s">
        <v>293</v>
      </c>
      <c r="T116" s="230" t="s">
        <v>976</v>
      </c>
      <c r="U116" s="230" t="s">
        <v>976</v>
      </c>
      <c r="V116" s="230" t="s">
        <v>976</v>
      </c>
    </row>
    <row r="117" spans="1:22" ht="17.25" customHeight="1" x14ac:dyDescent="0.3">
      <c r="A117" s="230">
        <v>423448</v>
      </c>
      <c r="B117" s="230" t="s">
        <v>1752</v>
      </c>
      <c r="C117" s="230" t="s">
        <v>519</v>
      </c>
      <c r="D117" s="230" t="s">
        <v>235</v>
      </c>
      <c r="E117" s="230" t="s">
        <v>145</v>
      </c>
      <c r="F117" s="230">
        <v>35431</v>
      </c>
      <c r="G117" s="230" t="s">
        <v>1583</v>
      </c>
      <c r="H117" s="230" t="s">
        <v>1482</v>
      </c>
      <c r="I117" s="230" t="s">
        <v>58</v>
      </c>
      <c r="J117" s="230" t="s">
        <v>302</v>
      </c>
      <c r="K117" s="230">
        <v>2015</v>
      </c>
      <c r="L117" s="230" t="s">
        <v>293</v>
      </c>
      <c r="R117" s="230" t="s">
        <v>976</v>
      </c>
      <c r="T117" s="230" t="s">
        <v>976</v>
      </c>
      <c r="U117" s="230" t="s">
        <v>976</v>
      </c>
      <c r="V117" s="230" t="s">
        <v>976</v>
      </c>
    </row>
    <row r="118" spans="1:22" ht="17.25" customHeight="1" x14ac:dyDescent="0.3">
      <c r="A118" s="230">
        <v>424747</v>
      </c>
      <c r="B118" s="230" t="s">
        <v>1753</v>
      </c>
      <c r="C118" s="230" t="s">
        <v>81</v>
      </c>
      <c r="D118" s="230" t="s">
        <v>254</v>
      </c>
      <c r="E118" s="230" t="s">
        <v>145</v>
      </c>
      <c r="F118" s="230">
        <v>35796</v>
      </c>
      <c r="G118" s="230" t="s">
        <v>288</v>
      </c>
      <c r="H118" s="230" t="s">
        <v>1482</v>
      </c>
      <c r="I118" s="230" t="s">
        <v>58</v>
      </c>
      <c r="J118" s="230" t="s">
        <v>302</v>
      </c>
      <c r="K118" s="230">
        <v>2015</v>
      </c>
      <c r="L118" s="230" t="s">
        <v>293</v>
      </c>
      <c r="S118" s="230" t="s">
        <v>976</v>
      </c>
      <c r="T118" s="230" t="s">
        <v>976</v>
      </c>
      <c r="U118" s="230" t="s">
        <v>976</v>
      </c>
      <c r="V118" s="230" t="s">
        <v>976</v>
      </c>
    </row>
    <row r="119" spans="1:22" ht="17.25" customHeight="1" x14ac:dyDescent="0.3">
      <c r="A119" s="230">
        <v>421527</v>
      </c>
      <c r="B119" s="230" t="s">
        <v>1754</v>
      </c>
      <c r="C119" s="230" t="s">
        <v>81</v>
      </c>
      <c r="D119" s="230" t="s">
        <v>1755</v>
      </c>
      <c r="E119" s="230" t="s">
        <v>145</v>
      </c>
      <c r="F119" s="230">
        <v>35903</v>
      </c>
      <c r="G119" s="230" t="s">
        <v>1756</v>
      </c>
      <c r="H119" s="230" t="s">
        <v>1482</v>
      </c>
      <c r="I119" s="230" t="s">
        <v>58</v>
      </c>
      <c r="J119" s="230" t="s">
        <v>302</v>
      </c>
      <c r="K119" s="230">
        <v>2016</v>
      </c>
      <c r="L119" s="230" t="s">
        <v>293</v>
      </c>
      <c r="S119" s="230" t="s">
        <v>976</v>
      </c>
      <c r="T119" s="230" t="s">
        <v>976</v>
      </c>
      <c r="U119" s="230" t="s">
        <v>976</v>
      </c>
      <c r="V119" s="230" t="s">
        <v>976</v>
      </c>
    </row>
    <row r="120" spans="1:22" ht="17.25" customHeight="1" x14ac:dyDescent="0.3">
      <c r="A120" s="230">
        <v>421343</v>
      </c>
      <c r="B120" s="230" t="s">
        <v>1757</v>
      </c>
      <c r="C120" s="230" t="s">
        <v>105</v>
      </c>
      <c r="D120" s="230" t="s">
        <v>1682</v>
      </c>
      <c r="E120" s="230" t="s">
        <v>146</v>
      </c>
      <c r="F120" s="230">
        <v>35431</v>
      </c>
      <c r="G120" s="230" t="s">
        <v>298</v>
      </c>
      <c r="H120" s="230" t="s">
        <v>1482</v>
      </c>
      <c r="I120" s="230" t="s">
        <v>58</v>
      </c>
      <c r="J120" s="230" t="s">
        <v>303</v>
      </c>
      <c r="K120" s="230">
        <v>2016</v>
      </c>
      <c r="L120" s="230" t="s">
        <v>293</v>
      </c>
      <c r="R120" s="230" t="s">
        <v>976</v>
      </c>
      <c r="S120" s="230" t="s">
        <v>976</v>
      </c>
      <c r="U120" s="230" t="s">
        <v>976</v>
      </c>
      <c r="V120" s="230" t="s">
        <v>976</v>
      </c>
    </row>
    <row r="121" spans="1:22" ht="17.25" customHeight="1" x14ac:dyDescent="0.3">
      <c r="A121" s="230">
        <v>425231</v>
      </c>
      <c r="B121" s="230" t="s">
        <v>1760</v>
      </c>
      <c r="C121" s="230" t="s">
        <v>460</v>
      </c>
      <c r="D121" s="230" t="s">
        <v>620</v>
      </c>
      <c r="E121" s="230" t="s">
        <v>145</v>
      </c>
      <c r="F121" s="230">
        <v>34703</v>
      </c>
      <c r="G121" s="230" t="s">
        <v>1499</v>
      </c>
      <c r="H121" s="230" t="s">
        <v>1482</v>
      </c>
      <c r="I121" s="230" t="s">
        <v>58</v>
      </c>
      <c r="J121" s="230" t="s">
        <v>303</v>
      </c>
      <c r="K121" s="230">
        <v>2012</v>
      </c>
      <c r="L121" s="230" t="s">
        <v>1761</v>
      </c>
      <c r="S121" s="230" t="s">
        <v>976</v>
      </c>
      <c r="T121" s="230" t="s">
        <v>976</v>
      </c>
      <c r="U121" s="230" t="s">
        <v>976</v>
      </c>
      <c r="V121" s="230" t="s">
        <v>976</v>
      </c>
    </row>
    <row r="122" spans="1:22" ht="17.25" customHeight="1" x14ac:dyDescent="0.3">
      <c r="A122" s="230">
        <v>422893</v>
      </c>
      <c r="B122" s="230" t="s">
        <v>1763</v>
      </c>
      <c r="C122" s="230" t="s">
        <v>491</v>
      </c>
      <c r="D122" s="230" t="s">
        <v>273</v>
      </c>
      <c r="E122" s="230" t="s">
        <v>146</v>
      </c>
      <c r="F122" s="230">
        <v>35431</v>
      </c>
      <c r="G122" s="230" t="s">
        <v>1703</v>
      </c>
      <c r="H122" s="230" t="s">
        <v>1482</v>
      </c>
      <c r="I122" s="230" t="s">
        <v>58</v>
      </c>
      <c r="J122" s="230" t="s">
        <v>302</v>
      </c>
      <c r="K122" s="230">
        <v>2014</v>
      </c>
      <c r="T122" s="230" t="s">
        <v>976</v>
      </c>
      <c r="U122" s="230" t="s">
        <v>976</v>
      </c>
      <c r="V122" s="230" t="s">
        <v>976</v>
      </c>
    </row>
    <row r="123" spans="1:22" ht="17.25" customHeight="1" x14ac:dyDescent="0.3">
      <c r="A123" s="230">
        <v>422166</v>
      </c>
      <c r="B123" s="230" t="s">
        <v>1764</v>
      </c>
      <c r="C123" s="230" t="s">
        <v>1765</v>
      </c>
      <c r="D123" s="230" t="s">
        <v>1766</v>
      </c>
      <c r="E123" s="230" t="s">
        <v>146</v>
      </c>
      <c r="F123" s="230">
        <v>35019</v>
      </c>
      <c r="G123" s="230" t="s">
        <v>1767</v>
      </c>
      <c r="H123" s="230" t="s">
        <v>1482</v>
      </c>
      <c r="I123" s="230" t="s">
        <v>58</v>
      </c>
      <c r="R123" s="230" t="s">
        <v>976</v>
      </c>
      <c r="S123" s="230" t="s">
        <v>976</v>
      </c>
      <c r="T123" s="230" t="s">
        <v>976</v>
      </c>
      <c r="U123" s="230" t="s">
        <v>976</v>
      </c>
      <c r="V123" s="230" t="s">
        <v>976</v>
      </c>
    </row>
    <row r="124" spans="1:22" ht="17.25" customHeight="1" x14ac:dyDescent="0.3">
      <c r="A124" s="230">
        <v>414504</v>
      </c>
      <c r="B124" s="230" t="s">
        <v>1769</v>
      </c>
      <c r="C124" s="230" t="s">
        <v>87</v>
      </c>
      <c r="D124" s="230" t="s">
        <v>1770</v>
      </c>
      <c r="E124" s="230" t="s">
        <v>146</v>
      </c>
      <c r="F124" s="230">
        <v>33806</v>
      </c>
      <c r="G124" s="230" t="s">
        <v>1771</v>
      </c>
      <c r="H124" s="230" t="s">
        <v>1482</v>
      </c>
      <c r="I124" s="230" t="s">
        <v>58</v>
      </c>
      <c r="V124" s="230" t="s">
        <v>976</v>
      </c>
    </row>
    <row r="125" spans="1:22" ht="17.25" customHeight="1" x14ac:dyDescent="0.3">
      <c r="A125" s="230">
        <v>418382</v>
      </c>
      <c r="B125" s="230" t="s">
        <v>1772</v>
      </c>
      <c r="C125" s="230" t="s">
        <v>731</v>
      </c>
      <c r="D125" s="230" t="s">
        <v>231</v>
      </c>
      <c r="E125" s="230" t="s">
        <v>145</v>
      </c>
      <c r="F125" s="230">
        <v>34133</v>
      </c>
      <c r="G125" s="230" t="s">
        <v>298</v>
      </c>
      <c r="H125" s="230" t="s">
        <v>1482</v>
      </c>
      <c r="I125" s="230" t="s">
        <v>58</v>
      </c>
    </row>
    <row r="126" spans="1:22" ht="17.25" customHeight="1" x14ac:dyDescent="0.3">
      <c r="A126" s="230">
        <v>418109</v>
      </c>
      <c r="B126" s="230" t="s">
        <v>1774</v>
      </c>
      <c r="C126" s="230" t="s">
        <v>129</v>
      </c>
      <c r="D126" s="230" t="s">
        <v>234</v>
      </c>
      <c r="E126" s="230" t="s">
        <v>146</v>
      </c>
      <c r="F126" s="230">
        <v>35117</v>
      </c>
      <c r="G126" s="230" t="s">
        <v>1584</v>
      </c>
      <c r="H126" s="230" t="s">
        <v>1482</v>
      </c>
      <c r="I126" s="230" t="s">
        <v>58</v>
      </c>
      <c r="R126" s="230" t="s">
        <v>976</v>
      </c>
      <c r="S126" s="230" t="s">
        <v>976</v>
      </c>
      <c r="U126" s="230" t="s">
        <v>976</v>
      </c>
      <c r="V126" s="230" t="s">
        <v>976</v>
      </c>
    </row>
    <row r="127" spans="1:22" ht="17.25" customHeight="1" x14ac:dyDescent="0.3">
      <c r="A127" s="230">
        <v>427401</v>
      </c>
      <c r="B127" s="230" t="s">
        <v>1775</v>
      </c>
      <c r="C127" s="230" t="s">
        <v>358</v>
      </c>
      <c r="D127" s="230" t="s">
        <v>1776</v>
      </c>
      <c r="E127" s="230" t="s">
        <v>145</v>
      </c>
      <c r="F127" s="230">
        <v>26505</v>
      </c>
      <c r="G127" s="230" t="s">
        <v>1609</v>
      </c>
      <c r="H127" s="230" t="s">
        <v>1482</v>
      </c>
      <c r="I127" s="230" t="s">
        <v>58</v>
      </c>
      <c r="J127" s="230" t="s">
        <v>303</v>
      </c>
      <c r="K127" s="230">
        <v>1992</v>
      </c>
      <c r="L127" s="230" t="s">
        <v>298</v>
      </c>
      <c r="V127" s="230" t="s">
        <v>976</v>
      </c>
    </row>
    <row r="128" spans="1:22" ht="17.25" customHeight="1" x14ac:dyDescent="0.3">
      <c r="A128" s="230">
        <v>424449</v>
      </c>
      <c r="B128" s="230" t="s">
        <v>1777</v>
      </c>
      <c r="C128" s="230" t="s">
        <v>358</v>
      </c>
      <c r="D128" s="230" t="s">
        <v>805</v>
      </c>
      <c r="E128" s="230" t="s">
        <v>146</v>
      </c>
      <c r="F128" s="230">
        <v>28126</v>
      </c>
      <c r="G128" s="230" t="s">
        <v>298</v>
      </c>
      <c r="H128" s="230" t="s">
        <v>1482</v>
      </c>
      <c r="I128" s="230" t="s">
        <v>58</v>
      </c>
      <c r="J128" s="230" t="s">
        <v>302</v>
      </c>
      <c r="K128" s="230">
        <v>1995</v>
      </c>
      <c r="L128" s="230" t="s">
        <v>298</v>
      </c>
      <c r="S128" s="230" t="s">
        <v>976</v>
      </c>
      <c r="T128" s="230" t="s">
        <v>976</v>
      </c>
      <c r="U128" s="230" t="s">
        <v>976</v>
      </c>
      <c r="V128" s="230" t="s">
        <v>976</v>
      </c>
    </row>
    <row r="129" spans="1:22" ht="17.25" customHeight="1" x14ac:dyDescent="0.3">
      <c r="A129" s="230">
        <v>426056</v>
      </c>
      <c r="B129" s="230" t="s">
        <v>1778</v>
      </c>
      <c r="C129" s="230" t="s">
        <v>382</v>
      </c>
      <c r="D129" s="230" t="s">
        <v>1779</v>
      </c>
      <c r="E129" s="230" t="s">
        <v>145</v>
      </c>
      <c r="F129" s="230">
        <v>27070</v>
      </c>
      <c r="G129" s="230" t="s">
        <v>1704</v>
      </c>
      <c r="H129" s="230" t="s">
        <v>1482</v>
      </c>
      <c r="I129" s="230" t="s">
        <v>58</v>
      </c>
      <c r="J129" s="230" t="s">
        <v>303</v>
      </c>
      <c r="K129" s="230">
        <v>1995</v>
      </c>
      <c r="L129" s="230" t="s">
        <v>298</v>
      </c>
      <c r="U129" s="230" t="s">
        <v>976</v>
      </c>
      <c r="V129" s="230" t="s">
        <v>976</v>
      </c>
    </row>
    <row r="130" spans="1:22" ht="17.25" customHeight="1" x14ac:dyDescent="0.3">
      <c r="A130" s="230">
        <v>427667</v>
      </c>
      <c r="B130" s="230" t="s">
        <v>1781</v>
      </c>
      <c r="C130" s="230" t="s">
        <v>829</v>
      </c>
      <c r="D130" s="230" t="s">
        <v>373</v>
      </c>
      <c r="E130" s="230" t="s">
        <v>146</v>
      </c>
      <c r="F130" s="230">
        <v>30568</v>
      </c>
      <c r="G130" s="230" t="s">
        <v>1782</v>
      </c>
      <c r="H130" s="230" t="s">
        <v>1482</v>
      </c>
      <c r="I130" s="230" t="s">
        <v>58</v>
      </c>
      <c r="J130" s="230" t="s">
        <v>302</v>
      </c>
      <c r="K130" s="230">
        <v>2001</v>
      </c>
      <c r="L130" s="230" t="s">
        <v>298</v>
      </c>
    </row>
    <row r="131" spans="1:22" ht="17.25" customHeight="1" x14ac:dyDescent="0.3">
      <c r="A131" s="230">
        <v>427201</v>
      </c>
      <c r="B131" s="230" t="s">
        <v>1783</v>
      </c>
      <c r="C131" s="230" t="s">
        <v>479</v>
      </c>
      <c r="D131" s="230" t="s">
        <v>1784</v>
      </c>
      <c r="E131" s="230" t="s">
        <v>146</v>
      </c>
      <c r="F131" s="230">
        <v>31802</v>
      </c>
      <c r="G131" s="230" t="s">
        <v>298</v>
      </c>
      <c r="H131" s="230" t="s">
        <v>1482</v>
      </c>
      <c r="I131" s="230" t="s">
        <v>58</v>
      </c>
      <c r="J131" s="230" t="s">
        <v>302</v>
      </c>
      <c r="K131" s="230">
        <v>2004</v>
      </c>
      <c r="L131" s="230" t="s">
        <v>298</v>
      </c>
      <c r="V131" s="230" t="s">
        <v>976</v>
      </c>
    </row>
    <row r="132" spans="1:22" ht="17.25" customHeight="1" x14ac:dyDescent="0.3">
      <c r="A132" s="230">
        <v>425636</v>
      </c>
      <c r="B132" s="230" t="s">
        <v>1785</v>
      </c>
      <c r="C132" s="230" t="s">
        <v>1786</v>
      </c>
      <c r="D132" s="230" t="s">
        <v>1787</v>
      </c>
      <c r="E132" s="230" t="s">
        <v>145</v>
      </c>
      <c r="F132" s="230">
        <v>31517</v>
      </c>
      <c r="G132" s="230" t="s">
        <v>298</v>
      </c>
      <c r="H132" s="230" t="s">
        <v>1482</v>
      </c>
      <c r="I132" s="230" t="s">
        <v>58</v>
      </c>
      <c r="J132" s="230" t="s">
        <v>303</v>
      </c>
      <c r="K132" s="230">
        <v>2004</v>
      </c>
      <c r="L132" s="230" t="s">
        <v>298</v>
      </c>
      <c r="S132" s="230" t="s">
        <v>976</v>
      </c>
      <c r="T132" s="230" t="s">
        <v>976</v>
      </c>
      <c r="U132" s="230" t="s">
        <v>976</v>
      </c>
      <c r="V132" s="230" t="s">
        <v>976</v>
      </c>
    </row>
    <row r="133" spans="1:22" ht="17.25" customHeight="1" x14ac:dyDescent="0.3">
      <c r="A133" s="230">
        <v>425663</v>
      </c>
      <c r="B133" s="230" t="s">
        <v>1788</v>
      </c>
      <c r="C133" s="230" t="s">
        <v>358</v>
      </c>
      <c r="D133" s="230" t="s">
        <v>408</v>
      </c>
      <c r="E133" s="230" t="s">
        <v>145</v>
      </c>
      <c r="F133" s="230">
        <v>32101</v>
      </c>
      <c r="G133" s="230" t="s">
        <v>1582</v>
      </c>
      <c r="H133" s="230" t="s">
        <v>1482</v>
      </c>
      <c r="I133" s="230" t="s">
        <v>58</v>
      </c>
      <c r="J133" s="230" t="s">
        <v>302</v>
      </c>
      <c r="K133" s="230">
        <v>2005</v>
      </c>
      <c r="L133" s="230" t="s">
        <v>298</v>
      </c>
      <c r="S133" s="230" t="s">
        <v>976</v>
      </c>
      <c r="T133" s="230" t="s">
        <v>976</v>
      </c>
      <c r="U133" s="230" t="s">
        <v>976</v>
      </c>
      <c r="V133" s="230" t="s">
        <v>976</v>
      </c>
    </row>
    <row r="134" spans="1:22" ht="17.25" customHeight="1" x14ac:dyDescent="0.3">
      <c r="A134" s="230">
        <v>425487</v>
      </c>
      <c r="B134" s="230" t="s">
        <v>1789</v>
      </c>
      <c r="C134" s="230" t="s">
        <v>404</v>
      </c>
      <c r="D134" s="230" t="s">
        <v>1790</v>
      </c>
      <c r="E134" s="230" t="s">
        <v>145</v>
      </c>
      <c r="F134" s="230">
        <v>32125</v>
      </c>
      <c r="G134" s="230" t="s">
        <v>298</v>
      </c>
      <c r="H134" s="230" t="s">
        <v>1482</v>
      </c>
      <c r="I134" s="230" t="s">
        <v>58</v>
      </c>
      <c r="J134" s="230" t="s">
        <v>303</v>
      </c>
      <c r="K134" s="230">
        <v>2005</v>
      </c>
      <c r="L134" s="230" t="s">
        <v>298</v>
      </c>
      <c r="S134" s="230" t="s">
        <v>976</v>
      </c>
      <c r="T134" s="230" t="s">
        <v>976</v>
      </c>
      <c r="U134" s="230" t="s">
        <v>976</v>
      </c>
      <c r="V134" s="230" t="s">
        <v>976</v>
      </c>
    </row>
    <row r="135" spans="1:22" ht="17.25" customHeight="1" x14ac:dyDescent="0.3">
      <c r="A135" s="230">
        <v>425218</v>
      </c>
      <c r="B135" s="230" t="s">
        <v>1791</v>
      </c>
      <c r="C135" s="230" t="s">
        <v>1792</v>
      </c>
      <c r="D135" s="230" t="s">
        <v>1793</v>
      </c>
      <c r="E135" s="230" t="s">
        <v>145</v>
      </c>
      <c r="F135" s="230">
        <v>32784</v>
      </c>
      <c r="G135" s="230" t="s">
        <v>1794</v>
      </c>
      <c r="H135" s="230" t="s">
        <v>1482</v>
      </c>
      <c r="I135" s="230" t="s">
        <v>58</v>
      </c>
      <c r="J135" s="230" t="s">
        <v>303</v>
      </c>
      <c r="K135" s="230">
        <v>2008</v>
      </c>
      <c r="L135" s="230" t="s">
        <v>298</v>
      </c>
      <c r="T135" s="230" t="s">
        <v>976</v>
      </c>
      <c r="U135" s="230" t="s">
        <v>976</v>
      </c>
      <c r="V135" s="230" t="s">
        <v>976</v>
      </c>
    </row>
    <row r="136" spans="1:22" ht="17.25" customHeight="1" x14ac:dyDescent="0.3">
      <c r="A136" s="230">
        <v>426916</v>
      </c>
      <c r="B136" s="230" t="s">
        <v>1795</v>
      </c>
      <c r="C136" s="230" t="s">
        <v>98</v>
      </c>
      <c r="D136" s="230" t="s">
        <v>1598</v>
      </c>
      <c r="E136" s="230" t="s">
        <v>146</v>
      </c>
      <c r="F136" s="230">
        <v>32837</v>
      </c>
      <c r="G136" s="230" t="s">
        <v>1796</v>
      </c>
      <c r="H136" s="230" t="s">
        <v>1482</v>
      </c>
      <c r="I136" s="230" t="s">
        <v>58</v>
      </c>
      <c r="J136" s="230" t="s">
        <v>303</v>
      </c>
      <c r="K136" s="230">
        <v>2009</v>
      </c>
      <c r="L136" s="230" t="s">
        <v>298</v>
      </c>
      <c r="U136" s="230" t="s">
        <v>976</v>
      </c>
      <c r="V136" s="230" t="s">
        <v>976</v>
      </c>
    </row>
    <row r="137" spans="1:22" ht="17.25" customHeight="1" x14ac:dyDescent="0.3">
      <c r="A137" s="230">
        <v>423066</v>
      </c>
      <c r="B137" s="230" t="s">
        <v>1797</v>
      </c>
      <c r="C137" s="230" t="s">
        <v>113</v>
      </c>
      <c r="D137" s="230" t="s">
        <v>424</v>
      </c>
      <c r="E137" s="230" t="s">
        <v>146</v>
      </c>
      <c r="F137" s="230">
        <v>33484</v>
      </c>
      <c r="G137" s="230" t="s">
        <v>298</v>
      </c>
      <c r="H137" s="230" t="s">
        <v>1482</v>
      </c>
      <c r="I137" s="230" t="s">
        <v>58</v>
      </c>
      <c r="J137" s="230" t="s">
        <v>302</v>
      </c>
      <c r="K137" s="230">
        <v>2010</v>
      </c>
      <c r="L137" s="230" t="s">
        <v>298</v>
      </c>
      <c r="S137" s="230" t="s">
        <v>976</v>
      </c>
      <c r="U137" s="230" t="s">
        <v>976</v>
      </c>
      <c r="V137" s="230" t="s">
        <v>976</v>
      </c>
    </row>
    <row r="138" spans="1:22" ht="17.25" customHeight="1" x14ac:dyDescent="0.3">
      <c r="A138" s="230">
        <v>424102</v>
      </c>
      <c r="B138" s="230" t="s">
        <v>1798</v>
      </c>
      <c r="C138" s="230" t="s">
        <v>372</v>
      </c>
      <c r="D138" s="230" t="s">
        <v>234</v>
      </c>
      <c r="E138" s="230" t="s">
        <v>146</v>
      </c>
      <c r="F138" s="230">
        <v>33789</v>
      </c>
      <c r="G138" s="230" t="s">
        <v>1799</v>
      </c>
      <c r="H138" s="230" t="s">
        <v>1482</v>
      </c>
      <c r="I138" s="230" t="s">
        <v>58</v>
      </c>
      <c r="J138" s="230" t="s">
        <v>302</v>
      </c>
      <c r="K138" s="230">
        <v>2010</v>
      </c>
      <c r="L138" s="230" t="s">
        <v>298</v>
      </c>
      <c r="S138" s="230" t="s">
        <v>976</v>
      </c>
      <c r="T138" s="230" t="s">
        <v>976</v>
      </c>
      <c r="U138" s="230" t="s">
        <v>976</v>
      </c>
      <c r="V138" s="230" t="s">
        <v>976</v>
      </c>
    </row>
    <row r="139" spans="1:22" ht="17.25" customHeight="1" x14ac:dyDescent="0.3">
      <c r="A139" s="230">
        <v>427330</v>
      </c>
      <c r="B139" s="230" t="s">
        <v>1800</v>
      </c>
      <c r="C139" s="230" t="s">
        <v>93</v>
      </c>
      <c r="D139" s="230" t="s">
        <v>434</v>
      </c>
      <c r="E139" s="230" t="s">
        <v>145</v>
      </c>
      <c r="F139" s="230" t="s">
        <v>1801</v>
      </c>
      <c r="G139" s="230" t="s">
        <v>1802</v>
      </c>
      <c r="H139" s="230" t="s">
        <v>1482</v>
      </c>
      <c r="I139" s="230" t="s">
        <v>58</v>
      </c>
      <c r="J139" s="230" t="s">
        <v>303</v>
      </c>
      <c r="K139" s="230">
        <v>2011</v>
      </c>
      <c r="L139" s="230" t="s">
        <v>298</v>
      </c>
    </row>
    <row r="140" spans="1:22" ht="17.25" customHeight="1" x14ac:dyDescent="0.3">
      <c r="A140" s="230">
        <v>426169</v>
      </c>
      <c r="B140" s="230" t="s">
        <v>1803</v>
      </c>
      <c r="C140" s="230" t="s">
        <v>61</v>
      </c>
      <c r="D140" s="230" t="s">
        <v>428</v>
      </c>
      <c r="E140" s="230" t="s">
        <v>146</v>
      </c>
      <c r="F140" s="230">
        <v>34079</v>
      </c>
      <c r="G140" s="230" t="s">
        <v>1804</v>
      </c>
      <c r="H140" s="230" t="s">
        <v>1482</v>
      </c>
      <c r="I140" s="230" t="s">
        <v>58</v>
      </c>
      <c r="J140" s="230" t="s">
        <v>303</v>
      </c>
      <c r="K140" s="230">
        <v>2012</v>
      </c>
      <c r="L140" s="230" t="s">
        <v>298</v>
      </c>
      <c r="U140" s="230" t="s">
        <v>976</v>
      </c>
      <c r="V140" s="230" t="s">
        <v>976</v>
      </c>
    </row>
    <row r="141" spans="1:22" ht="17.25" customHeight="1" x14ac:dyDescent="0.3">
      <c r="A141" s="230">
        <v>427722</v>
      </c>
      <c r="B141" s="230" t="s">
        <v>1805</v>
      </c>
      <c r="C141" s="230" t="s">
        <v>75</v>
      </c>
      <c r="D141" s="230" t="s">
        <v>225</v>
      </c>
      <c r="E141" s="230" t="s">
        <v>146</v>
      </c>
      <c r="F141" s="230">
        <v>34989</v>
      </c>
      <c r="G141" s="230" t="s">
        <v>298</v>
      </c>
      <c r="H141" s="230" t="s">
        <v>1482</v>
      </c>
      <c r="I141" s="230" t="s">
        <v>58</v>
      </c>
      <c r="J141" s="230" t="s">
        <v>302</v>
      </c>
      <c r="K141" s="230">
        <v>2013</v>
      </c>
      <c r="L141" s="230" t="s">
        <v>298</v>
      </c>
      <c r="V141" s="230" t="s">
        <v>976</v>
      </c>
    </row>
    <row r="142" spans="1:22" ht="17.25" customHeight="1" x14ac:dyDescent="0.3">
      <c r="A142" s="230">
        <v>427334</v>
      </c>
      <c r="B142" s="230" t="s">
        <v>1806</v>
      </c>
      <c r="C142" s="230" t="s">
        <v>1592</v>
      </c>
      <c r="D142" s="230" t="s">
        <v>462</v>
      </c>
      <c r="E142" s="230" t="s">
        <v>146</v>
      </c>
      <c r="F142" s="230">
        <v>29646</v>
      </c>
      <c r="G142" s="230" t="s">
        <v>1759</v>
      </c>
      <c r="H142" s="230" t="s">
        <v>1482</v>
      </c>
      <c r="I142" s="230" t="s">
        <v>58</v>
      </c>
      <c r="J142" s="230" t="s">
        <v>303</v>
      </c>
      <c r="K142" s="230">
        <v>2014</v>
      </c>
      <c r="L142" s="230" t="s">
        <v>298</v>
      </c>
      <c r="V142" s="230" t="s">
        <v>976</v>
      </c>
    </row>
    <row r="143" spans="1:22" ht="17.25" customHeight="1" x14ac:dyDescent="0.3">
      <c r="A143" s="230">
        <v>427161</v>
      </c>
      <c r="B143" s="230" t="s">
        <v>1807</v>
      </c>
      <c r="C143" s="230" t="s">
        <v>460</v>
      </c>
      <c r="D143" s="230" t="s">
        <v>1145</v>
      </c>
      <c r="E143" s="230" t="s">
        <v>145</v>
      </c>
      <c r="F143" s="230">
        <v>34867</v>
      </c>
      <c r="G143" s="230" t="s">
        <v>288</v>
      </c>
      <c r="H143" s="230" t="s">
        <v>1482</v>
      </c>
      <c r="I143" s="230" t="s">
        <v>58</v>
      </c>
      <c r="J143" s="230" t="s">
        <v>303</v>
      </c>
      <c r="K143" s="230">
        <v>2014</v>
      </c>
      <c r="L143" s="230" t="s">
        <v>298</v>
      </c>
      <c r="V143" s="230" t="s">
        <v>976</v>
      </c>
    </row>
    <row r="144" spans="1:22" ht="17.25" customHeight="1" x14ac:dyDescent="0.3">
      <c r="A144" s="230">
        <v>427640</v>
      </c>
      <c r="B144" s="230" t="s">
        <v>1808</v>
      </c>
      <c r="C144" s="230" t="s">
        <v>75</v>
      </c>
      <c r="D144" s="230" t="s">
        <v>245</v>
      </c>
      <c r="E144" s="230" t="s">
        <v>146</v>
      </c>
      <c r="F144" s="230">
        <v>35326</v>
      </c>
      <c r="G144" s="230" t="s">
        <v>1619</v>
      </c>
      <c r="H144" s="230" t="s">
        <v>1482</v>
      </c>
      <c r="I144" s="230" t="s">
        <v>58</v>
      </c>
      <c r="J144" s="230" t="s">
        <v>303</v>
      </c>
      <c r="K144" s="230">
        <v>2014</v>
      </c>
      <c r="L144" s="230" t="s">
        <v>298</v>
      </c>
    </row>
    <row r="145" spans="1:22" ht="17.25" customHeight="1" x14ac:dyDescent="0.3">
      <c r="A145" s="230">
        <v>427735</v>
      </c>
      <c r="B145" s="230" t="s">
        <v>1809</v>
      </c>
      <c r="C145" s="230" t="s">
        <v>1155</v>
      </c>
      <c r="D145" s="230" t="s">
        <v>255</v>
      </c>
      <c r="E145" s="230" t="s">
        <v>145</v>
      </c>
      <c r="F145" s="230" t="s">
        <v>1810</v>
      </c>
      <c r="G145" s="230" t="s">
        <v>1702</v>
      </c>
      <c r="H145" s="230" t="s">
        <v>1482</v>
      </c>
      <c r="I145" s="230" t="s">
        <v>58</v>
      </c>
      <c r="J145" s="230" t="s">
        <v>303</v>
      </c>
      <c r="K145" s="230">
        <v>2016</v>
      </c>
      <c r="L145" s="230" t="s">
        <v>298</v>
      </c>
    </row>
    <row r="146" spans="1:22" ht="17.25" customHeight="1" x14ac:dyDescent="0.3">
      <c r="A146" s="230">
        <v>427631</v>
      </c>
      <c r="B146" s="230" t="s">
        <v>1811</v>
      </c>
      <c r="C146" s="230" t="s">
        <v>534</v>
      </c>
      <c r="D146" s="230" t="s">
        <v>521</v>
      </c>
      <c r="E146" s="230" t="s">
        <v>146</v>
      </c>
      <c r="F146" s="230" t="s">
        <v>1812</v>
      </c>
      <c r="G146" s="230" t="s">
        <v>1761</v>
      </c>
      <c r="H146" s="230" t="s">
        <v>1482</v>
      </c>
      <c r="I146" s="230" t="s">
        <v>58</v>
      </c>
      <c r="J146" s="230" t="s">
        <v>303</v>
      </c>
      <c r="K146" s="230">
        <v>2016</v>
      </c>
      <c r="L146" s="230" t="s">
        <v>298</v>
      </c>
    </row>
    <row r="147" spans="1:22" ht="17.25" customHeight="1" x14ac:dyDescent="0.3">
      <c r="A147" s="230">
        <v>427276</v>
      </c>
      <c r="B147" s="230" t="s">
        <v>1813</v>
      </c>
      <c r="C147" s="230" t="s">
        <v>534</v>
      </c>
      <c r="D147" s="230" t="s">
        <v>418</v>
      </c>
      <c r="E147" s="230" t="s">
        <v>146</v>
      </c>
      <c r="F147" s="230">
        <v>36580</v>
      </c>
      <c r="G147" s="230" t="s">
        <v>298</v>
      </c>
      <c r="H147" s="230" t="s">
        <v>1482</v>
      </c>
      <c r="I147" s="230" t="s">
        <v>58</v>
      </c>
      <c r="J147" s="230" t="s">
        <v>302</v>
      </c>
      <c r="K147" s="230">
        <v>2018</v>
      </c>
      <c r="L147" s="230" t="s">
        <v>298</v>
      </c>
      <c r="V147" s="230" t="s">
        <v>976</v>
      </c>
    </row>
    <row r="148" spans="1:22" ht="17.25" customHeight="1" x14ac:dyDescent="0.3">
      <c r="A148" s="230">
        <v>427489</v>
      </c>
      <c r="B148" s="230" t="s">
        <v>1814</v>
      </c>
      <c r="C148" s="230" t="s">
        <v>132</v>
      </c>
      <c r="D148" s="230" t="s">
        <v>213</v>
      </c>
      <c r="E148" s="230" t="s">
        <v>146</v>
      </c>
      <c r="F148" s="230" t="s">
        <v>1815</v>
      </c>
      <c r="G148" s="230" t="s">
        <v>288</v>
      </c>
      <c r="H148" s="230" t="s">
        <v>1482</v>
      </c>
      <c r="I148" s="230" t="s">
        <v>58</v>
      </c>
      <c r="J148" s="230" t="s">
        <v>302</v>
      </c>
      <c r="K148" s="230">
        <v>2017</v>
      </c>
      <c r="L148" s="230" t="s">
        <v>299</v>
      </c>
    </row>
    <row r="149" spans="1:22" ht="17.25" customHeight="1" x14ac:dyDescent="0.3">
      <c r="A149" s="230">
        <v>424738</v>
      </c>
      <c r="B149" s="230" t="s">
        <v>1816</v>
      </c>
      <c r="C149" s="230" t="s">
        <v>992</v>
      </c>
      <c r="D149" s="230" t="s">
        <v>276</v>
      </c>
      <c r="E149" s="230" t="s">
        <v>145</v>
      </c>
      <c r="F149" s="230">
        <v>33607</v>
      </c>
      <c r="G149" s="230" t="s">
        <v>294</v>
      </c>
      <c r="H149" s="230" t="s">
        <v>1482</v>
      </c>
      <c r="I149" s="230" t="s">
        <v>58</v>
      </c>
      <c r="J149" s="230" t="s">
        <v>303</v>
      </c>
      <c r="K149" s="230">
        <v>2010</v>
      </c>
      <c r="L149" s="230" t="s">
        <v>294</v>
      </c>
    </row>
    <row r="150" spans="1:22" ht="17.25" customHeight="1" x14ac:dyDescent="0.3">
      <c r="A150" s="230">
        <v>427416</v>
      </c>
      <c r="B150" s="230" t="s">
        <v>1817</v>
      </c>
      <c r="C150" s="230" t="s">
        <v>426</v>
      </c>
      <c r="D150" s="230" t="s">
        <v>135</v>
      </c>
      <c r="E150" s="230" t="s">
        <v>145</v>
      </c>
      <c r="H150" s="230" t="s">
        <v>1482</v>
      </c>
      <c r="I150" s="230" t="s">
        <v>58</v>
      </c>
      <c r="J150" s="230" t="s">
        <v>303</v>
      </c>
      <c r="K150" s="230">
        <v>2017</v>
      </c>
      <c r="L150" s="230" t="s">
        <v>288</v>
      </c>
      <c r="V150" s="230" t="s">
        <v>976</v>
      </c>
    </row>
    <row r="151" spans="1:22" ht="17.25" customHeight="1" x14ac:dyDescent="0.3">
      <c r="A151" s="230">
        <v>427463</v>
      </c>
      <c r="B151" s="230" t="s">
        <v>1818</v>
      </c>
      <c r="C151" s="230" t="s">
        <v>60</v>
      </c>
      <c r="D151" s="230" t="s">
        <v>1152</v>
      </c>
      <c r="E151" s="230" t="s">
        <v>146</v>
      </c>
      <c r="F151" s="230">
        <v>35684</v>
      </c>
      <c r="G151" s="230" t="s">
        <v>288</v>
      </c>
      <c r="H151" s="230" t="s">
        <v>1482</v>
      </c>
      <c r="I151" s="230" t="s">
        <v>58</v>
      </c>
      <c r="J151" s="230" t="s">
        <v>302</v>
      </c>
      <c r="K151" s="230">
        <v>2018</v>
      </c>
      <c r="L151" s="230" t="s">
        <v>288</v>
      </c>
    </row>
    <row r="152" spans="1:22" ht="17.25" customHeight="1" x14ac:dyDescent="0.3">
      <c r="A152" s="230">
        <v>427451</v>
      </c>
      <c r="B152" s="230" t="s">
        <v>1819</v>
      </c>
      <c r="C152" s="230" t="s">
        <v>565</v>
      </c>
      <c r="D152" s="230" t="s">
        <v>419</v>
      </c>
      <c r="E152" s="230" t="s">
        <v>145</v>
      </c>
      <c r="H152" s="230" t="s">
        <v>1482</v>
      </c>
      <c r="I152" s="230" t="s">
        <v>58</v>
      </c>
      <c r="J152" s="230" t="s">
        <v>302</v>
      </c>
      <c r="K152" s="230">
        <v>2018</v>
      </c>
      <c r="L152" s="230" t="s">
        <v>288</v>
      </c>
    </row>
    <row r="153" spans="1:22" ht="17.25" customHeight="1" x14ac:dyDescent="0.3">
      <c r="A153" s="230">
        <v>423052</v>
      </c>
      <c r="B153" s="230" t="s">
        <v>1820</v>
      </c>
      <c r="C153" s="230" t="s">
        <v>382</v>
      </c>
      <c r="D153" s="230" t="s">
        <v>206</v>
      </c>
      <c r="E153" s="230" t="s">
        <v>146</v>
      </c>
      <c r="F153" s="230">
        <v>28856</v>
      </c>
      <c r="G153" s="230" t="s">
        <v>288</v>
      </c>
      <c r="H153" s="230" t="s">
        <v>1482</v>
      </c>
      <c r="I153" s="230" t="s">
        <v>58</v>
      </c>
      <c r="J153" s="230" t="s">
        <v>302</v>
      </c>
      <c r="K153" s="230">
        <v>1999</v>
      </c>
      <c r="L153" s="230" t="s">
        <v>293</v>
      </c>
      <c r="R153" s="230" t="s">
        <v>976</v>
      </c>
      <c r="S153" s="230" t="s">
        <v>976</v>
      </c>
      <c r="T153" s="230" t="s">
        <v>976</v>
      </c>
      <c r="U153" s="230" t="s">
        <v>976</v>
      </c>
      <c r="V153" s="230" t="s">
        <v>976</v>
      </c>
    </row>
    <row r="154" spans="1:22" ht="17.25" customHeight="1" x14ac:dyDescent="0.3">
      <c r="A154" s="230">
        <v>420329</v>
      </c>
      <c r="B154" s="230" t="s">
        <v>1821</v>
      </c>
      <c r="C154" s="230" t="s">
        <v>75</v>
      </c>
      <c r="D154" s="230" t="s">
        <v>197</v>
      </c>
      <c r="E154" s="230" t="s">
        <v>146</v>
      </c>
      <c r="F154" s="230">
        <v>32457</v>
      </c>
      <c r="G154" s="230" t="s">
        <v>1747</v>
      </c>
      <c r="H154" s="230" t="s">
        <v>1482</v>
      </c>
      <c r="I154" s="230" t="s">
        <v>58</v>
      </c>
      <c r="J154" s="230" t="s">
        <v>303</v>
      </c>
      <c r="K154" s="230">
        <v>2008</v>
      </c>
      <c r="L154" s="230" t="s">
        <v>293</v>
      </c>
      <c r="U154" s="230" t="s">
        <v>976</v>
      </c>
      <c r="V154" s="230" t="s">
        <v>976</v>
      </c>
    </row>
    <row r="155" spans="1:22" ht="17.25" customHeight="1" x14ac:dyDescent="0.3">
      <c r="A155" s="230">
        <v>427485</v>
      </c>
      <c r="B155" s="230" t="s">
        <v>1822</v>
      </c>
      <c r="C155" s="230" t="s">
        <v>66</v>
      </c>
      <c r="D155" s="230" t="s">
        <v>227</v>
      </c>
      <c r="E155" s="230" t="s">
        <v>145</v>
      </c>
      <c r="F155" s="230">
        <v>34241</v>
      </c>
      <c r="G155" s="230" t="s">
        <v>1749</v>
      </c>
      <c r="H155" s="230" t="s">
        <v>1482</v>
      </c>
      <c r="I155" s="230" t="s">
        <v>58</v>
      </c>
      <c r="J155" s="230" t="s">
        <v>303</v>
      </c>
      <c r="K155" s="230">
        <v>2011</v>
      </c>
      <c r="L155" s="230" t="s">
        <v>293</v>
      </c>
      <c r="V155" s="230" t="s">
        <v>976</v>
      </c>
    </row>
    <row r="156" spans="1:22" ht="17.25" customHeight="1" x14ac:dyDescent="0.3">
      <c r="A156" s="230">
        <v>425173</v>
      </c>
      <c r="B156" s="230" t="s">
        <v>1823</v>
      </c>
      <c r="C156" s="230" t="s">
        <v>413</v>
      </c>
      <c r="D156" s="230" t="s">
        <v>462</v>
      </c>
      <c r="E156" s="230" t="s">
        <v>145</v>
      </c>
      <c r="F156" s="230">
        <v>32229</v>
      </c>
      <c r="G156" s="230" t="s">
        <v>1606</v>
      </c>
      <c r="H156" s="230" t="s">
        <v>1482</v>
      </c>
      <c r="I156" s="230" t="s">
        <v>58</v>
      </c>
      <c r="J156" s="230" t="s">
        <v>303</v>
      </c>
      <c r="K156" s="230">
        <v>2007</v>
      </c>
      <c r="S156" s="230" t="s">
        <v>976</v>
      </c>
      <c r="U156" s="230" t="s">
        <v>976</v>
      </c>
      <c r="V156" s="230" t="s">
        <v>976</v>
      </c>
    </row>
    <row r="157" spans="1:22" ht="17.25" customHeight="1" x14ac:dyDescent="0.3">
      <c r="A157" s="230">
        <v>427390</v>
      </c>
      <c r="B157" s="230" t="s">
        <v>1824</v>
      </c>
      <c r="C157" s="230" t="s">
        <v>358</v>
      </c>
      <c r="D157" s="230" t="s">
        <v>235</v>
      </c>
      <c r="E157" s="230" t="s">
        <v>146</v>
      </c>
      <c r="F157" s="230" t="s">
        <v>1825</v>
      </c>
      <c r="G157" s="230" t="s">
        <v>1826</v>
      </c>
      <c r="H157" s="230" t="s">
        <v>1482</v>
      </c>
      <c r="I157" s="230" t="s">
        <v>58</v>
      </c>
      <c r="J157" s="230" t="s">
        <v>303</v>
      </c>
      <c r="K157" s="230">
        <v>2000</v>
      </c>
      <c r="V157" s="230" t="s">
        <v>976</v>
      </c>
    </row>
    <row r="158" spans="1:22" ht="17.25" customHeight="1" x14ac:dyDescent="0.3">
      <c r="A158" s="230">
        <v>412657</v>
      </c>
      <c r="B158" s="230" t="s">
        <v>1827</v>
      </c>
      <c r="C158" s="230" t="s">
        <v>399</v>
      </c>
      <c r="D158" s="230" t="s">
        <v>469</v>
      </c>
      <c r="E158" s="230" t="s">
        <v>146</v>
      </c>
      <c r="F158" s="230">
        <v>33054</v>
      </c>
      <c r="G158" s="230" t="s">
        <v>1609</v>
      </c>
      <c r="H158" s="230" t="s">
        <v>1482</v>
      </c>
      <c r="I158" s="230" t="s">
        <v>58</v>
      </c>
      <c r="J158" s="230" t="s">
        <v>303</v>
      </c>
      <c r="S158" s="230" t="s">
        <v>976</v>
      </c>
      <c r="T158" s="230" t="s">
        <v>976</v>
      </c>
      <c r="U158" s="230" t="s">
        <v>976</v>
      </c>
      <c r="V158" s="230" t="s">
        <v>976</v>
      </c>
    </row>
    <row r="159" spans="1:22" ht="17.25" customHeight="1" x14ac:dyDescent="0.3">
      <c r="A159" s="230">
        <v>414220</v>
      </c>
      <c r="B159" s="230" t="s">
        <v>1828</v>
      </c>
      <c r="C159" s="230" t="s">
        <v>427</v>
      </c>
      <c r="D159" s="230" t="s">
        <v>1829</v>
      </c>
      <c r="E159" s="230" t="s">
        <v>146</v>
      </c>
      <c r="F159" s="230">
        <v>33800</v>
      </c>
      <c r="G159" s="230" t="s">
        <v>298</v>
      </c>
      <c r="H159" s="230" t="s">
        <v>1482</v>
      </c>
      <c r="I159" s="230" t="s">
        <v>58</v>
      </c>
      <c r="U159" s="230" t="s">
        <v>976</v>
      </c>
      <c r="V159" s="230" t="s">
        <v>976</v>
      </c>
    </row>
    <row r="160" spans="1:22" ht="17.25" customHeight="1" x14ac:dyDescent="0.3">
      <c r="A160" s="230">
        <v>422413</v>
      </c>
      <c r="B160" s="230" t="s">
        <v>1830</v>
      </c>
      <c r="C160" s="230" t="s">
        <v>93</v>
      </c>
      <c r="D160" s="230" t="s">
        <v>252</v>
      </c>
      <c r="E160" s="230" t="s">
        <v>145</v>
      </c>
      <c r="F160" s="230">
        <v>35100</v>
      </c>
      <c r="G160" s="230" t="s">
        <v>298</v>
      </c>
      <c r="H160" s="230" t="s">
        <v>1482</v>
      </c>
      <c r="I160" s="230" t="s">
        <v>58</v>
      </c>
      <c r="J160" s="230" t="s">
        <v>302</v>
      </c>
      <c r="K160" s="230">
        <v>2016</v>
      </c>
      <c r="L160" s="230" t="s">
        <v>298</v>
      </c>
      <c r="S160" s="230" t="s">
        <v>976</v>
      </c>
      <c r="T160" s="230" t="s">
        <v>976</v>
      </c>
      <c r="U160" s="230" t="s">
        <v>976</v>
      </c>
      <c r="V160" s="230" t="s">
        <v>976</v>
      </c>
    </row>
    <row r="161" spans="1:22" ht="17.25" customHeight="1" x14ac:dyDescent="0.3">
      <c r="A161" s="230">
        <v>426020</v>
      </c>
      <c r="B161" s="230" t="s">
        <v>1838</v>
      </c>
      <c r="C161" s="230" t="s">
        <v>67</v>
      </c>
      <c r="D161" s="230" t="s">
        <v>1839</v>
      </c>
      <c r="E161" s="230" t="s">
        <v>145</v>
      </c>
      <c r="H161" s="230" t="s">
        <v>1482</v>
      </c>
      <c r="I161" s="230" t="s">
        <v>58</v>
      </c>
      <c r="J161" s="230" t="s">
        <v>302</v>
      </c>
      <c r="K161" s="230">
        <v>2008</v>
      </c>
      <c r="L161" s="230" t="s">
        <v>299</v>
      </c>
    </row>
    <row r="162" spans="1:22" ht="17.25" customHeight="1" x14ac:dyDescent="0.3">
      <c r="A162" s="230">
        <v>426310</v>
      </c>
      <c r="B162" s="230" t="s">
        <v>1842</v>
      </c>
      <c r="C162" s="230" t="s">
        <v>377</v>
      </c>
      <c r="D162" s="230" t="s">
        <v>1843</v>
      </c>
      <c r="E162" s="230" t="s">
        <v>146</v>
      </c>
      <c r="H162" s="230" t="s">
        <v>1482</v>
      </c>
      <c r="I162" s="230" t="s">
        <v>58</v>
      </c>
      <c r="J162" s="230" t="s">
        <v>302</v>
      </c>
      <c r="K162" s="230">
        <v>2010</v>
      </c>
      <c r="L162" s="230" t="s">
        <v>299</v>
      </c>
      <c r="U162" s="230" t="s">
        <v>976</v>
      </c>
      <c r="V162" s="230" t="s">
        <v>976</v>
      </c>
    </row>
    <row r="163" spans="1:22" ht="17.25" customHeight="1" x14ac:dyDescent="0.3">
      <c r="A163" s="230">
        <v>425654</v>
      </c>
      <c r="B163" s="230" t="s">
        <v>1847</v>
      </c>
      <c r="C163" s="230" t="s">
        <v>63</v>
      </c>
      <c r="D163" s="230" t="s">
        <v>139</v>
      </c>
      <c r="E163" s="230" t="s">
        <v>146</v>
      </c>
      <c r="F163" s="230">
        <v>34245</v>
      </c>
      <c r="G163" s="230" t="s">
        <v>1848</v>
      </c>
      <c r="H163" s="230" t="s">
        <v>1482</v>
      </c>
      <c r="I163" s="230" t="s">
        <v>58</v>
      </c>
      <c r="K163" s="230">
        <v>2011</v>
      </c>
      <c r="L163" s="230" t="s">
        <v>299</v>
      </c>
      <c r="S163" s="230" t="s">
        <v>976</v>
      </c>
      <c r="T163" s="230" t="s">
        <v>976</v>
      </c>
      <c r="U163" s="230" t="s">
        <v>976</v>
      </c>
      <c r="V163" s="230" t="s">
        <v>976</v>
      </c>
    </row>
    <row r="164" spans="1:22" ht="17.25" customHeight="1" x14ac:dyDescent="0.3">
      <c r="A164" s="230">
        <v>427093</v>
      </c>
      <c r="B164" s="230" t="s">
        <v>1849</v>
      </c>
      <c r="C164" s="230" t="s">
        <v>83</v>
      </c>
      <c r="D164" s="230" t="s">
        <v>215</v>
      </c>
      <c r="E164" s="230" t="s">
        <v>146</v>
      </c>
      <c r="F164" s="230">
        <v>34700</v>
      </c>
      <c r="H164" s="230" t="s">
        <v>1482</v>
      </c>
      <c r="I164" s="230" t="s">
        <v>58</v>
      </c>
      <c r="J164" s="230" t="s">
        <v>302</v>
      </c>
      <c r="K164" s="230">
        <v>2012</v>
      </c>
      <c r="L164" s="230" t="s">
        <v>299</v>
      </c>
      <c r="U164" s="230" t="s">
        <v>976</v>
      </c>
      <c r="V164" s="230" t="s">
        <v>976</v>
      </c>
    </row>
    <row r="165" spans="1:22" ht="17.25" customHeight="1" x14ac:dyDescent="0.3">
      <c r="A165" s="230">
        <v>423585</v>
      </c>
      <c r="B165" s="230" t="s">
        <v>1850</v>
      </c>
      <c r="C165" s="230" t="s">
        <v>61</v>
      </c>
      <c r="D165" s="230" t="s">
        <v>250</v>
      </c>
      <c r="E165" s="230" t="s">
        <v>146</v>
      </c>
      <c r="F165" s="230">
        <v>34573</v>
      </c>
      <c r="G165" s="230" t="s">
        <v>288</v>
      </c>
      <c r="H165" s="230" t="s">
        <v>1482</v>
      </c>
      <c r="I165" s="230" t="s">
        <v>58</v>
      </c>
      <c r="J165" s="230" t="s">
        <v>302</v>
      </c>
      <c r="K165" s="230">
        <v>2012</v>
      </c>
      <c r="L165" s="230" t="s">
        <v>299</v>
      </c>
      <c r="U165" s="230" t="s">
        <v>976</v>
      </c>
      <c r="V165" s="230" t="s">
        <v>976</v>
      </c>
    </row>
    <row r="166" spans="1:22" ht="17.25" customHeight="1" x14ac:dyDescent="0.3">
      <c r="A166" s="230">
        <v>425220</v>
      </c>
      <c r="B166" s="230" t="s">
        <v>1851</v>
      </c>
      <c r="C166" s="230" t="s">
        <v>63</v>
      </c>
      <c r="D166" s="230" t="s">
        <v>1852</v>
      </c>
      <c r="E166" s="230" t="s">
        <v>145</v>
      </c>
      <c r="F166" s="230">
        <v>34594</v>
      </c>
      <c r="G166" s="230" t="s">
        <v>288</v>
      </c>
      <c r="H166" s="230" t="s">
        <v>1482</v>
      </c>
      <c r="I166" s="230" t="s">
        <v>58</v>
      </c>
      <c r="J166" s="230" t="s">
        <v>302</v>
      </c>
      <c r="K166" s="230">
        <v>2012</v>
      </c>
      <c r="L166" s="230" t="s">
        <v>299</v>
      </c>
    </row>
    <row r="167" spans="1:22" ht="17.25" customHeight="1" x14ac:dyDescent="0.3">
      <c r="A167" s="230">
        <v>426956</v>
      </c>
      <c r="B167" s="230" t="s">
        <v>1854</v>
      </c>
      <c r="C167" s="230" t="s">
        <v>74</v>
      </c>
      <c r="D167" s="230" t="s">
        <v>238</v>
      </c>
      <c r="E167" s="230" t="s">
        <v>145</v>
      </c>
      <c r="F167" s="230">
        <v>34335</v>
      </c>
      <c r="H167" s="230" t="s">
        <v>1482</v>
      </c>
      <c r="I167" s="230" t="s">
        <v>58</v>
      </c>
      <c r="J167" s="230" t="s">
        <v>303</v>
      </c>
      <c r="K167" s="230">
        <v>2012</v>
      </c>
      <c r="L167" s="230" t="s">
        <v>299</v>
      </c>
    </row>
    <row r="168" spans="1:22" ht="17.25" customHeight="1" x14ac:dyDescent="0.3">
      <c r="A168" s="230">
        <v>425091</v>
      </c>
      <c r="B168" s="230" t="s">
        <v>1855</v>
      </c>
      <c r="C168" s="230" t="s">
        <v>65</v>
      </c>
      <c r="D168" s="230" t="s">
        <v>213</v>
      </c>
      <c r="E168" s="230" t="s">
        <v>146</v>
      </c>
      <c r="F168" s="230">
        <v>34493</v>
      </c>
      <c r="G168" s="230" t="s">
        <v>1856</v>
      </c>
      <c r="H168" s="230" t="s">
        <v>1482</v>
      </c>
      <c r="I168" s="230" t="s">
        <v>58</v>
      </c>
      <c r="J168" s="230" t="s">
        <v>303</v>
      </c>
      <c r="K168" s="230">
        <v>2012</v>
      </c>
      <c r="L168" s="230" t="s">
        <v>299</v>
      </c>
      <c r="S168" s="230" t="s">
        <v>976</v>
      </c>
      <c r="T168" s="230" t="s">
        <v>976</v>
      </c>
      <c r="V168" s="230" t="s">
        <v>976</v>
      </c>
    </row>
    <row r="169" spans="1:22" ht="17.25" customHeight="1" x14ac:dyDescent="0.3">
      <c r="A169" s="230">
        <v>424406</v>
      </c>
      <c r="B169" s="230" t="s">
        <v>1857</v>
      </c>
      <c r="C169" s="230" t="s">
        <v>63</v>
      </c>
      <c r="D169" s="230" t="s">
        <v>278</v>
      </c>
      <c r="E169" s="230" t="s">
        <v>146</v>
      </c>
      <c r="F169" s="230">
        <v>34714</v>
      </c>
      <c r="G169" s="230" t="s">
        <v>1858</v>
      </c>
      <c r="H169" s="230" t="s">
        <v>1482</v>
      </c>
      <c r="I169" s="230" t="s">
        <v>58</v>
      </c>
      <c r="J169" s="230" t="s">
        <v>303</v>
      </c>
      <c r="K169" s="230">
        <v>2012</v>
      </c>
      <c r="L169" s="230" t="s">
        <v>299</v>
      </c>
      <c r="S169" s="230" t="s">
        <v>976</v>
      </c>
      <c r="T169" s="230" t="s">
        <v>976</v>
      </c>
      <c r="U169" s="230" t="s">
        <v>976</v>
      </c>
      <c r="V169" s="230" t="s">
        <v>976</v>
      </c>
    </row>
    <row r="170" spans="1:22" ht="17.25" customHeight="1" x14ac:dyDescent="0.3">
      <c r="A170" s="230">
        <v>420781</v>
      </c>
      <c r="B170" s="230" t="s">
        <v>1860</v>
      </c>
      <c r="C170" s="230" t="s">
        <v>1861</v>
      </c>
      <c r="D170" s="230" t="s">
        <v>375</v>
      </c>
      <c r="E170" s="230" t="s">
        <v>145</v>
      </c>
      <c r="F170" s="230">
        <v>34335</v>
      </c>
      <c r="H170" s="230" t="s">
        <v>1482</v>
      </c>
      <c r="I170" s="230" t="s">
        <v>58</v>
      </c>
      <c r="J170" s="230" t="s">
        <v>302</v>
      </c>
      <c r="K170" s="230">
        <v>2013</v>
      </c>
      <c r="L170" s="230" t="s">
        <v>299</v>
      </c>
    </row>
    <row r="171" spans="1:22" ht="17.25" customHeight="1" x14ac:dyDescent="0.3">
      <c r="A171" s="230">
        <v>426046</v>
      </c>
      <c r="B171" s="230" t="s">
        <v>1864</v>
      </c>
      <c r="C171" s="230" t="s">
        <v>1206</v>
      </c>
      <c r="D171" s="230" t="s">
        <v>1145</v>
      </c>
      <c r="E171" s="230" t="s">
        <v>145</v>
      </c>
      <c r="F171" s="230">
        <v>35079</v>
      </c>
      <c r="G171" s="230" t="s">
        <v>288</v>
      </c>
      <c r="H171" s="230" t="s">
        <v>1482</v>
      </c>
      <c r="I171" s="230" t="s">
        <v>58</v>
      </c>
      <c r="J171" s="230" t="s">
        <v>302</v>
      </c>
      <c r="K171" s="230">
        <v>2013</v>
      </c>
      <c r="L171" s="230" t="s">
        <v>299</v>
      </c>
      <c r="U171" s="230" t="s">
        <v>976</v>
      </c>
      <c r="V171" s="230" t="s">
        <v>976</v>
      </c>
    </row>
    <row r="172" spans="1:22" ht="17.25" customHeight="1" x14ac:dyDescent="0.3">
      <c r="A172" s="230">
        <v>425262</v>
      </c>
      <c r="B172" s="230" t="s">
        <v>1865</v>
      </c>
      <c r="C172" s="230" t="s">
        <v>127</v>
      </c>
      <c r="D172" s="230" t="s">
        <v>216</v>
      </c>
      <c r="E172" s="230" t="s">
        <v>145</v>
      </c>
      <c r="H172" s="230" t="s">
        <v>1482</v>
      </c>
      <c r="I172" s="230" t="s">
        <v>58</v>
      </c>
      <c r="J172" s="230" t="s">
        <v>302</v>
      </c>
      <c r="K172" s="230">
        <v>2013</v>
      </c>
      <c r="L172" s="230" t="s">
        <v>299</v>
      </c>
      <c r="S172" s="230" t="s">
        <v>976</v>
      </c>
      <c r="T172" s="230" t="s">
        <v>976</v>
      </c>
      <c r="U172" s="230" t="s">
        <v>976</v>
      </c>
      <c r="V172" s="230" t="s">
        <v>976</v>
      </c>
    </row>
    <row r="173" spans="1:22" ht="17.25" customHeight="1" x14ac:dyDescent="0.3">
      <c r="A173" s="230">
        <v>425834</v>
      </c>
      <c r="B173" s="230" t="s">
        <v>1866</v>
      </c>
      <c r="C173" s="230" t="s">
        <v>1867</v>
      </c>
      <c r="D173" s="230" t="s">
        <v>520</v>
      </c>
      <c r="E173" s="230" t="s">
        <v>145</v>
      </c>
      <c r="F173" s="230">
        <v>33115</v>
      </c>
      <c r="G173" s="230" t="s">
        <v>288</v>
      </c>
      <c r="H173" s="230" t="s">
        <v>1482</v>
      </c>
      <c r="I173" s="230" t="s">
        <v>58</v>
      </c>
      <c r="J173" s="230" t="s">
        <v>303</v>
      </c>
      <c r="K173" s="230">
        <v>2013</v>
      </c>
      <c r="L173" s="230" t="s">
        <v>299</v>
      </c>
    </row>
    <row r="174" spans="1:22" ht="17.25" customHeight="1" x14ac:dyDescent="0.3">
      <c r="A174" s="230">
        <v>421268</v>
      </c>
      <c r="B174" s="230" t="s">
        <v>1868</v>
      </c>
      <c r="C174" s="230" t="s">
        <v>1869</v>
      </c>
      <c r="D174" s="230" t="s">
        <v>588</v>
      </c>
      <c r="E174" s="230" t="s">
        <v>146</v>
      </c>
      <c r="F174" s="230">
        <v>34700</v>
      </c>
      <c r="H174" s="230" t="s">
        <v>1482</v>
      </c>
      <c r="I174" s="230" t="s">
        <v>58</v>
      </c>
      <c r="J174" s="230" t="s">
        <v>303</v>
      </c>
      <c r="K174" s="230">
        <v>2013</v>
      </c>
      <c r="L174" s="230" t="s">
        <v>299</v>
      </c>
      <c r="U174" s="230" t="s">
        <v>976</v>
      </c>
      <c r="V174" s="230" t="s">
        <v>976</v>
      </c>
    </row>
    <row r="175" spans="1:22" ht="17.25" customHeight="1" x14ac:dyDescent="0.3">
      <c r="A175" s="230">
        <v>424514</v>
      </c>
      <c r="B175" s="230" t="s">
        <v>1870</v>
      </c>
      <c r="C175" s="230" t="s">
        <v>87</v>
      </c>
      <c r="D175" s="230" t="s">
        <v>469</v>
      </c>
      <c r="E175" s="230" t="s">
        <v>146</v>
      </c>
      <c r="F175" s="230">
        <v>35024</v>
      </c>
      <c r="G175" s="230" t="s">
        <v>288</v>
      </c>
      <c r="H175" s="230" t="s">
        <v>1482</v>
      </c>
      <c r="I175" s="230" t="s">
        <v>58</v>
      </c>
      <c r="J175" s="230" t="s">
        <v>303</v>
      </c>
      <c r="K175" s="230">
        <v>2013</v>
      </c>
      <c r="L175" s="230" t="s">
        <v>299</v>
      </c>
      <c r="S175" s="230" t="s">
        <v>976</v>
      </c>
      <c r="T175" s="230" t="s">
        <v>976</v>
      </c>
      <c r="U175" s="230" t="s">
        <v>976</v>
      </c>
      <c r="V175" s="230" t="s">
        <v>976</v>
      </c>
    </row>
    <row r="176" spans="1:22" ht="17.25" customHeight="1" x14ac:dyDescent="0.3">
      <c r="A176" s="230">
        <v>425677</v>
      </c>
      <c r="B176" s="230" t="s">
        <v>1871</v>
      </c>
      <c r="C176" s="230" t="s">
        <v>63</v>
      </c>
      <c r="D176" s="230" t="s">
        <v>197</v>
      </c>
      <c r="E176" s="230" t="s">
        <v>146</v>
      </c>
      <c r="F176" s="230">
        <v>35065</v>
      </c>
      <c r="G176" s="230" t="s">
        <v>288</v>
      </c>
      <c r="H176" s="230" t="s">
        <v>1482</v>
      </c>
      <c r="I176" s="230" t="s">
        <v>58</v>
      </c>
      <c r="J176" s="230" t="s">
        <v>303</v>
      </c>
      <c r="K176" s="230">
        <v>2013</v>
      </c>
      <c r="L176" s="230" t="s">
        <v>299</v>
      </c>
      <c r="S176" s="230" t="s">
        <v>976</v>
      </c>
      <c r="T176" s="230" t="s">
        <v>976</v>
      </c>
      <c r="U176" s="230" t="s">
        <v>976</v>
      </c>
      <c r="V176" s="230" t="s">
        <v>976</v>
      </c>
    </row>
    <row r="177" spans="1:22" ht="17.25" customHeight="1" x14ac:dyDescent="0.3">
      <c r="A177" s="230">
        <v>425624</v>
      </c>
      <c r="B177" s="230" t="s">
        <v>1872</v>
      </c>
      <c r="C177" s="230" t="s">
        <v>63</v>
      </c>
      <c r="D177" s="230" t="s">
        <v>790</v>
      </c>
      <c r="E177" s="230" t="s">
        <v>146</v>
      </c>
      <c r="F177" s="230">
        <v>35065</v>
      </c>
      <c r="G177" s="230" t="s">
        <v>1846</v>
      </c>
      <c r="H177" s="230" t="s">
        <v>1482</v>
      </c>
      <c r="I177" s="230" t="s">
        <v>58</v>
      </c>
      <c r="J177" s="230" t="s">
        <v>303</v>
      </c>
      <c r="K177" s="230">
        <v>2013</v>
      </c>
      <c r="L177" s="230" t="s">
        <v>299</v>
      </c>
      <c r="S177" s="230" t="s">
        <v>976</v>
      </c>
      <c r="T177" s="230" t="s">
        <v>976</v>
      </c>
      <c r="U177" s="230" t="s">
        <v>976</v>
      </c>
      <c r="V177" s="230" t="s">
        <v>976</v>
      </c>
    </row>
    <row r="178" spans="1:22" ht="17.25" customHeight="1" x14ac:dyDescent="0.3">
      <c r="A178" s="230">
        <v>426524</v>
      </c>
      <c r="B178" s="230" t="s">
        <v>1873</v>
      </c>
      <c r="C178" s="230" t="s">
        <v>115</v>
      </c>
      <c r="D178" s="230" t="s">
        <v>1874</v>
      </c>
      <c r="E178" s="230" t="s">
        <v>145</v>
      </c>
      <c r="H178" s="230" t="s">
        <v>1482</v>
      </c>
      <c r="I178" s="230" t="s">
        <v>58</v>
      </c>
      <c r="J178" s="230" t="s">
        <v>303</v>
      </c>
      <c r="K178" s="230">
        <v>2013</v>
      </c>
      <c r="L178" s="230" t="s">
        <v>299</v>
      </c>
    </row>
    <row r="179" spans="1:22" ht="17.25" customHeight="1" x14ac:dyDescent="0.3">
      <c r="A179" s="230">
        <v>425811</v>
      </c>
      <c r="B179" s="230" t="s">
        <v>1875</v>
      </c>
      <c r="C179" s="230" t="s">
        <v>721</v>
      </c>
      <c r="D179" s="230" t="s">
        <v>374</v>
      </c>
      <c r="E179" s="230" t="s">
        <v>145</v>
      </c>
      <c r="H179" s="230" t="s">
        <v>1482</v>
      </c>
      <c r="I179" s="230" t="s">
        <v>58</v>
      </c>
      <c r="J179" s="230" t="s">
        <v>303</v>
      </c>
      <c r="K179" s="230">
        <v>2013</v>
      </c>
      <c r="L179" s="230" t="s">
        <v>299</v>
      </c>
      <c r="U179" s="230" t="s">
        <v>976</v>
      </c>
      <c r="V179" s="230" t="s">
        <v>976</v>
      </c>
    </row>
    <row r="180" spans="1:22" ht="17.25" customHeight="1" x14ac:dyDescent="0.3">
      <c r="A180" s="230">
        <v>426021</v>
      </c>
      <c r="B180" s="230" t="s">
        <v>1876</v>
      </c>
      <c r="C180" s="230" t="s">
        <v>1877</v>
      </c>
      <c r="D180" s="230" t="s">
        <v>1158</v>
      </c>
      <c r="E180" s="230" t="s">
        <v>145</v>
      </c>
      <c r="H180" s="230" t="s">
        <v>1482</v>
      </c>
      <c r="I180" s="230" t="s">
        <v>58</v>
      </c>
      <c r="J180" s="230" t="s">
        <v>303</v>
      </c>
      <c r="K180" s="230">
        <v>2013</v>
      </c>
      <c r="L180" s="230" t="s">
        <v>299</v>
      </c>
      <c r="U180" s="230" t="s">
        <v>976</v>
      </c>
      <c r="V180" s="230" t="s">
        <v>976</v>
      </c>
    </row>
    <row r="181" spans="1:22" ht="17.25" customHeight="1" x14ac:dyDescent="0.3">
      <c r="A181" s="230">
        <v>426775</v>
      </c>
      <c r="B181" s="230" t="s">
        <v>1878</v>
      </c>
      <c r="C181" s="230" t="s">
        <v>1879</v>
      </c>
      <c r="D181" s="230" t="s">
        <v>673</v>
      </c>
      <c r="E181" s="230" t="s">
        <v>145</v>
      </c>
      <c r="H181" s="230" t="s">
        <v>1482</v>
      </c>
      <c r="I181" s="230" t="s">
        <v>58</v>
      </c>
      <c r="J181" s="230" t="s">
        <v>303</v>
      </c>
      <c r="K181" s="230">
        <v>2013</v>
      </c>
      <c r="L181" s="230" t="s">
        <v>299</v>
      </c>
      <c r="U181" s="230" t="s">
        <v>976</v>
      </c>
      <c r="V181" s="230" t="s">
        <v>976</v>
      </c>
    </row>
    <row r="182" spans="1:22" ht="17.25" customHeight="1" x14ac:dyDescent="0.3">
      <c r="A182" s="230">
        <v>426955</v>
      </c>
      <c r="B182" s="230" t="s">
        <v>1880</v>
      </c>
      <c r="C182" s="230" t="s">
        <v>93</v>
      </c>
      <c r="D182" s="230" t="s">
        <v>242</v>
      </c>
      <c r="E182" s="230" t="s">
        <v>145</v>
      </c>
      <c r="F182" s="230">
        <v>34700</v>
      </c>
      <c r="H182" s="230" t="s">
        <v>1482</v>
      </c>
      <c r="I182" s="230" t="s">
        <v>58</v>
      </c>
      <c r="J182" s="230" t="s">
        <v>302</v>
      </c>
      <c r="K182" s="230">
        <v>2014</v>
      </c>
      <c r="L182" s="230" t="s">
        <v>299</v>
      </c>
      <c r="U182" s="230" t="s">
        <v>976</v>
      </c>
      <c r="V182" s="230" t="s">
        <v>976</v>
      </c>
    </row>
    <row r="183" spans="1:22" ht="17.25" customHeight="1" x14ac:dyDescent="0.3">
      <c r="A183" s="230">
        <v>425679</v>
      </c>
      <c r="B183" s="230" t="s">
        <v>1881</v>
      </c>
      <c r="C183" s="230" t="s">
        <v>611</v>
      </c>
      <c r="D183" s="230" t="s">
        <v>250</v>
      </c>
      <c r="E183" s="230" t="s">
        <v>146</v>
      </c>
      <c r="F183" s="230">
        <v>34566</v>
      </c>
      <c r="G183" s="230" t="s">
        <v>288</v>
      </c>
      <c r="H183" s="230" t="s">
        <v>1482</v>
      </c>
      <c r="I183" s="230" t="s">
        <v>58</v>
      </c>
      <c r="J183" s="230" t="s">
        <v>302</v>
      </c>
      <c r="K183" s="230">
        <v>2014</v>
      </c>
      <c r="L183" s="230" t="s">
        <v>299</v>
      </c>
      <c r="S183" s="230" t="s">
        <v>976</v>
      </c>
      <c r="T183" s="230" t="s">
        <v>976</v>
      </c>
      <c r="U183" s="230" t="s">
        <v>976</v>
      </c>
      <c r="V183" s="230" t="s">
        <v>976</v>
      </c>
    </row>
    <row r="184" spans="1:22" ht="17.25" customHeight="1" x14ac:dyDescent="0.3">
      <c r="A184" s="230">
        <v>417801</v>
      </c>
      <c r="B184" s="230" t="s">
        <v>1884</v>
      </c>
      <c r="C184" s="230" t="s">
        <v>595</v>
      </c>
      <c r="D184" s="230" t="s">
        <v>481</v>
      </c>
      <c r="E184" s="230" t="s">
        <v>146</v>
      </c>
      <c r="F184" s="230">
        <v>35431</v>
      </c>
      <c r="H184" s="230" t="s">
        <v>1482</v>
      </c>
      <c r="I184" s="230" t="s">
        <v>58</v>
      </c>
      <c r="J184" s="230" t="s">
        <v>302</v>
      </c>
      <c r="K184" s="230">
        <v>2014</v>
      </c>
      <c r="L184" s="230" t="s">
        <v>299</v>
      </c>
      <c r="U184" s="230" t="s">
        <v>976</v>
      </c>
      <c r="V184" s="230" t="s">
        <v>976</v>
      </c>
    </row>
    <row r="185" spans="1:22" ht="17.25" customHeight="1" x14ac:dyDescent="0.3">
      <c r="A185" s="230">
        <v>424388</v>
      </c>
      <c r="B185" s="230" t="s">
        <v>1887</v>
      </c>
      <c r="C185" s="230" t="s">
        <v>63</v>
      </c>
      <c r="D185" s="230" t="s">
        <v>1888</v>
      </c>
      <c r="E185" s="230" t="s">
        <v>146</v>
      </c>
      <c r="F185" s="230">
        <v>35798</v>
      </c>
      <c r="G185" s="230" t="s">
        <v>288</v>
      </c>
      <c r="H185" s="230" t="s">
        <v>1482</v>
      </c>
      <c r="I185" s="230" t="s">
        <v>58</v>
      </c>
      <c r="J185" s="230" t="s">
        <v>302</v>
      </c>
      <c r="K185" s="230">
        <v>2015</v>
      </c>
      <c r="L185" s="230" t="s">
        <v>299</v>
      </c>
      <c r="T185" s="230" t="s">
        <v>976</v>
      </c>
      <c r="U185" s="230" t="s">
        <v>976</v>
      </c>
      <c r="V185" s="230" t="s">
        <v>976</v>
      </c>
    </row>
    <row r="186" spans="1:22" ht="17.25" customHeight="1" x14ac:dyDescent="0.3">
      <c r="A186" s="230">
        <v>422794</v>
      </c>
      <c r="B186" s="230" t="s">
        <v>1890</v>
      </c>
      <c r="C186" s="230" t="s">
        <v>59</v>
      </c>
      <c r="D186" s="230" t="s">
        <v>208</v>
      </c>
      <c r="E186" s="230" t="s">
        <v>145</v>
      </c>
      <c r="F186" s="230">
        <v>35796</v>
      </c>
      <c r="G186" s="230" t="s">
        <v>1891</v>
      </c>
      <c r="H186" s="230" t="s">
        <v>1482</v>
      </c>
      <c r="I186" s="230" t="s">
        <v>58</v>
      </c>
      <c r="J186" s="230" t="s">
        <v>303</v>
      </c>
      <c r="K186" s="230">
        <v>2015</v>
      </c>
      <c r="L186" s="230" t="s">
        <v>299</v>
      </c>
      <c r="S186" s="230" t="s">
        <v>976</v>
      </c>
      <c r="T186" s="230" t="s">
        <v>976</v>
      </c>
      <c r="U186" s="230" t="s">
        <v>976</v>
      </c>
      <c r="V186" s="230" t="s">
        <v>976</v>
      </c>
    </row>
    <row r="187" spans="1:22" ht="17.25" customHeight="1" x14ac:dyDescent="0.3">
      <c r="A187" s="230">
        <v>426154</v>
      </c>
      <c r="B187" s="230" t="s">
        <v>1892</v>
      </c>
      <c r="C187" s="230" t="s">
        <v>506</v>
      </c>
      <c r="D187" s="230" t="s">
        <v>1118</v>
      </c>
      <c r="E187" s="230" t="s">
        <v>146</v>
      </c>
      <c r="G187" s="230" t="s">
        <v>288</v>
      </c>
      <c r="H187" s="230" t="s">
        <v>1482</v>
      </c>
      <c r="I187" s="230" t="s">
        <v>58</v>
      </c>
      <c r="J187" s="230" t="s">
        <v>302</v>
      </c>
      <c r="K187" s="230">
        <v>2016</v>
      </c>
      <c r="L187" s="230" t="s">
        <v>299</v>
      </c>
    </row>
    <row r="188" spans="1:22" ht="17.25" customHeight="1" x14ac:dyDescent="0.3">
      <c r="A188" s="230">
        <v>426292</v>
      </c>
      <c r="B188" s="230" t="s">
        <v>1893</v>
      </c>
      <c r="C188" s="230" t="s">
        <v>83</v>
      </c>
      <c r="D188" s="230" t="s">
        <v>701</v>
      </c>
      <c r="E188" s="230" t="s">
        <v>145</v>
      </c>
      <c r="H188" s="230" t="s">
        <v>1482</v>
      </c>
      <c r="I188" s="230" t="s">
        <v>58</v>
      </c>
      <c r="J188" s="230" t="s">
        <v>302</v>
      </c>
      <c r="K188" s="230">
        <v>2016</v>
      </c>
      <c r="L188" s="230" t="s">
        <v>299</v>
      </c>
      <c r="U188" s="230" t="s">
        <v>976</v>
      </c>
      <c r="V188" s="230" t="s">
        <v>976</v>
      </c>
    </row>
    <row r="189" spans="1:22" ht="17.25" customHeight="1" x14ac:dyDescent="0.3">
      <c r="A189" s="230">
        <v>426631</v>
      </c>
      <c r="B189" s="230" t="s">
        <v>1894</v>
      </c>
      <c r="C189" s="230" t="s">
        <v>83</v>
      </c>
      <c r="D189" s="230" t="s">
        <v>197</v>
      </c>
      <c r="E189" s="230" t="s">
        <v>145</v>
      </c>
      <c r="H189" s="230" t="s">
        <v>1482</v>
      </c>
      <c r="I189" s="230" t="s">
        <v>58</v>
      </c>
      <c r="J189" s="230" t="s">
        <v>302</v>
      </c>
      <c r="K189" s="230">
        <v>2016</v>
      </c>
      <c r="L189" s="230" t="s">
        <v>299</v>
      </c>
      <c r="U189" s="230" t="s">
        <v>976</v>
      </c>
      <c r="V189" s="230" t="s">
        <v>976</v>
      </c>
    </row>
    <row r="190" spans="1:22" ht="17.25" customHeight="1" x14ac:dyDescent="0.3">
      <c r="A190" s="230">
        <v>425420</v>
      </c>
      <c r="B190" s="230" t="s">
        <v>1895</v>
      </c>
      <c r="C190" s="230" t="s">
        <v>83</v>
      </c>
      <c r="D190" s="230" t="s">
        <v>1710</v>
      </c>
      <c r="E190" s="230" t="s">
        <v>146</v>
      </c>
      <c r="F190" s="230">
        <v>35808</v>
      </c>
      <c r="G190" s="230" t="s">
        <v>1896</v>
      </c>
      <c r="H190" s="230" t="s">
        <v>1482</v>
      </c>
      <c r="I190" s="230" t="s">
        <v>58</v>
      </c>
      <c r="J190" s="230" t="s">
        <v>302</v>
      </c>
      <c r="K190" s="230">
        <v>2016</v>
      </c>
      <c r="L190" s="230" t="s">
        <v>299</v>
      </c>
      <c r="S190" s="230" t="s">
        <v>976</v>
      </c>
      <c r="T190" s="230" t="s">
        <v>976</v>
      </c>
      <c r="U190" s="230" t="s">
        <v>976</v>
      </c>
      <c r="V190" s="230" t="s">
        <v>976</v>
      </c>
    </row>
    <row r="191" spans="1:22" ht="17.25" customHeight="1" x14ac:dyDescent="0.3">
      <c r="A191" s="230">
        <v>420730</v>
      </c>
      <c r="B191" s="230" t="s">
        <v>1897</v>
      </c>
      <c r="C191" s="230" t="s">
        <v>119</v>
      </c>
      <c r="D191" s="230" t="s">
        <v>568</v>
      </c>
      <c r="E191" s="230" t="s">
        <v>145</v>
      </c>
      <c r="F191" s="230">
        <v>35065</v>
      </c>
      <c r="G191" s="230" t="s">
        <v>1885</v>
      </c>
      <c r="H191" s="230" t="s">
        <v>1482</v>
      </c>
      <c r="I191" s="230" t="s">
        <v>58</v>
      </c>
      <c r="J191" s="230" t="s">
        <v>302</v>
      </c>
      <c r="K191" s="230">
        <v>2016</v>
      </c>
      <c r="L191" s="230" t="s">
        <v>299</v>
      </c>
      <c r="R191" s="230" t="s">
        <v>976</v>
      </c>
      <c r="S191" s="230" t="s">
        <v>976</v>
      </c>
      <c r="T191" s="230" t="s">
        <v>976</v>
      </c>
      <c r="U191" s="230" t="s">
        <v>976</v>
      </c>
      <c r="V191" s="230" t="s">
        <v>976</v>
      </c>
    </row>
    <row r="192" spans="1:22" ht="17.25" customHeight="1" x14ac:dyDescent="0.3">
      <c r="A192" s="230">
        <v>421460</v>
      </c>
      <c r="B192" s="230" t="s">
        <v>1898</v>
      </c>
      <c r="C192" s="230" t="s">
        <v>83</v>
      </c>
      <c r="D192" s="230" t="s">
        <v>204</v>
      </c>
      <c r="E192" s="230" t="s">
        <v>145</v>
      </c>
      <c r="F192" s="230">
        <v>35431</v>
      </c>
      <c r="G192" s="230" t="s">
        <v>1856</v>
      </c>
      <c r="H192" s="230" t="s">
        <v>1482</v>
      </c>
      <c r="I192" s="230" t="s">
        <v>58</v>
      </c>
      <c r="J192" s="230" t="s">
        <v>302</v>
      </c>
      <c r="K192" s="230">
        <v>2016</v>
      </c>
      <c r="L192" s="230" t="s">
        <v>299</v>
      </c>
      <c r="T192" s="230" t="s">
        <v>976</v>
      </c>
      <c r="U192" s="230" t="s">
        <v>976</v>
      </c>
      <c r="V192" s="230" t="s">
        <v>976</v>
      </c>
    </row>
    <row r="193" spans="1:22" ht="17.25" customHeight="1" x14ac:dyDescent="0.3">
      <c r="A193" s="230">
        <v>421560</v>
      </c>
      <c r="B193" s="230" t="s">
        <v>1899</v>
      </c>
      <c r="C193" s="230" t="s">
        <v>407</v>
      </c>
      <c r="D193" s="230" t="s">
        <v>739</v>
      </c>
      <c r="E193" s="230" t="s">
        <v>145</v>
      </c>
      <c r="F193" s="230">
        <v>35476</v>
      </c>
      <c r="G193" s="230" t="s">
        <v>1856</v>
      </c>
      <c r="H193" s="230" t="s">
        <v>1482</v>
      </c>
      <c r="I193" s="230" t="s">
        <v>58</v>
      </c>
      <c r="J193" s="230" t="s">
        <v>302</v>
      </c>
      <c r="K193" s="230">
        <v>2016</v>
      </c>
      <c r="L193" s="230" t="s">
        <v>299</v>
      </c>
      <c r="T193" s="230" t="s">
        <v>976</v>
      </c>
      <c r="U193" s="230" t="s">
        <v>976</v>
      </c>
      <c r="V193" s="230" t="s">
        <v>976</v>
      </c>
    </row>
    <row r="194" spans="1:22" ht="17.25" customHeight="1" x14ac:dyDescent="0.3">
      <c r="A194" s="230">
        <v>420819</v>
      </c>
      <c r="B194" s="230" t="s">
        <v>1901</v>
      </c>
      <c r="C194" s="230" t="s">
        <v>63</v>
      </c>
      <c r="D194" s="230" t="s">
        <v>1120</v>
      </c>
      <c r="E194" s="230" t="s">
        <v>145</v>
      </c>
      <c r="F194" s="230">
        <v>35796</v>
      </c>
      <c r="G194" s="230" t="s">
        <v>288</v>
      </c>
      <c r="H194" s="230" t="s">
        <v>1482</v>
      </c>
      <c r="I194" s="230" t="s">
        <v>58</v>
      </c>
      <c r="J194" s="230" t="s">
        <v>302</v>
      </c>
      <c r="K194" s="230">
        <v>2016</v>
      </c>
      <c r="L194" s="230" t="s">
        <v>299</v>
      </c>
      <c r="R194" s="230" t="s">
        <v>976</v>
      </c>
      <c r="S194" s="230" t="s">
        <v>976</v>
      </c>
      <c r="T194" s="230" t="s">
        <v>976</v>
      </c>
      <c r="U194" s="230" t="s">
        <v>976</v>
      </c>
      <c r="V194" s="230" t="s">
        <v>976</v>
      </c>
    </row>
    <row r="195" spans="1:22" ht="17.25" customHeight="1" x14ac:dyDescent="0.3">
      <c r="A195" s="230">
        <v>421262</v>
      </c>
      <c r="B195" s="230" t="s">
        <v>1902</v>
      </c>
      <c r="C195" s="230" t="s">
        <v>111</v>
      </c>
      <c r="D195" s="230" t="s">
        <v>1903</v>
      </c>
      <c r="E195" s="230" t="s">
        <v>145</v>
      </c>
      <c r="F195" s="230">
        <v>35796</v>
      </c>
      <c r="G195" s="230" t="s">
        <v>288</v>
      </c>
      <c r="H195" s="230" t="s">
        <v>1482</v>
      </c>
      <c r="I195" s="230" t="s">
        <v>58</v>
      </c>
      <c r="J195" s="230" t="s">
        <v>302</v>
      </c>
      <c r="K195" s="230">
        <v>2016</v>
      </c>
      <c r="L195" s="230" t="s">
        <v>299</v>
      </c>
      <c r="R195" s="230" t="s">
        <v>976</v>
      </c>
      <c r="S195" s="230" t="s">
        <v>976</v>
      </c>
      <c r="T195" s="230" t="s">
        <v>976</v>
      </c>
      <c r="U195" s="230" t="s">
        <v>976</v>
      </c>
      <c r="V195" s="230" t="s">
        <v>976</v>
      </c>
    </row>
    <row r="196" spans="1:22" ht="17.25" customHeight="1" x14ac:dyDescent="0.3">
      <c r="A196" s="230">
        <v>421775</v>
      </c>
      <c r="B196" s="230" t="s">
        <v>1904</v>
      </c>
      <c r="C196" s="230" t="s">
        <v>90</v>
      </c>
      <c r="D196" s="230" t="s">
        <v>662</v>
      </c>
      <c r="E196" s="230" t="s">
        <v>146</v>
      </c>
      <c r="F196" s="230">
        <v>35796</v>
      </c>
      <c r="G196" s="230" t="s">
        <v>1856</v>
      </c>
      <c r="H196" s="230" t="s">
        <v>1482</v>
      </c>
      <c r="I196" s="230" t="s">
        <v>58</v>
      </c>
      <c r="J196" s="230" t="s">
        <v>302</v>
      </c>
      <c r="K196" s="230">
        <v>2016</v>
      </c>
      <c r="L196" s="230" t="s">
        <v>299</v>
      </c>
      <c r="R196" s="230" t="s">
        <v>976</v>
      </c>
      <c r="S196" s="230" t="s">
        <v>976</v>
      </c>
      <c r="T196" s="230" t="s">
        <v>976</v>
      </c>
      <c r="U196" s="230" t="s">
        <v>976</v>
      </c>
      <c r="V196" s="230" t="s">
        <v>976</v>
      </c>
    </row>
    <row r="197" spans="1:22" ht="17.25" customHeight="1" x14ac:dyDescent="0.3">
      <c r="A197" s="230">
        <v>420736</v>
      </c>
      <c r="B197" s="230" t="s">
        <v>1905</v>
      </c>
      <c r="C197" s="230" t="s">
        <v>358</v>
      </c>
      <c r="D197" s="230" t="s">
        <v>1906</v>
      </c>
      <c r="E197" s="230" t="s">
        <v>146</v>
      </c>
      <c r="F197" s="230">
        <v>35841</v>
      </c>
      <c r="G197" s="230" t="s">
        <v>288</v>
      </c>
      <c r="H197" s="230" t="s">
        <v>1482</v>
      </c>
      <c r="I197" s="230" t="s">
        <v>58</v>
      </c>
      <c r="J197" s="230" t="s">
        <v>302</v>
      </c>
      <c r="K197" s="230">
        <v>2016</v>
      </c>
      <c r="L197" s="230" t="s">
        <v>299</v>
      </c>
      <c r="T197" s="230" t="s">
        <v>976</v>
      </c>
      <c r="U197" s="230" t="s">
        <v>976</v>
      </c>
      <c r="V197" s="230" t="s">
        <v>976</v>
      </c>
    </row>
    <row r="198" spans="1:22" ht="17.25" customHeight="1" x14ac:dyDescent="0.3">
      <c r="A198" s="230">
        <v>422973</v>
      </c>
      <c r="B198" s="230" t="s">
        <v>1907</v>
      </c>
      <c r="C198" s="230" t="s">
        <v>75</v>
      </c>
      <c r="D198" s="230" t="s">
        <v>139</v>
      </c>
      <c r="E198" s="230" t="s">
        <v>146</v>
      </c>
      <c r="F198" s="230">
        <v>35918</v>
      </c>
      <c r="G198" s="230" t="s">
        <v>288</v>
      </c>
      <c r="H198" s="230" t="s">
        <v>1482</v>
      </c>
      <c r="I198" s="230" t="s">
        <v>58</v>
      </c>
      <c r="J198" s="230" t="s">
        <v>302</v>
      </c>
      <c r="K198" s="230">
        <v>2016</v>
      </c>
      <c r="L198" s="230" t="s">
        <v>299</v>
      </c>
      <c r="S198" s="230" t="s">
        <v>976</v>
      </c>
      <c r="T198" s="230" t="s">
        <v>976</v>
      </c>
      <c r="U198" s="230" t="s">
        <v>976</v>
      </c>
      <c r="V198" s="230" t="s">
        <v>976</v>
      </c>
    </row>
    <row r="199" spans="1:22" ht="17.25" customHeight="1" x14ac:dyDescent="0.3">
      <c r="A199" s="230">
        <v>422345</v>
      </c>
      <c r="B199" s="230" t="s">
        <v>1908</v>
      </c>
      <c r="C199" s="230" t="s">
        <v>437</v>
      </c>
      <c r="D199" s="230" t="s">
        <v>357</v>
      </c>
      <c r="E199" s="230" t="s">
        <v>146</v>
      </c>
      <c r="F199" s="230">
        <v>35979</v>
      </c>
      <c r="G199" s="230" t="s">
        <v>288</v>
      </c>
      <c r="H199" s="230" t="s">
        <v>1482</v>
      </c>
      <c r="I199" s="230" t="s">
        <v>58</v>
      </c>
      <c r="J199" s="230" t="s">
        <v>302</v>
      </c>
      <c r="K199" s="230">
        <v>2016</v>
      </c>
      <c r="L199" s="230" t="s">
        <v>299</v>
      </c>
      <c r="S199" s="230" t="s">
        <v>976</v>
      </c>
      <c r="U199" s="230" t="s">
        <v>976</v>
      </c>
      <c r="V199" s="230" t="s">
        <v>976</v>
      </c>
    </row>
    <row r="200" spans="1:22" ht="17.25" customHeight="1" x14ac:dyDescent="0.3">
      <c r="A200" s="230">
        <v>424432</v>
      </c>
      <c r="B200" s="230" t="s">
        <v>1909</v>
      </c>
      <c r="C200" s="230" t="s">
        <v>57</v>
      </c>
      <c r="D200" s="230" t="s">
        <v>228</v>
      </c>
      <c r="E200" s="230" t="s">
        <v>146</v>
      </c>
      <c r="F200" s="230">
        <v>35270</v>
      </c>
      <c r="G200" s="230" t="s">
        <v>288</v>
      </c>
      <c r="H200" s="230" t="s">
        <v>1482</v>
      </c>
      <c r="I200" s="230" t="s">
        <v>58</v>
      </c>
      <c r="J200" s="230" t="s">
        <v>303</v>
      </c>
      <c r="K200" s="230">
        <v>2016</v>
      </c>
      <c r="L200" s="230" t="s">
        <v>299</v>
      </c>
    </row>
    <row r="201" spans="1:22" ht="17.25" customHeight="1" x14ac:dyDescent="0.3">
      <c r="A201" s="230">
        <v>420805</v>
      </c>
      <c r="B201" s="230" t="s">
        <v>1910</v>
      </c>
      <c r="C201" s="230" t="s">
        <v>1542</v>
      </c>
      <c r="D201" s="230" t="s">
        <v>457</v>
      </c>
      <c r="E201" s="230" t="s">
        <v>145</v>
      </c>
      <c r="F201" s="230">
        <v>35431</v>
      </c>
      <c r="G201" s="230" t="s">
        <v>288</v>
      </c>
      <c r="H201" s="230" t="s">
        <v>1482</v>
      </c>
      <c r="I201" s="230" t="s">
        <v>58</v>
      </c>
      <c r="J201" s="230" t="s">
        <v>303</v>
      </c>
      <c r="K201" s="230">
        <v>2016</v>
      </c>
      <c r="L201" s="230" t="s">
        <v>299</v>
      </c>
      <c r="R201" s="230" t="s">
        <v>976</v>
      </c>
      <c r="S201" s="230" t="s">
        <v>976</v>
      </c>
      <c r="T201" s="230" t="s">
        <v>976</v>
      </c>
      <c r="U201" s="230" t="s">
        <v>976</v>
      </c>
      <c r="V201" s="230" t="s">
        <v>976</v>
      </c>
    </row>
    <row r="202" spans="1:22" ht="17.25" customHeight="1" x14ac:dyDescent="0.3">
      <c r="A202" s="230">
        <v>424673</v>
      </c>
      <c r="B202" s="230" t="s">
        <v>1912</v>
      </c>
      <c r="C202" s="230" t="s">
        <v>63</v>
      </c>
      <c r="D202" s="230" t="s">
        <v>658</v>
      </c>
      <c r="E202" s="230" t="s">
        <v>146</v>
      </c>
      <c r="F202" s="230">
        <v>35803</v>
      </c>
      <c r="G202" s="230" t="s">
        <v>288</v>
      </c>
      <c r="H202" s="230" t="s">
        <v>1482</v>
      </c>
      <c r="I202" s="230" t="s">
        <v>58</v>
      </c>
      <c r="J202" s="230" t="s">
        <v>303</v>
      </c>
      <c r="K202" s="230">
        <v>2016</v>
      </c>
      <c r="L202" s="230" t="s">
        <v>299</v>
      </c>
      <c r="S202" s="230" t="s">
        <v>976</v>
      </c>
      <c r="T202" s="230" t="s">
        <v>976</v>
      </c>
      <c r="U202" s="230" t="s">
        <v>976</v>
      </c>
      <c r="V202" s="230" t="s">
        <v>976</v>
      </c>
    </row>
    <row r="203" spans="1:22" ht="17.25" customHeight="1" x14ac:dyDescent="0.3">
      <c r="A203" s="230">
        <v>424760</v>
      </c>
      <c r="B203" s="230" t="s">
        <v>1914</v>
      </c>
      <c r="C203" s="230" t="s">
        <v>65</v>
      </c>
      <c r="D203" s="230" t="s">
        <v>225</v>
      </c>
      <c r="E203" s="230" t="s">
        <v>145</v>
      </c>
      <c r="F203" s="230">
        <v>35940</v>
      </c>
      <c r="G203" s="230" t="s">
        <v>1915</v>
      </c>
      <c r="H203" s="230" t="s">
        <v>1482</v>
      </c>
      <c r="I203" s="230" t="s">
        <v>58</v>
      </c>
      <c r="J203" s="230" t="s">
        <v>303</v>
      </c>
      <c r="K203" s="230">
        <v>2016</v>
      </c>
      <c r="L203" s="230" t="s">
        <v>299</v>
      </c>
      <c r="S203" s="230" t="s">
        <v>976</v>
      </c>
      <c r="T203" s="230" t="s">
        <v>976</v>
      </c>
      <c r="U203" s="230" t="s">
        <v>976</v>
      </c>
      <c r="V203" s="230" t="s">
        <v>976</v>
      </c>
    </row>
    <row r="204" spans="1:22" ht="17.25" customHeight="1" x14ac:dyDescent="0.3">
      <c r="A204" s="230">
        <v>424416</v>
      </c>
      <c r="B204" s="230" t="s">
        <v>686</v>
      </c>
      <c r="C204" s="230" t="s">
        <v>436</v>
      </c>
      <c r="D204" s="230" t="s">
        <v>233</v>
      </c>
      <c r="E204" s="230" t="s">
        <v>146</v>
      </c>
      <c r="F204" s="230">
        <v>36044</v>
      </c>
      <c r="G204" s="230" t="s">
        <v>297</v>
      </c>
      <c r="H204" s="230" t="s">
        <v>1482</v>
      </c>
      <c r="I204" s="230" t="s">
        <v>58</v>
      </c>
      <c r="J204" s="230" t="s">
        <v>303</v>
      </c>
      <c r="K204" s="230">
        <v>2016</v>
      </c>
      <c r="L204" s="230" t="s">
        <v>299</v>
      </c>
      <c r="S204" s="230" t="s">
        <v>976</v>
      </c>
      <c r="T204" s="230" t="s">
        <v>976</v>
      </c>
      <c r="U204" s="230" t="s">
        <v>976</v>
      </c>
      <c r="V204" s="230" t="s">
        <v>976</v>
      </c>
    </row>
    <row r="205" spans="1:22" ht="17.25" customHeight="1" x14ac:dyDescent="0.3">
      <c r="A205" s="230">
        <v>425687</v>
      </c>
      <c r="B205" s="230" t="s">
        <v>1917</v>
      </c>
      <c r="C205" s="230" t="s">
        <v>1918</v>
      </c>
      <c r="D205" s="230" t="s">
        <v>1919</v>
      </c>
      <c r="E205" s="230" t="s">
        <v>146</v>
      </c>
      <c r="F205" s="230">
        <v>36161</v>
      </c>
      <c r="G205" s="230" t="s">
        <v>299</v>
      </c>
      <c r="H205" s="230" t="s">
        <v>1482</v>
      </c>
      <c r="I205" s="230" t="s">
        <v>58</v>
      </c>
      <c r="J205" s="230" t="s">
        <v>303</v>
      </c>
      <c r="K205" s="230">
        <v>2016</v>
      </c>
      <c r="L205" s="230" t="s">
        <v>299</v>
      </c>
      <c r="S205" s="230" t="s">
        <v>976</v>
      </c>
      <c r="T205" s="230" t="s">
        <v>976</v>
      </c>
      <c r="U205" s="230" t="s">
        <v>976</v>
      </c>
      <c r="V205" s="230" t="s">
        <v>976</v>
      </c>
    </row>
    <row r="206" spans="1:22" ht="17.25" customHeight="1" x14ac:dyDescent="0.3">
      <c r="A206" s="230">
        <v>425660</v>
      </c>
      <c r="B206" s="230" t="s">
        <v>1920</v>
      </c>
      <c r="C206" s="230" t="s">
        <v>62</v>
      </c>
      <c r="D206" s="230" t="s">
        <v>204</v>
      </c>
      <c r="E206" s="230" t="s">
        <v>146</v>
      </c>
      <c r="F206" s="230">
        <v>36161</v>
      </c>
      <c r="G206" s="230" t="s">
        <v>1921</v>
      </c>
      <c r="H206" s="230" t="s">
        <v>1482</v>
      </c>
      <c r="I206" s="230" t="s">
        <v>58</v>
      </c>
      <c r="J206" s="230" t="s">
        <v>303</v>
      </c>
      <c r="K206" s="230">
        <v>2016</v>
      </c>
      <c r="L206" s="230" t="s">
        <v>299</v>
      </c>
      <c r="U206" s="230" t="s">
        <v>976</v>
      </c>
      <c r="V206" s="230" t="s">
        <v>976</v>
      </c>
    </row>
    <row r="207" spans="1:22" ht="17.25" customHeight="1" x14ac:dyDescent="0.3">
      <c r="A207" s="230">
        <v>425143</v>
      </c>
      <c r="B207" s="230" t="s">
        <v>1922</v>
      </c>
      <c r="C207" s="230" t="s">
        <v>65</v>
      </c>
      <c r="D207" s="230" t="s">
        <v>481</v>
      </c>
      <c r="E207" s="230" t="s">
        <v>145</v>
      </c>
      <c r="F207" s="230">
        <v>36161</v>
      </c>
      <c r="G207" s="230" t="s">
        <v>288</v>
      </c>
      <c r="H207" s="230" t="s">
        <v>1482</v>
      </c>
      <c r="I207" s="230" t="s">
        <v>58</v>
      </c>
      <c r="J207" s="230" t="s">
        <v>303</v>
      </c>
      <c r="K207" s="230">
        <v>2016</v>
      </c>
      <c r="L207" s="230" t="s">
        <v>299</v>
      </c>
      <c r="S207" s="230" t="s">
        <v>976</v>
      </c>
      <c r="U207" s="230" t="s">
        <v>976</v>
      </c>
      <c r="V207" s="230" t="s">
        <v>976</v>
      </c>
    </row>
    <row r="208" spans="1:22" ht="17.25" customHeight="1" x14ac:dyDescent="0.3">
      <c r="A208" s="230">
        <v>424375</v>
      </c>
      <c r="B208" s="230" t="s">
        <v>1923</v>
      </c>
      <c r="C208" s="230" t="s">
        <v>377</v>
      </c>
      <c r="D208" s="230" t="s">
        <v>1924</v>
      </c>
      <c r="E208" s="230" t="s">
        <v>146</v>
      </c>
      <c r="F208" s="230">
        <v>36161</v>
      </c>
      <c r="G208" s="230" t="s">
        <v>1925</v>
      </c>
      <c r="H208" s="230" t="s">
        <v>1482</v>
      </c>
      <c r="I208" s="230" t="s">
        <v>58</v>
      </c>
      <c r="J208" s="230" t="s">
        <v>303</v>
      </c>
      <c r="K208" s="230">
        <v>2016</v>
      </c>
      <c r="L208" s="230" t="s">
        <v>299</v>
      </c>
      <c r="S208" s="230" t="s">
        <v>976</v>
      </c>
      <c r="T208" s="230" t="s">
        <v>976</v>
      </c>
      <c r="U208" s="230" t="s">
        <v>976</v>
      </c>
      <c r="V208" s="230" t="s">
        <v>976</v>
      </c>
    </row>
    <row r="209" spans="1:22" ht="17.25" customHeight="1" x14ac:dyDescent="0.3">
      <c r="A209" s="230">
        <v>425174</v>
      </c>
      <c r="B209" s="230" t="s">
        <v>1926</v>
      </c>
      <c r="C209" s="230" t="s">
        <v>57</v>
      </c>
      <c r="D209" s="230" t="s">
        <v>1927</v>
      </c>
      <c r="E209" s="230" t="s">
        <v>145</v>
      </c>
      <c r="F209" s="230">
        <v>36186</v>
      </c>
      <c r="G209" s="230" t="s">
        <v>1900</v>
      </c>
      <c r="H209" s="230" t="s">
        <v>1482</v>
      </c>
      <c r="I209" s="230" t="s">
        <v>58</v>
      </c>
      <c r="J209" s="230" t="s">
        <v>303</v>
      </c>
      <c r="K209" s="230">
        <v>2016</v>
      </c>
      <c r="L209" s="230" t="s">
        <v>299</v>
      </c>
      <c r="S209" s="230" t="s">
        <v>976</v>
      </c>
      <c r="T209" s="230" t="s">
        <v>976</v>
      </c>
      <c r="U209" s="230" t="s">
        <v>976</v>
      </c>
      <c r="V209" s="230" t="s">
        <v>976</v>
      </c>
    </row>
    <row r="210" spans="1:22" ht="17.25" customHeight="1" x14ac:dyDescent="0.3">
      <c r="A210" s="230">
        <v>425337</v>
      </c>
      <c r="B210" s="230" t="s">
        <v>1928</v>
      </c>
      <c r="C210" s="230" t="s">
        <v>1077</v>
      </c>
      <c r="D210" s="230" t="s">
        <v>203</v>
      </c>
      <c r="E210" s="230" t="s">
        <v>145</v>
      </c>
      <c r="F210" s="230">
        <v>36191</v>
      </c>
      <c r="G210" s="230" t="s">
        <v>288</v>
      </c>
      <c r="H210" s="230" t="s">
        <v>1482</v>
      </c>
      <c r="I210" s="230" t="s">
        <v>58</v>
      </c>
      <c r="J210" s="230" t="s">
        <v>303</v>
      </c>
      <c r="K210" s="230">
        <v>2016</v>
      </c>
      <c r="L210" s="230" t="s">
        <v>299</v>
      </c>
      <c r="S210" s="230" t="s">
        <v>976</v>
      </c>
      <c r="T210" s="230" t="s">
        <v>976</v>
      </c>
      <c r="U210" s="230" t="s">
        <v>976</v>
      </c>
      <c r="V210" s="230" t="s">
        <v>976</v>
      </c>
    </row>
    <row r="211" spans="1:22" ht="17.25" customHeight="1" x14ac:dyDescent="0.3">
      <c r="A211" s="230">
        <v>425948</v>
      </c>
      <c r="B211" s="230" t="s">
        <v>1929</v>
      </c>
      <c r="C211" s="230" t="s">
        <v>1115</v>
      </c>
      <c r="D211" s="230" t="s">
        <v>1930</v>
      </c>
      <c r="E211" s="230" t="s">
        <v>145</v>
      </c>
      <c r="F211" s="230">
        <v>36192</v>
      </c>
      <c r="G211" s="230" t="s">
        <v>288</v>
      </c>
      <c r="H211" s="230" t="s">
        <v>1482</v>
      </c>
      <c r="I211" s="230" t="s">
        <v>58</v>
      </c>
      <c r="J211" s="230" t="s">
        <v>303</v>
      </c>
      <c r="K211" s="230">
        <v>2016</v>
      </c>
      <c r="L211" s="230" t="s">
        <v>299</v>
      </c>
      <c r="N211" s="230">
        <v>3038</v>
      </c>
      <c r="O211" s="230">
        <v>44420.498356481483</v>
      </c>
      <c r="P211" s="230">
        <v>10000</v>
      </c>
    </row>
    <row r="212" spans="1:22" ht="17.25" customHeight="1" x14ac:dyDescent="0.3">
      <c r="A212" s="230">
        <v>422162</v>
      </c>
      <c r="B212" s="230" t="s">
        <v>1932</v>
      </c>
      <c r="C212" s="230" t="s">
        <v>386</v>
      </c>
      <c r="D212" s="230" t="s">
        <v>207</v>
      </c>
      <c r="E212" s="230" t="s">
        <v>146</v>
      </c>
      <c r="F212" s="230" t="s">
        <v>1933</v>
      </c>
      <c r="G212" s="230" t="s">
        <v>1856</v>
      </c>
      <c r="H212" s="230" t="s">
        <v>1482</v>
      </c>
      <c r="I212" s="230" t="s">
        <v>58</v>
      </c>
      <c r="J212" s="230" t="s">
        <v>303</v>
      </c>
      <c r="K212" s="230">
        <v>2016</v>
      </c>
      <c r="L212" s="230" t="s">
        <v>299</v>
      </c>
      <c r="R212" s="230" t="s">
        <v>976</v>
      </c>
      <c r="S212" s="230" t="s">
        <v>976</v>
      </c>
      <c r="U212" s="230" t="s">
        <v>976</v>
      </c>
      <c r="V212" s="230" t="s">
        <v>976</v>
      </c>
    </row>
    <row r="213" spans="1:22" ht="17.25" customHeight="1" x14ac:dyDescent="0.3">
      <c r="A213" s="230">
        <v>426158</v>
      </c>
      <c r="B213" s="230" t="s">
        <v>1934</v>
      </c>
      <c r="C213" s="230" t="s">
        <v>94</v>
      </c>
      <c r="D213" s="230" t="s">
        <v>481</v>
      </c>
      <c r="E213" s="230" t="s">
        <v>145</v>
      </c>
      <c r="F213" s="230">
        <v>35796</v>
      </c>
      <c r="G213" s="230" t="s">
        <v>1485</v>
      </c>
      <c r="H213" s="230" t="s">
        <v>1482</v>
      </c>
      <c r="I213" s="230" t="s">
        <v>58</v>
      </c>
      <c r="J213" s="230" t="s">
        <v>302</v>
      </c>
      <c r="K213" s="230">
        <v>2017</v>
      </c>
      <c r="L213" s="230" t="s">
        <v>299</v>
      </c>
      <c r="V213" s="230" t="s">
        <v>976</v>
      </c>
    </row>
    <row r="214" spans="1:22" ht="17.25" customHeight="1" x14ac:dyDescent="0.3">
      <c r="A214" s="230">
        <v>426687</v>
      </c>
      <c r="B214" s="230" t="s">
        <v>1935</v>
      </c>
      <c r="C214" s="230" t="s">
        <v>63</v>
      </c>
      <c r="D214" s="230" t="s">
        <v>576</v>
      </c>
      <c r="E214" s="230" t="s">
        <v>145</v>
      </c>
      <c r="F214" s="230">
        <v>36161</v>
      </c>
      <c r="G214" s="230" t="s">
        <v>288</v>
      </c>
      <c r="H214" s="230" t="s">
        <v>1482</v>
      </c>
      <c r="I214" s="230" t="s">
        <v>58</v>
      </c>
      <c r="J214" s="230" t="s">
        <v>302</v>
      </c>
      <c r="K214" s="230">
        <v>2017</v>
      </c>
      <c r="L214" s="230" t="s">
        <v>299</v>
      </c>
    </row>
    <row r="215" spans="1:22" ht="17.25" customHeight="1" x14ac:dyDescent="0.3">
      <c r="A215" s="230">
        <v>425808</v>
      </c>
      <c r="B215" s="230" t="s">
        <v>1936</v>
      </c>
      <c r="C215" s="230" t="s">
        <v>377</v>
      </c>
      <c r="D215" s="230" t="s">
        <v>1888</v>
      </c>
      <c r="E215" s="230" t="s">
        <v>145</v>
      </c>
      <c r="F215" s="230">
        <v>36161</v>
      </c>
      <c r="H215" s="230" t="s">
        <v>1482</v>
      </c>
      <c r="I215" s="230" t="s">
        <v>58</v>
      </c>
      <c r="J215" s="230" t="s">
        <v>302</v>
      </c>
      <c r="K215" s="230">
        <v>2017</v>
      </c>
      <c r="L215" s="230" t="s">
        <v>299</v>
      </c>
    </row>
    <row r="216" spans="1:22" ht="17.25" customHeight="1" x14ac:dyDescent="0.3">
      <c r="A216" s="230">
        <v>425771</v>
      </c>
      <c r="B216" s="230" t="s">
        <v>1937</v>
      </c>
      <c r="C216" s="230" t="s">
        <v>75</v>
      </c>
      <c r="D216" s="230" t="s">
        <v>245</v>
      </c>
      <c r="E216" s="230" t="s">
        <v>145</v>
      </c>
      <c r="F216" s="230" t="s">
        <v>1938</v>
      </c>
      <c r="G216" s="230" t="s">
        <v>288</v>
      </c>
      <c r="H216" s="230" t="s">
        <v>1482</v>
      </c>
      <c r="I216" s="230" t="s">
        <v>58</v>
      </c>
      <c r="J216" s="230" t="s">
        <v>302</v>
      </c>
      <c r="K216" s="230">
        <v>2017</v>
      </c>
      <c r="L216" s="230" t="s">
        <v>299</v>
      </c>
      <c r="V216" s="230" t="s">
        <v>976</v>
      </c>
    </row>
    <row r="217" spans="1:22" ht="17.25" customHeight="1" x14ac:dyDescent="0.3">
      <c r="A217" s="230">
        <v>426806</v>
      </c>
      <c r="B217" s="230" t="s">
        <v>830</v>
      </c>
      <c r="C217" s="230" t="s">
        <v>63</v>
      </c>
      <c r="D217" s="230" t="s">
        <v>252</v>
      </c>
      <c r="E217" s="230" t="s">
        <v>145</v>
      </c>
      <c r="H217" s="230" t="s">
        <v>1482</v>
      </c>
      <c r="I217" s="230" t="s">
        <v>58</v>
      </c>
      <c r="J217" s="230" t="s">
        <v>302</v>
      </c>
      <c r="K217" s="230">
        <v>2017</v>
      </c>
      <c r="L217" s="230" t="s">
        <v>299</v>
      </c>
      <c r="U217" s="230" t="s">
        <v>976</v>
      </c>
      <c r="V217" s="230" t="s">
        <v>976</v>
      </c>
    </row>
    <row r="218" spans="1:22" ht="17.25" customHeight="1" x14ac:dyDescent="0.3">
      <c r="A218" s="230">
        <v>424224</v>
      </c>
      <c r="B218" s="230" t="s">
        <v>1939</v>
      </c>
      <c r="C218" s="230" t="s">
        <v>618</v>
      </c>
      <c r="D218" s="230" t="s">
        <v>233</v>
      </c>
      <c r="E218" s="230" t="s">
        <v>145</v>
      </c>
      <c r="F218" s="230">
        <v>35297</v>
      </c>
      <c r="G218" s="230" t="s">
        <v>288</v>
      </c>
      <c r="H218" s="230" t="s">
        <v>1482</v>
      </c>
      <c r="I218" s="230" t="s">
        <v>58</v>
      </c>
      <c r="J218" s="230" t="s">
        <v>302</v>
      </c>
      <c r="K218" s="230">
        <v>2017</v>
      </c>
      <c r="L218" s="230" t="s">
        <v>299</v>
      </c>
      <c r="S218" s="230" t="s">
        <v>976</v>
      </c>
      <c r="T218" s="230" t="s">
        <v>976</v>
      </c>
      <c r="U218" s="230" t="s">
        <v>976</v>
      </c>
      <c r="V218" s="230" t="s">
        <v>976</v>
      </c>
    </row>
    <row r="219" spans="1:22" ht="17.25" customHeight="1" x14ac:dyDescent="0.3">
      <c r="A219" s="230">
        <v>422757</v>
      </c>
      <c r="B219" s="230" t="s">
        <v>779</v>
      </c>
      <c r="C219" s="230" t="s">
        <v>1940</v>
      </c>
      <c r="D219" s="230" t="s">
        <v>1941</v>
      </c>
      <c r="E219" s="230" t="s">
        <v>145</v>
      </c>
      <c r="F219" s="230">
        <v>36327</v>
      </c>
      <c r="G219" s="230" t="s">
        <v>288</v>
      </c>
      <c r="H219" s="230" t="s">
        <v>1482</v>
      </c>
      <c r="I219" s="230" t="s">
        <v>58</v>
      </c>
      <c r="J219" s="230" t="s">
        <v>302</v>
      </c>
      <c r="K219" s="230">
        <v>2017</v>
      </c>
      <c r="L219" s="230" t="s">
        <v>299</v>
      </c>
      <c r="S219" s="230" t="s">
        <v>976</v>
      </c>
      <c r="T219" s="230" t="s">
        <v>976</v>
      </c>
      <c r="U219" s="230" t="s">
        <v>976</v>
      </c>
      <c r="V219" s="230" t="s">
        <v>976</v>
      </c>
    </row>
    <row r="220" spans="1:22" ht="17.25" customHeight="1" x14ac:dyDescent="0.3">
      <c r="A220" s="230">
        <v>427060</v>
      </c>
      <c r="B220" s="230" t="s">
        <v>1942</v>
      </c>
      <c r="C220" s="230" t="s">
        <v>644</v>
      </c>
      <c r="D220" s="230" t="s">
        <v>233</v>
      </c>
      <c r="E220" s="230" t="s">
        <v>145</v>
      </c>
      <c r="F220" s="230">
        <v>36361</v>
      </c>
      <c r="G220" s="230" t="s">
        <v>1856</v>
      </c>
      <c r="H220" s="230" t="s">
        <v>1482</v>
      </c>
      <c r="I220" s="230" t="s">
        <v>58</v>
      </c>
      <c r="J220" s="230" t="s">
        <v>302</v>
      </c>
      <c r="K220" s="230">
        <v>2017</v>
      </c>
      <c r="L220" s="230" t="s">
        <v>299</v>
      </c>
      <c r="V220" s="230" t="s">
        <v>976</v>
      </c>
    </row>
    <row r="221" spans="1:22" ht="17.25" customHeight="1" x14ac:dyDescent="0.3">
      <c r="A221" s="230">
        <v>426450</v>
      </c>
      <c r="B221" s="230" t="s">
        <v>1943</v>
      </c>
      <c r="C221" s="230" t="s">
        <v>506</v>
      </c>
      <c r="D221" s="230" t="s">
        <v>1123</v>
      </c>
      <c r="E221" s="230" t="s">
        <v>145</v>
      </c>
      <c r="F221" s="230" t="s">
        <v>1944</v>
      </c>
      <c r="H221" s="230" t="s">
        <v>1482</v>
      </c>
      <c r="I221" s="230" t="s">
        <v>58</v>
      </c>
      <c r="J221" s="230" t="s">
        <v>302</v>
      </c>
      <c r="K221" s="230">
        <v>2017</v>
      </c>
      <c r="L221" s="230" t="s">
        <v>299</v>
      </c>
    </row>
    <row r="222" spans="1:22" ht="17.25" customHeight="1" x14ac:dyDescent="0.3">
      <c r="A222" s="230">
        <v>425946</v>
      </c>
      <c r="B222" s="230" t="s">
        <v>1945</v>
      </c>
      <c r="C222" s="230" t="s">
        <v>376</v>
      </c>
      <c r="D222" s="230" t="s">
        <v>204</v>
      </c>
      <c r="E222" s="230" t="s">
        <v>146</v>
      </c>
      <c r="F222" s="230">
        <v>36162</v>
      </c>
      <c r="G222" s="230" t="s">
        <v>1896</v>
      </c>
      <c r="H222" s="230" t="s">
        <v>1482</v>
      </c>
      <c r="I222" s="230" t="s">
        <v>58</v>
      </c>
      <c r="J222" s="230" t="s">
        <v>303</v>
      </c>
      <c r="K222" s="230">
        <v>2017</v>
      </c>
      <c r="L222" s="230" t="s">
        <v>299</v>
      </c>
      <c r="U222" s="230" t="s">
        <v>976</v>
      </c>
      <c r="V222" s="230" t="s">
        <v>976</v>
      </c>
    </row>
    <row r="223" spans="1:22" ht="17.25" customHeight="1" x14ac:dyDescent="0.3">
      <c r="A223" s="230">
        <v>425889</v>
      </c>
      <c r="B223" s="230" t="s">
        <v>1947</v>
      </c>
      <c r="C223" s="230" t="s">
        <v>83</v>
      </c>
      <c r="D223" s="230" t="s">
        <v>1948</v>
      </c>
      <c r="E223" s="230" t="s">
        <v>146</v>
      </c>
      <c r="F223" s="230">
        <v>36327</v>
      </c>
      <c r="G223" s="230" t="s">
        <v>1848</v>
      </c>
      <c r="H223" s="230" t="s">
        <v>1482</v>
      </c>
      <c r="I223" s="230" t="s">
        <v>58</v>
      </c>
      <c r="J223" s="230" t="s">
        <v>303</v>
      </c>
      <c r="K223" s="230">
        <v>2017</v>
      </c>
      <c r="L223" s="230" t="s">
        <v>299</v>
      </c>
      <c r="U223" s="230" t="s">
        <v>976</v>
      </c>
      <c r="V223" s="230" t="s">
        <v>976</v>
      </c>
    </row>
    <row r="224" spans="1:22" ht="17.25" customHeight="1" x14ac:dyDescent="0.3">
      <c r="A224" s="230">
        <v>426750</v>
      </c>
      <c r="B224" s="230" t="s">
        <v>1949</v>
      </c>
      <c r="C224" s="230" t="s">
        <v>83</v>
      </c>
      <c r="D224" s="230" t="s">
        <v>250</v>
      </c>
      <c r="E224" s="230" t="s">
        <v>145</v>
      </c>
      <c r="F224" s="230">
        <v>36526</v>
      </c>
      <c r="G224" s="230" t="s">
        <v>288</v>
      </c>
      <c r="H224" s="230" t="s">
        <v>1482</v>
      </c>
      <c r="I224" s="230" t="s">
        <v>58</v>
      </c>
      <c r="J224" s="230" t="s">
        <v>303</v>
      </c>
      <c r="K224" s="230">
        <v>2017</v>
      </c>
      <c r="L224" s="230" t="s">
        <v>299</v>
      </c>
    </row>
    <row r="225" spans="1:22" ht="17.25" customHeight="1" x14ac:dyDescent="0.3">
      <c r="A225" s="230">
        <v>426715</v>
      </c>
      <c r="B225" s="230" t="s">
        <v>728</v>
      </c>
      <c r="C225" s="230" t="s">
        <v>68</v>
      </c>
      <c r="D225" s="230" t="s">
        <v>1145</v>
      </c>
      <c r="E225" s="230" t="s">
        <v>145</v>
      </c>
      <c r="H225" s="230" t="s">
        <v>1482</v>
      </c>
      <c r="I225" s="230" t="s">
        <v>58</v>
      </c>
      <c r="J225" s="230" t="s">
        <v>303</v>
      </c>
      <c r="K225" s="230">
        <v>2017</v>
      </c>
      <c r="L225" s="230" t="s">
        <v>299</v>
      </c>
      <c r="U225" s="230" t="s">
        <v>976</v>
      </c>
      <c r="V225" s="230" t="s">
        <v>976</v>
      </c>
    </row>
    <row r="226" spans="1:22" ht="17.25" customHeight="1" x14ac:dyDescent="0.3">
      <c r="A226" s="230">
        <v>426716</v>
      </c>
      <c r="B226" s="230" t="s">
        <v>1950</v>
      </c>
      <c r="C226" s="230" t="s">
        <v>68</v>
      </c>
      <c r="D226" s="230" t="s">
        <v>220</v>
      </c>
      <c r="E226" s="230" t="s">
        <v>145</v>
      </c>
      <c r="H226" s="230" t="s">
        <v>1482</v>
      </c>
      <c r="I226" s="230" t="s">
        <v>58</v>
      </c>
      <c r="J226" s="230" t="s">
        <v>303</v>
      </c>
      <c r="K226" s="230">
        <v>2017</v>
      </c>
      <c r="L226" s="230" t="s">
        <v>299</v>
      </c>
      <c r="U226" s="230" t="s">
        <v>976</v>
      </c>
      <c r="V226" s="230" t="s">
        <v>976</v>
      </c>
    </row>
    <row r="227" spans="1:22" ht="17.25" customHeight="1" x14ac:dyDescent="0.3">
      <c r="A227" s="230">
        <v>426045</v>
      </c>
      <c r="B227" s="230" t="s">
        <v>1951</v>
      </c>
      <c r="C227" s="230" t="s">
        <v>479</v>
      </c>
      <c r="D227" s="230" t="s">
        <v>562</v>
      </c>
      <c r="E227" s="230" t="s">
        <v>146</v>
      </c>
      <c r="H227" s="230" t="s">
        <v>1482</v>
      </c>
      <c r="I227" s="230" t="s">
        <v>58</v>
      </c>
      <c r="J227" s="230" t="s">
        <v>303</v>
      </c>
      <c r="K227" s="230">
        <v>2017</v>
      </c>
      <c r="L227" s="230" t="s">
        <v>299</v>
      </c>
    </row>
    <row r="228" spans="1:22" ht="17.25" customHeight="1" x14ac:dyDescent="0.3">
      <c r="A228" s="230">
        <v>425725</v>
      </c>
      <c r="B228" s="230" t="s">
        <v>1953</v>
      </c>
      <c r="C228" s="230" t="s">
        <v>63</v>
      </c>
      <c r="D228" s="230" t="s">
        <v>748</v>
      </c>
      <c r="E228" s="230" t="s">
        <v>146</v>
      </c>
      <c r="F228" s="230">
        <v>35545</v>
      </c>
      <c r="G228" s="230" t="s">
        <v>299</v>
      </c>
      <c r="H228" s="230" t="s">
        <v>1482</v>
      </c>
      <c r="I228" s="230" t="s">
        <v>58</v>
      </c>
      <c r="J228" s="230" t="s">
        <v>302</v>
      </c>
      <c r="K228" s="230">
        <v>2015</v>
      </c>
      <c r="L228" s="230" t="s">
        <v>1511</v>
      </c>
      <c r="U228" s="230" t="s">
        <v>976</v>
      </c>
      <c r="V228" s="230" t="s">
        <v>976</v>
      </c>
    </row>
    <row r="229" spans="1:22" ht="17.25" customHeight="1" x14ac:dyDescent="0.3">
      <c r="A229" s="230">
        <v>424915</v>
      </c>
      <c r="B229" s="230" t="s">
        <v>1954</v>
      </c>
      <c r="C229" s="230" t="s">
        <v>57</v>
      </c>
      <c r="D229" s="230" t="s">
        <v>509</v>
      </c>
      <c r="E229" s="230" t="s">
        <v>145</v>
      </c>
      <c r="F229" s="230">
        <v>35667</v>
      </c>
      <c r="G229" s="230" t="s">
        <v>288</v>
      </c>
      <c r="H229" s="230" t="s">
        <v>1482</v>
      </c>
      <c r="I229" s="230" t="s">
        <v>58</v>
      </c>
      <c r="J229" s="230" t="s">
        <v>302</v>
      </c>
      <c r="K229" s="230">
        <v>2015</v>
      </c>
      <c r="L229" s="230" t="s">
        <v>1511</v>
      </c>
      <c r="S229" s="230" t="s">
        <v>976</v>
      </c>
      <c r="T229" s="230" t="s">
        <v>976</v>
      </c>
      <c r="U229" s="230" t="s">
        <v>976</v>
      </c>
      <c r="V229" s="230" t="s">
        <v>976</v>
      </c>
    </row>
    <row r="230" spans="1:22" ht="17.25" customHeight="1" x14ac:dyDescent="0.3">
      <c r="A230" s="230">
        <v>424507</v>
      </c>
      <c r="B230" s="230" t="s">
        <v>1955</v>
      </c>
      <c r="C230" s="230" t="s">
        <v>358</v>
      </c>
      <c r="D230" s="230" t="s">
        <v>211</v>
      </c>
      <c r="E230" s="230" t="s">
        <v>146</v>
      </c>
      <c r="F230" s="230">
        <v>36076</v>
      </c>
      <c r="G230" s="230" t="s">
        <v>288</v>
      </c>
      <c r="H230" s="230" t="s">
        <v>1482</v>
      </c>
      <c r="I230" s="230" t="s">
        <v>58</v>
      </c>
      <c r="J230" s="230" t="s">
        <v>303</v>
      </c>
      <c r="K230" s="230">
        <v>2016</v>
      </c>
      <c r="L230" s="230" t="s">
        <v>1511</v>
      </c>
      <c r="S230" s="230" t="s">
        <v>976</v>
      </c>
      <c r="T230" s="230" t="s">
        <v>976</v>
      </c>
      <c r="U230" s="230" t="s">
        <v>976</v>
      </c>
      <c r="V230" s="230" t="s">
        <v>976</v>
      </c>
    </row>
    <row r="231" spans="1:22" ht="17.25" customHeight="1" x14ac:dyDescent="0.3">
      <c r="A231" s="230">
        <v>422586</v>
      </c>
      <c r="B231" s="230" t="s">
        <v>1956</v>
      </c>
      <c r="C231" s="230" t="s">
        <v>1957</v>
      </c>
      <c r="D231" s="230" t="s">
        <v>1958</v>
      </c>
      <c r="E231" s="230" t="s">
        <v>146</v>
      </c>
      <c r="F231" s="230">
        <v>34335</v>
      </c>
      <c r="H231" s="230" t="s">
        <v>1482</v>
      </c>
      <c r="I231" s="230" t="s">
        <v>58</v>
      </c>
      <c r="J231" s="230" t="s">
        <v>302</v>
      </c>
      <c r="K231" s="230">
        <v>2013</v>
      </c>
      <c r="L231" s="230" t="s">
        <v>1510</v>
      </c>
      <c r="T231" s="230" t="s">
        <v>976</v>
      </c>
      <c r="U231" s="230" t="s">
        <v>976</v>
      </c>
      <c r="V231" s="230" t="s">
        <v>976</v>
      </c>
    </row>
    <row r="232" spans="1:22" ht="17.25" customHeight="1" x14ac:dyDescent="0.3">
      <c r="A232" s="230">
        <v>423535</v>
      </c>
      <c r="B232" s="230" t="s">
        <v>1959</v>
      </c>
      <c r="C232" s="230" t="s">
        <v>61</v>
      </c>
      <c r="D232" s="230" t="s">
        <v>204</v>
      </c>
      <c r="E232" s="230" t="s">
        <v>146</v>
      </c>
      <c r="F232" s="230">
        <v>35065</v>
      </c>
      <c r="G232" s="230" t="s">
        <v>288</v>
      </c>
      <c r="H232" s="230" t="s">
        <v>1482</v>
      </c>
      <c r="I232" s="230" t="s">
        <v>58</v>
      </c>
      <c r="J232" s="230" t="s">
        <v>303</v>
      </c>
      <c r="K232" s="230">
        <v>2013</v>
      </c>
      <c r="L232" s="230" t="s">
        <v>1510</v>
      </c>
      <c r="R232" s="230" t="s">
        <v>976</v>
      </c>
      <c r="S232" s="230" t="s">
        <v>976</v>
      </c>
      <c r="T232" s="230" t="s">
        <v>976</v>
      </c>
      <c r="U232" s="230" t="s">
        <v>976</v>
      </c>
      <c r="V232" s="230" t="s">
        <v>976</v>
      </c>
    </row>
    <row r="233" spans="1:22" ht="17.25" customHeight="1" x14ac:dyDescent="0.3">
      <c r="A233" s="230">
        <v>423269</v>
      </c>
      <c r="B233" s="230" t="s">
        <v>1960</v>
      </c>
      <c r="C233" s="230" t="s">
        <v>57</v>
      </c>
      <c r="D233" s="230" t="s">
        <v>469</v>
      </c>
      <c r="E233" s="230" t="s">
        <v>146</v>
      </c>
      <c r="F233" s="230">
        <v>35431</v>
      </c>
      <c r="G233" s="230" t="s">
        <v>293</v>
      </c>
      <c r="H233" s="230" t="s">
        <v>1482</v>
      </c>
      <c r="I233" s="230" t="s">
        <v>58</v>
      </c>
      <c r="J233" s="230" t="s">
        <v>302</v>
      </c>
      <c r="K233" s="230">
        <v>2014</v>
      </c>
      <c r="L233" s="230" t="s">
        <v>1510</v>
      </c>
      <c r="R233" s="230" t="s">
        <v>976</v>
      </c>
      <c r="S233" s="230" t="s">
        <v>976</v>
      </c>
      <c r="T233" s="230" t="s">
        <v>976</v>
      </c>
      <c r="U233" s="230" t="s">
        <v>976</v>
      </c>
      <c r="V233" s="230" t="s">
        <v>976</v>
      </c>
    </row>
    <row r="234" spans="1:22" ht="17.25" customHeight="1" x14ac:dyDescent="0.3">
      <c r="A234" s="230">
        <v>424207</v>
      </c>
      <c r="B234" s="230" t="s">
        <v>1961</v>
      </c>
      <c r="C234" s="230" t="s">
        <v>537</v>
      </c>
      <c r="D234" s="230" t="s">
        <v>204</v>
      </c>
      <c r="E234" s="230" t="s">
        <v>146</v>
      </c>
      <c r="F234" s="230">
        <v>35431</v>
      </c>
      <c r="G234" s="230" t="s">
        <v>1883</v>
      </c>
      <c r="H234" s="230" t="s">
        <v>1482</v>
      </c>
      <c r="I234" s="230" t="s">
        <v>58</v>
      </c>
      <c r="J234" s="230" t="s">
        <v>303</v>
      </c>
      <c r="K234" s="230">
        <v>2014</v>
      </c>
      <c r="L234" s="230" t="s">
        <v>1510</v>
      </c>
      <c r="R234" s="230" t="s">
        <v>976</v>
      </c>
      <c r="S234" s="230" t="s">
        <v>976</v>
      </c>
      <c r="T234" s="230" t="s">
        <v>976</v>
      </c>
      <c r="U234" s="230" t="s">
        <v>976</v>
      </c>
      <c r="V234" s="230" t="s">
        <v>976</v>
      </c>
    </row>
    <row r="235" spans="1:22" ht="17.25" customHeight="1" x14ac:dyDescent="0.3">
      <c r="A235" s="230">
        <v>423399</v>
      </c>
      <c r="B235" s="230" t="s">
        <v>1962</v>
      </c>
      <c r="C235" s="230" t="s">
        <v>63</v>
      </c>
      <c r="D235" s="230" t="s">
        <v>577</v>
      </c>
      <c r="E235" s="230" t="s">
        <v>145</v>
      </c>
      <c r="F235" s="230">
        <v>35796</v>
      </c>
      <c r="G235" s="230" t="s">
        <v>1963</v>
      </c>
      <c r="H235" s="230" t="s">
        <v>1482</v>
      </c>
      <c r="I235" s="230" t="s">
        <v>58</v>
      </c>
      <c r="J235" s="230" t="s">
        <v>302</v>
      </c>
      <c r="K235" s="230">
        <v>2016</v>
      </c>
      <c r="L235" s="230" t="s">
        <v>1510</v>
      </c>
      <c r="R235" s="230" t="s">
        <v>976</v>
      </c>
      <c r="S235" s="230" t="s">
        <v>976</v>
      </c>
      <c r="T235" s="230" t="s">
        <v>976</v>
      </c>
      <c r="U235" s="230" t="s">
        <v>976</v>
      </c>
      <c r="V235" s="230" t="s">
        <v>976</v>
      </c>
    </row>
    <row r="236" spans="1:22" ht="17.25" customHeight="1" x14ac:dyDescent="0.3">
      <c r="A236" s="230">
        <v>422868</v>
      </c>
      <c r="B236" s="230" t="s">
        <v>1964</v>
      </c>
      <c r="C236" s="230" t="s">
        <v>1151</v>
      </c>
      <c r="D236" s="230" t="s">
        <v>603</v>
      </c>
      <c r="E236" s="230" t="s">
        <v>145</v>
      </c>
      <c r="F236" s="230">
        <v>36161</v>
      </c>
      <c r="H236" s="230" t="s">
        <v>1482</v>
      </c>
      <c r="I236" s="230" t="s">
        <v>58</v>
      </c>
      <c r="J236" s="230" t="s">
        <v>302</v>
      </c>
      <c r="K236" s="230">
        <v>2016</v>
      </c>
      <c r="L236" s="230" t="s">
        <v>1510</v>
      </c>
      <c r="R236" s="230" t="s">
        <v>976</v>
      </c>
      <c r="S236" s="230" t="s">
        <v>976</v>
      </c>
      <c r="T236" s="230" t="s">
        <v>976</v>
      </c>
      <c r="U236" s="230" t="s">
        <v>976</v>
      </c>
      <c r="V236" s="230" t="s">
        <v>976</v>
      </c>
    </row>
    <row r="237" spans="1:22" ht="17.25" customHeight="1" x14ac:dyDescent="0.3">
      <c r="A237" s="230">
        <v>423528</v>
      </c>
      <c r="B237" s="230" t="s">
        <v>1965</v>
      </c>
      <c r="C237" s="230" t="s">
        <v>79</v>
      </c>
      <c r="D237" s="230" t="s">
        <v>509</v>
      </c>
      <c r="E237" s="230" t="s">
        <v>146</v>
      </c>
      <c r="F237" s="230">
        <v>35796</v>
      </c>
      <c r="H237" s="230" t="s">
        <v>1482</v>
      </c>
      <c r="I237" s="230" t="s">
        <v>58</v>
      </c>
      <c r="J237" s="230" t="s">
        <v>302</v>
      </c>
      <c r="K237" s="230">
        <v>2017</v>
      </c>
      <c r="L237" s="230" t="s">
        <v>1510</v>
      </c>
      <c r="R237" s="230" t="s">
        <v>976</v>
      </c>
      <c r="S237" s="230" t="s">
        <v>976</v>
      </c>
      <c r="T237" s="230" t="s">
        <v>976</v>
      </c>
      <c r="U237" s="230" t="s">
        <v>976</v>
      </c>
      <c r="V237" s="230" t="s">
        <v>976</v>
      </c>
    </row>
    <row r="238" spans="1:22" ht="17.25" customHeight="1" x14ac:dyDescent="0.3">
      <c r="A238" s="230">
        <v>424145</v>
      </c>
      <c r="B238" s="230" t="s">
        <v>1966</v>
      </c>
      <c r="C238" s="230" t="s">
        <v>114</v>
      </c>
      <c r="D238" s="230" t="s">
        <v>200</v>
      </c>
      <c r="E238" s="230" t="s">
        <v>146</v>
      </c>
      <c r="F238" s="230">
        <v>36526</v>
      </c>
      <c r="H238" s="230" t="s">
        <v>1482</v>
      </c>
      <c r="I238" s="230" t="s">
        <v>58</v>
      </c>
      <c r="J238" s="230" t="s">
        <v>302</v>
      </c>
      <c r="K238" s="230">
        <v>2017</v>
      </c>
      <c r="L238" s="230" t="s">
        <v>1510</v>
      </c>
      <c r="U238" s="230" t="s">
        <v>976</v>
      </c>
      <c r="V238" s="230" t="s">
        <v>976</v>
      </c>
    </row>
    <row r="239" spans="1:22" ht="17.25" customHeight="1" x14ac:dyDescent="0.3">
      <c r="A239" s="230">
        <v>426663</v>
      </c>
      <c r="B239" s="230" t="s">
        <v>832</v>
      </c>
      <c r="C239" s="230" t="s">
        <v>108</v>
      </c>
      <c r="D239" s="230" t="s">
        <v>1967</v>
      </c>
      <c r="E239" s="230" t="s">
        <v>145</v>
      </c>
      <c r="H239" s="230" t="s">
        <v>1482</v>
      </c>
      <c r="I239" s="230" t="s">
        <v>58</v>
      </c>
      <c r="J239" s="230" t="s">
        <v>303</v>
      </c>
      <c r="K239" s="230">
        <v>2015</v>
      </c>
      <c r="L239" s="230" t="s">
        <v>290</v>
      </c>
      <c r="U239" s="230" t="s">
        <v>976</v>
      </c>
      <c r="V239" s="230" t="s">
        <v>976</v>
      </c>
    </row>
    <row r="240" spans="1:22" ht="17.25" customHeight="1" x14ac:dyDescent="0.3">
      <c r="A240" s="230">
        <v>425328</v>
      </c>
      <c r="B240" s="230" t="s">
        <v>1968</v>
      </c>
      <c r="C240" s="230" t="s">
        <v>1969</v>
      </c>
      <c r="D240" s="230" t="s">
        <v>579</v>
      </c>
      <c r="E240" s="230" t="s">
        <v>145</v>
      </c>
      <c r="F240" s="230">
        <v>35796</v>
      </c>
      <c r="G240" s="230" t="s">
        <v>1970</v>
      </c>
      <c r="H240" s="230" t="s">
        <v>1482</v>
      </c>
      <c r="I240" s="230" t="s">
        <v>58</v>
      </c>
      <c r="J240" s="230" t="s">
        <v>303</v>
      </c>
      <c r="K240" s="230">
        <v>2016</v>
      </c>
      <c r="L240" s="230" t="s">
        <v>290</v>
      </c>
      <c r="S240" s="230" t="s">
        <v>976</v>
      </c>
      <c r="T240" s="230" t="s">
        <v>976</v>
      </c>
      <c r="U240" s="230" t="s">
        <v>976</v>
      </c>
      <c r="V240" s="230" t="s">
        <v>976</v>
      </c>
    </row>
    <row r="241" spans="1:22" ht="17.25" customHeight="1" x14ac:dyDescent="0.3">
      <c r="A241" s="230">
        <v>424386</v>
      </c>
      <c r="B241" s="230" t="s">
        <v>1971</v>
      </c>
      <c r="C241" s="230" t="s">
        <v>117</v>
      </c>
      <c r="D241" s="230" t="s">
        <v>214</v>
      </c>
      <c r="E241" s="230" t="s">
        <v>146</v>
      </c>
      <c r="F241" s="230">
        <v>36090</v>
      </c>
      <c r="G241" s="230" t="s">
        <v>1972</v>
      </c>
      <c r="H241" s="230" t="s">
        <v>1482</v>
      </c>
      <c r="I241" s="230" t="s">
        <v>58</v>
      </c>
      <c r="J241" s="230" t="s">
        <v>303</v>
      </c>
      <c r="K241" s="230">
        <v>2016</v>
      </c>
      <c r="L241" s="230" t="s">
        <v>290</v>
      </c>
      <c r="U241" s="230" t="s">
        <v>976</v>
      </c>
      <c r="V241" s="230" t="s">
        <v>976</v>
      </c>
    </row>
    <row r="242" spans="1:22" ht="17.25" customHeight="1" x14ac:dyDescent="0.3">
      <c r="A242" s="230">
        <v>426421</v>
      </c>
      <c r="B242" s="230" t="s">
        <v>1973</v>
      </c>
      <c r="C242" s="230" t="s">
        <v>634</v>
      </c>
      <c r="D242" s="230" t="s">
        <v>666</v>
      </c>
      <c r="E242" s="230" t="s">
        <v>146</v>
      </c>
      <c r="H242" s="230" t="s">
        <v>1482</v>
      </c>
      <c r="I242" s="230" t="s">
        <v>58</v>
      </c>
      <c r="J242" s="230" t="s">
        <v>303</v>
      </c>
      <c r="K242" s="230">
        <v>1996</v>
      </c>
      <c r="L242" s="230" t="s">
        <v>288</v>
      </c>
      <c r="U242" s="230" t="s">
        <v>976</v>
      </c>
      <c r="V242" s="230" t="s">
        <v>976</v>
      </c>
    </row>
    <row r="243" spans="1:22" ht="17.25" customHeight="1" x14ac:dyDescent="0.3">
      <c r="A243" s="230">
        <v>425300</v>
      </c>
      <c r="B243" s="230" t="s">
        <v>1974</v>
      </c>
      <c r="C243" s="230" t="s">
        <v>635</v>
      </c>
      <c r="D243" s="230" t="s">
        <v>645</v>
      </c>
      <c r="E243" s="230" t="s">
        <v>145</v>
      </c>
      <c r="F243" s="230">
        <v>30873</v>
      </c>
      <c r="G243" s="230" t="s">
        <v>288</v>
      </c>
      <c r="H243" s="230" t="s">
        <v>1482</v>
      </c>
      <c r="I243" s="230" t="s">
        <v>58</v>
      </c>
      <c r="J243" s="230" t="s">
        <v>303</v>
      </c>
      <c r="K243" s="230">
        <v>2003</v>
      </c>
      <c r="L243" s="230" t="s">
        <v>288</v>
      </c>
      <c r="N243" s="230">
        <v>3045</v>
      </c>
      <c r="O243" s="230">
        <v>44420.515960648147</v>
      </c>
      <c r="P243" s="230">
        <v>13000</v>
      </c>
    </row>
    <row r="244" spans="1:22" ht="17.25" customHeight="1" x14ac:dyDescent="0.3">
      <c r="A244" s="230">
        <v>426576</v>
      </c>
      <c r="B244" s="230" t="s">
        <v>1979</v>
      </c>
      <c r="C244" s="230" t="s">
        <v>63</v>
      </c>
      <c r="D244" s="230" t="s">
        <v>1980</v>
      </c>
      <c r="E244" s="230" t="s">
        <v>145</v>
      </c>
      <c r="H244" s="230" t="s">
        <v>1482</v>
      </c>
      <c r="I244" s="230" t="s">
        <v>58</v>
      </c>
      <c r="J244" s="230" t="s">
        <v>302</v>
      </c>
      <c r="K244" s="230">
        <v>2010</v>
      </c>
      <c r="L244" s="230" t="s">
        <v>288</v>
      </c>
      <c r="U244" s="230" t="s">
        <v>976</v>
      </c>
      <c r="V244" s="230" t="s">
        <v>976</v>
      </c>
    </row>
    <row r="245" spans="1:22" ht="17.25" customHeight="1" x14ac:dyDescent="0.3">
      <c r="A245" s="230">
        <v>426473</v>
      </c>
      <c r="B245" s="230" t="s">
        <v>1981</v>
      </c>
      <c r="C245" s="230" t="s">
        <v>105</v>
      </c>
      <c r="D245" s="230" t="s">
        <v>373</v>
      </c>
      <c r="E245" s="230" t="s">
        <v>145</v>
      </c>
      <c r="H245" s="230" t="s">
        <v>1482</v>
      </c>
      <c r="I245" s="230" t="s">
        <v>58</v>
      </c>
      <c r="J245" s="230" t="s">
        <v>302</v>
      </c>
      <c r="K245" s="230">
        <v>2011</v>
      </c>
      <c r="L245" s="230" t="s">
        <v>288</v>
      </c>
      <c r="U245" s="230" t="s">
        <v>976</v>
      </c>
      <c r="V245" s="230" t="s">
        <v>976</v>
      </c>
    </row>
    <row r="246" spans="1:22" ht="17.25" customHeight="1" x14ac:dyDescent="0.3">
      <c r="A246" s="230">
        <v>427017</v>
      </c>
      <c r="B246" s="230" t="s">
        <v>1982</v>
      </c>
      <c r="C246" s="230" t="s">
        <v>118</v>
      </c>
      <c r="D246" s="230" t="s">
        <v>1983</v>
      </c>
      <c r="E246" s="230" t="s">
        <v>146</v>
      </c>
      <c r="H246" s="230" t="s">
        <v>1482</v>
      </c>
      <c r="I246" s="230" t="s">
        <v>58</v>
      </c>
      <c r="J246" s="230" t="s">
        <v>302</v>
      </c>
      <c r="K246" s="230">
        <v>2011</v>
      </c>
      <c r="L246" s="230" t="s">
        <v>288</v>
      </c>
    </row>
    <row r="247" spans="1:22" ht="17.25" customHeight="1" x14ac:dyDescent="0.3">
      <c r="A247" s="230">
        <v>424638</v>
      </c>
      <c r="B247" s="230" t="s">
        <v>1985</v>
      </c>
      <c r="C247" s="230" t="s">
        <v>1986</v>
      </c>
      <c r="D247" s="230" t="s">
        <v>233</v>
      </c>
      <c r="E247" s="230" t="s">
        <v>146</v>
      </c>
      <c r="F247" s="230">
        <v>34569</v>
      </c>
      <c r="G247" s="230" t="s">
        <v>288</v>
      </c>
      <c r="H247" s="230" t="s">
        <v>1482</v>
      </c>
      <c r="I247" s="230" t="s">
        <v>58</v>
      </c>
      <c r="J247" s="230" t="s">
        <v>302</v>
      </c>
      <c r="K247" s="230">
        <v>2013</v>
      </c>
      <c r="L247" s="230" t="s">
        <v>288</v>
      </c>
      <c r="U247" s="230" t="s">
        <v>976</v>
      </c>
      <c r="V247" s="230" t="s">
        <v>976</v>
      </c>
    </row>
    <row r="248" spans="1:22" ht="17.25" customHeight="1" x14ac:dyDescent="0.3">
      <c r="A248" s="230">
        <v>417535</v>
      </c>
      <c r="B248" s="230" t="s">
        <v>1987</v>
      </c>
      <c r="C248" s="230" t="s">
        <v>1206</v>
      </c>
      <c r="D248" s="230" t="s">
        <v>236</v>
      </c>
      <c r="E248" s="230" t="s">
        <v>145</v>
      </c>
      <c r="F248" s="230">
        <v>34926</v>
      </c>
      <c r="G248" s="230" t="s">
        <v>288</v>
      </c>
      <c r="H248" s="230" t="s">
        <v>1482</v>
      </c>
      <c r="I248" s="230" t="s">
        <v>58</v>
      </c>
      <c r="J248" s="230" t="s">
        <v>302</v>
      </c>
      <c r="K248" s="230">
        <v>2013</v>
      </c>
      <c r="L248" s="230" t="s">
        <v>288</v>
      </c>
    </row>
    <row r="249" spans="1:22" ht="17.25" customHeight="1" x14ac:dyDescent="0.3">
      <c r="A249" s="230">
        <v>425002</v>
      </c>
      <c r="B249" s="230" t="s">
        <v>412</v>
      </c>
      <c r="C249" s="230" t="s">
        <v>631</v>
      </c>
      <c r="D249" s="230" t="s">
        <v>233</v>
      </c>
      <c r="E249" s="230" t="s">
        <v>146</v>
      </c>
      <c r="F249" s="230">
        <v>35340</v>
      </c>
      <c r="G249" s="230" t="s">
        <v>288</v>
      </c>
      <c r="H249" s="230" t="s">
        <v>1482</v>
      </c>
      <c r="I249" s="230" t="s">
        <v>58</v>
      </c>
      <c r="J249" s="230" t="s">
        <v>303</v>
      </c>
      <c r="K249" s="230">
        <v>2014</v>
      </c>
      <c r="L249" s="230" t="s">
        <v>288</v>
      </c>
      <c r="S249" s="230" t="s">
        <v>976</v>
      </c>
      <c r="T249" s="230" t="s">
        <v>976</v>
      </c>
      <c r="U249" s="230" t="s">
        <v>976</v>
      </c>
      <c r="V249" s="230" t="s">
        <v>976</v>
      </c>
    </row>
    <row r="250" spans="1:22" ht="17.25" customHeight="1" x14ac:dyDescent="0.3">
      <c r="A250" s="230">
        <v>423663</v>
      </c>
      <c r="B250" s="230" t="s">
        <v>1990</v>
      </c>
      <c r="C250" s="230" t="s">
        <v>487</v>
      </c>
      <c r="D250" s="230" t="s">
        <v>401</v>
      </c>
      <c r="E250" s="230" t="s">
        <v>145</v>
      </c>
      <c r="F250" s="230">
        <v>35824</v>
      </c>
      <c r="G250" s="230" t="s">
        <v>288</v>
      </c>
      <c r="H250" s="230" t="s">
        <v>1482</v>
      </c>
      <c r="I250" s="230" t="s">
        <v>58</v>
      </c>
      <c r="J250" s="230" t="s">
        <v>302</v>
      </c>
      <c r="K250" s="230">
        <v>2015</v>
      </c>
      <c r="L250" s="230" t="s">
        <v>288</v>
      </c>
      <c r="T250" s="230" t="s">
        <v>976</v>
      </c>
      <c r="U250" s="230" t="s">
        <v>976</v>
      </c>
      <c r="V250" s="230" t="s">
        <v>976</v>
      </c>
    </row>
    <row r="251" spans="1:22" ht="17.25" customHeight="1" x14ac:dyDescent="0.3">
      <c r="A251" s="230">
        <v>422037</v>
      </c>
      <c r="B251" s="230" t="s">
        <v>1991</v>
      </c>
      <c r="C251" s="230" t="s">
        <v>1992</v>
      </c>
      <c r="D251" s="230" t="s">
        <v>1993</v>
      </c>
      <c r="E251" s="230" t="s">
        <v>145</v>
      </c>
      <c r="F251" s="230">
        <v>36161</v>
      </c>
      <c r="G251" s="230" t="s">
        <v>1891</v>
      </c>
      <c r="H251" s="230" t="s">
        <v>1482</v>
      </c>
      <c r="I251" s="230" t="s">
        <v>58</v>
      </c>
      <c r="J251" s="230" t="s">
        <v>302</v>
      </c>
      <c r="K251" s="230">
        <v>2015</v>
      </c>
      <c r="L251" s="230" t="s">
        <v>288</v>
      </c>
      <c r="S251" s="230" t="s">
        <v>976</v>
      </c>
      <c r="T251" s="230" t="s">
        <v>976</v>
      </c>
      <c r="U251" s="230" t="s">
        <v>976</v>
      </c>
      <c r="V251" s="230" t="s">
        <v>976</v>
      </c>
    </row>
    <row r="252" spans="1:22" ht="17.25" customHeight="1" x14ac:dyDescent="0.3">
      <c r="A252" s="230">
        <v>426127</v>
      </c>
      <c r="B252" s="230" t="s">
        <v>1996</v>
      </c>
      <c r="C252" s="230" t="s">
        <v>112</v>
      </c>
      <c r="D252" s="230" t="s">
        <v>1997</v>
      </c>
      <c r="E252" s="230" t="s">
        <v>146</v>
      </c>
      <c r="H252" s="230" t="s">
        <v>1482</v>
      </c>
      <c r="I252" s="230" t="s">
        <v>58</v>
      </c>
      <c r="J252" s="230" t="s">
        <v>303</v>
      </c>
      <c r="K252" s="230">
        <v>2015</v>
      </c>
      <c r="L252" s="230" t="s">
        <v>288</v>
      </c>
    </row>
    <row r="253" spans="1:22" ht="17.25" customHeight="1" x14ac:dyDescent="0.3">
      <c r="A253" s="230">
        <v>425476</v>
      </c>
      <c r="B253" s="230" t="s">
        <v>1998</v>
      </c>
      <c r="C253" s="230" t="s">
        <v>68</v>
      </c>
      <c r="D253" s="230" t="s">
        <v>197</v>
      </c>
      <c r="E253" s="230" t="s">
        <v>146</v>
      </c>
      <c r="F253" s="230">
        <v>35455</v>
      </c>
      <c r="G253" s="230" t="s">
        <v>288</v>
      </c>
      <c r="H253" s="230" t="s">
        <v>1482</v>
      </c>
      <c r="I253" s="230" t="s">
        <v>58</v>
      </c>
      <c r="J253" s="230" t="s">
        <v>303</v>
      </c>
      <c r="K253" s="230">
        <v>2015</v>
      </c>
      <c r="L253" s="230" t="s">
        <v>288</v>
      </c>
      <c r="S253" s="230" t="s">
        <v>976</v>
      </c>
      <c r="T253" s="230" t="s">
        <v>976</v>
      </c>
      <c r="U253" s="230" t="s">
        <v>976</v>
      </c>
      <c r="V253" s="230" t="s">
        <v>976</v>
      </c>
    </row>
    <row r="254" spans="1:22" ht="17.25" customHeight="1" x14ac:dyDescent="0.3">
      <c r="A254" s="230">
        <v>424962</v>
      </c>
      <c r="B254" s="230" t="s">
        <v>1999</v>
      </c>
      <c r="C254" s="230" t="s">
        <v>405</v>
      </c>
      <c r="D254" s="230" t="s">
        <v>374</v>
      </c>
      <c r="E254" s="230" t="s">
        <v>146</v>
      </c>
      <c r="F254" s="230">
        <v>35891</v>
      </c>
      <c r="G254" s="230" t="s">
        <v>288</v>
      </c>
      <c r="H254" s="230" t="s">
        <v>1482</v>
      </c>
      <c r="I254" s="230" t="s">
        <v>58</v>
      </c>
      <c r="J254" s="230" t="s">
        <v>302</v>
      </c>
      <c r="K254" s="230">
        <v>2016</v>
      </c>
      <c r="L254" s="230" t="s">
        <v>288</v>
      </c>
      <c r="T254" s="230" t="s">
        <v>976</v>
      </c>
      <c r="U254" s="230" t="s">
        <v>976</v>
      </c>
      <c r="V254" s="230" t="s">
        <v>976</v>
      </c>
    </row>
    <row r="255" spans="1:22" ht="17.25" customHeight="1" x14ac:dyDescent="0.3">
      <c r="A255" s="230">
        <v>421539</v>
      </c>
      <c r="B255" s="230" t="s">
        <v>2000</v>
      </c>
      <c r="C255" s="230" t="s">
        <v>57</v>
      </c>
      <c r="D255" s="230" t="s">
        <v>2001</v>
      </c>
      <c r="E255" s="230" t="s">
        <v>145</v>
      </c>
      <c r="F255" s="230">
        <v>35796</v>
      </c>
      <c r="G255" s="230" t="s">
        <v>288</v>
      </c>
      <c r="H255" s="230" t="s">
        <v>1482</v>
      </c>
      <c r="I255" s="230" t="s">
        <v>58</v>
      </c>
      <c r="J255" s="230" t="s">
        <v>302</v>
      </c>
      <c r="K255" s="230">
        <v>2016</v>
      </c>
      <c r="L255" s="230" t="s">
        <v>288</v>
      </c>
      <c r="R255" s="230" t="s">
        <v>976</v>
      </c>
      <c r="S255" s="230" t="s">
        <v>976</v>
      </c>
      <c r="U255" s="230" t="s">
        <v>976</v>
      </c>
      <c r="V255" s="230" t="s">
        <v>976</v>
      </c>
    </row>
    <row r="256" spans="1:22" ht="17.25" customHeight="1" x14ac:dyDescent="0.3">
      <c r="A256" s="230">
        <v>423686</v>
      </c>
      <c r="B256" s="230" t="s">
        <v>2003</v>
      </c>
      <c r="C256" s="230" t="s">
        <v>560</v>
      </c>
      <c r="D256" s="230" t="s">
        <v>210</v>
      </c>
      <c r="E256" s="230" t="s">
        <v>145</v>
      </c>
      <c r="F256" s="230">
        <v>35318</v>
      </c>
      <c r="G256" s="230" t="s">
        <v>288</v>
      </c>
      <c r="H256" s="230" t="s">
        <v>1482</v>
      </c>
      <c r="I256" s="230" t="s">
        <v>58</v>
      </c>
      <c r="J256" s="230" t="s">
        <v>303</v>
      </c>
      <c r="K256" s="230">
        <v>2016</v>
      </c>
      <c r="L256" s="230" t="s">
        <v>288</v>
      </c>
      <c r="S256" s="230" t="s">
        <v>976</v>
      </c>
      <c r="T256" s="230" t="s">
        <v>976</v>
      </c>
      <c r="U256" s="230" t="s">
        <v>976</v>
      </c>
      <c r="V256" s="230" t="s">
        <v>976</v>
      </c>
    </row>
    <row r="257" spans="1:22" ht="17.25" customHeight="1" x14ac:dyDescent="0.3">
      <c r="A257" s="230">
        <v>426722</v>
      </c>
      <c r="B257" s="230" t="s">
        <v>2004</v>
      </c>
      <c r="C257" s="230" t="s">
        <v>2005</v>
      </c>
      <c r="D257" s="230" t="s">
        <v>197</v>
      </c>
      <c r="E257" s="230" t="s">
        <v>145</v>
      </c>
      <c r="F257" s="230">
        <v>35328</v>
      </c>
      <c r="G257" s="230" t="s">
        <v>288</v>
      </c>
      <c r="H257" s="230" t="s">
        <v>1482</v>
      </c>
      <c r="I257" s="230" t="s">
        <v>58</v>
      </c>
      <c r="J257" s="230" t="s">
        <v>303</v>
      </c>
      <c r="K257" s="230">
        <v>2016</v>
      </c>
      <c r="L257" s="230" t="s">
        <v>288</v>
      </c>
    </row>
    <row r="258" spans="1:22" ht="17.25" customHeight="1" x14ac:dyDescent="0.3">
      <c r="A258" s="230">
        <v>425534</v>
      </c>
      <c r="B258" s="230" t="s">
        <v>2007</v>
      </c>
      <c r="C258" s="230" t="s">
        <v>792</v>
      </c>
      <c r="D258" s="230" t="s">
        <v>2008</v>
      </c>
      <c r="E258" s="230" t="s">
        <v>145</v>
      </c>
      <c r="F258" s="230">
        <v>35555</v>
      </c>
      <c r="G258" s="230" t="s">
        <v>294</v>
      </c>
      <c r="H258" s="230" t="s">
        <v>1482</v>
      </c>
      <c r="I258" s="230" t="s">
        <v>58</v>
      </c>
      <c r="J258" s="230" t="s">
        <v>303</v>
      </c>
      <c r="K258" s="230">
        <v>2016</v>
      </c>
      <c r="L258" s="230" t="s">
        <v>288</v>
      </c>
    </row>
    <row r="259" spans="1:22" ht="17.25" customHeight="1" x14ac:dyDescent="0.3">
      <c r="A259" s="230">
        <v>426269</v>
      </c>
      <c r="B259" s="230" t="s">
        <v>2009</v>
      </c>
      <c r="C259" s="230" t="s">
        <v>533</v>
      </c>
      <c r="D259" s="230" t="s">
        <v>2010</v>
      </c>
      <c r="E259" s="230" t="s">
        <v>146</v>
      </c>
      <c r="F259" s="230">
        <v>35902</v>
      </c>
      <c r="G259" s="230" t="s">
        <v>1835</v>
      </c>
      <c r="H259" s="230" t="s">
        <v>1482</v>
      </c>
      <c r="I259" s="230" t="s">
        <v>58</v>
      </c>
      <c r="J259" s="230" t="s">
        <v>303</v>
      </c>
      <c r="K259" s="230">
        <v>2016</v>
      </c>
      <c r="L259" s="230" t="s">
        <v>288</v>
      </c>
    </row>
    <row r="260" spans="1:22" ht="17.25" customHeight="1" x14ac:dyDescent="0.3">
      <c r="A260" s="230">
        <v>425691</v>
      </c>
      <c r="B260" s="230" t="s">
        <v>2011</v>
      </c>
      <c r="C260" s="230" t="s">
        <v>635</v>
      </c>
      <c r="D260" s="230" t="s">
        <v>502</v>
      </c>
      <c r="E260" s="230" t="s">
        <v>146</v>
      </c>
      <c r="F260" s="230">
        <v>36035</v>
      </c>
      <c r="G260" s="230" t="s">
        <v>288</v>
      </c>
      <c r="H260" s="230" t="s">
        <v>1482</v>
      </c>
      <c r="I260" s="230" t="s">
        <v>58</v>
      </c>
      <c r="J260" s="230" t="s">
        <v>303</v>
      </c>
      <c r="K260" s="230">
        <v>2016</v>
      </c>
      <c r="L260" s="230" t="s">
        <v>288</v>
      </c>
    </row>
    <row r="261" spans="1:22" ht="17.25" customHeight="1" x14ac:dyDescent="0.3">
      <c r="A261" s="230">
        <v>425453</v>
      </c>
      <c r="B261" s="230" t="s">
        <v>2012</v>
      </c>
      <c r="C261" s="230" t="s">
        <v>1841</v>
      </c>
      <c r="D261" s="230" t="s">
        <v>567</v>
      </c>
      <c r="E261" s="230" t="s">
        <v>145</v>
      </c>
      <c r="F261" s="230">
        <v>36161</v>
      </c>
      <c r="G261" s="230" t="s">
        <v>288</v>
      </c>
      <c r="H261" s="230" t="s">
        <v>1482</v>
      </c>
      <c r="I261" s="230" t="s">
        <v>58</v>
      </c>
      <c r="K261" s="230">
        <v>2016</v>
      </c>
      <c r="L261" s="230" t="s">
        <v>288</v>
      </c>
      <c r="S261" s="230" t="s">
        <v>976</v>
      </c>
      <c r="T261" s="230" t="s">
        <v>976</v>
      </c>
      <c r="U261" s="230" t="s">
        <v>976</v>
      </c>
      <c r="V261" s="230" t="s">
        <v>976</v>
      </c>
    </row>
    <row r="262" spans="1:22" ht="17.25" customHeight="1" x14ac:dyDescent="0.3">
      <c r="A262" s="230">
        <v>423821</v>
      </c>
      <c r="B262" s="230" t="s">
        <v>2013</v>
      </c>
      <c r="C262" s="230" t="s">
        <v>497</v>
      </c>
      <c r="D262" s="230" t="s">
        <v>380</v>
      </c>
      <c r="E262" s="230" t="s">
        <v>145</v>
      </c>
      <c r="F262" s="230">
        <v>36224</v>
      </c>
      <c r="G262" s="230" t="s">
        <v>288</v>
      </c>
      <c r="H262" s="230" t="s">
        <v>1482</v>
      </c>
      <c r="I262" s="230" t="s">
        <v>58</v>
      </c>
      <c r="J262" s="230" t="s">
        <v>302</v>
      </c>
      <c r="K262" s="230">
        <v>2017</v>
      </c>
      <c r="L262" s="230" t="s">
        <v>288</v>
      </c>
      <c r="S262" s="230" t="s">
        <v>976</v>
      </c>
      <c r="U262" s="230" t="s">
        <v>976</v>
      </c>
      <c r="V262" s="230" t="s">
        <v>976</v>
      </c>
    </row>
    <row r="263" spans="1:22" ht="17.25" customHeight="1" x14ac:dyDescent="0.3">
      <c r="A263" s="230">
        <v>424632</v>
      </c>
      <c r="B263" s="230" t="s">
        <v>2015</v>
      </c>
      <c r="C263" s="230" t="s">
        <v>64</v>
      </c>
      <c r="D263" s="230" t="s">
        <v>250</v>
      </c>
      <c r="E263" s="230" t="s">
        <v>146</v>
      </c>
      <c r="F263" s="230">
        <v>36161</v>
      </c>
      <c r="G263" s="230" t="s">
        <v>288</v>
      </c>
      <c r="H263" s="230" t="s">
        <v>1482</v>
      </c>
      <c r="I263" s="230" t="s">
        <v>58</v>
      </c>
      <c r="J263" s="230" t="s">
        <v>303</v>
      </c>
      <c r="K263" s="230">
        <v>2002</v>
      </c>
      <c r="L263" s="230" t="s">
        <v>1485</v>
      </c>
      <c r="U263" s="230" t="s">
        <v>976</v>
      </c>
      <c r="V263" s="230" t="s">
        <v>976</v>
      </c>
    </row>
    <row r="264" spans="1:22" ht="17.25" customHeight="1" x14ac:dyDescent="0.3">
      <c r="A264" s="230">
        <v>424463</v>
      </c>
      <c r="B264" s="230" t="s">
        <v>2016</v>
      </c>
      <c r="C264" s="230" t="s">
        <v>63</v>
      </c>
      <c r="D264" s="230" t="s">
        <v>200</v>
      </c>
      <c r="E264" s="230" t="s">
        <v>146</v>
      </c>
      <c r="F264" s="230">
        <v>34872</v>
      </c>
      <c r="G264" s="230" t="s">
        <v>288</v>
      </c>
      <c r="H264" s="230" t="s">
        <v>1482</v>
      </c>
      <c r="I264" s="230" t="s">
        <v>58</v>
      </c>
      <c r="J264" s="230" t="s">
        <v>303</v>
      </c>
      <c r="K264" s="230">
        <v>2013</v>
      </c>
      <c r="L264" s="230" t="s">
        <v>1485</v>
      </c>
      <c r="U264" s="230" t="s">
        <v>976</v>
      </c>
      <c r="V264" s="230" t="s">
        <v>976</v>
      </c>
    </row>
    <row r="265" spans="1:22" ht="17.25" customHeight="1" x14ac:dyDescent="0.3">
      <c r="A265" s="230">
        <v>425217</v>
      </c>
      <c r="B265" s="230" t="s">
        <v>2017</v>
      </c>
      <c r="C265" s="230" t="s">
        <v>92</v>
      </c>
      <c r="D265" s="230" t="s">
        <v>247</v>
      </c>
      <c r="E265" s="230" t="s">
        <v>145</v>
      </c>
      <c r="F265" s="230">
        <v>35796</v>
      </c>
      <c r="G265" s="230" t="s">
        <v>288</v>
      </c>
      <c r="H265" s="230" t="s">
        <v>1482</v>
      </c>
      <c r="I265" s="230" t="s">
        <v>58</v>
      </c>
      <c r="J265" s="230" t="s">
        <v>303</v>
      </c>
      <c r="K265" s="230">
        <v>2016</v>
      </c>
      <c r="L265" s="230" t="s">
        <v>1485</v>
      </c>
      <c r="S265" s="230" t="s">
        <v>976</v>
      </c>
      <c r="T265" s="230" t="s">
        <v>976</v>
      </c>
      <c r="U265" s="230" t="s">
        <v>976</v>
      </c>
      <c r="V265" s="230" t="s">
        <v>976</v>
      </c>
    </row>
    <row r="266" spans="1:22" ht="17.25" customHeight="1" x14ac:dyDescent="0.3">
      <c r="A266" s="230">
        <v>426879</v>
      </c>
      <c r="B266" s="230" t="s">
        <v>2021</v>
      </c>
      <c r="C266" s="230" t="s">
        <v>120</v>
      </c>
      <c r="D266" s="230" t="s">
        <v>603</v>
      </c>
      <c r="E266" s="230" t="s">
        <v>146</v>
      </c>
      <c r="F266" s="230" t="s">
        <v>2022</v>
      </c>
      <c r="H266" s="230" t="s">
        <v>1482</v>
      </c>
      <c r="I266" s="230" t="s">
        <v>58</v>
      </c>
      <c r="J266" s="230" t="s">
        <v>302</v>
      </c>
      <c r="K266" s="230">
        <v>2009</v>
      </c>
      <c r="L266" s="230" t="s">
        <v>293</v>
      </c>
      <c r="V266" s="230" t="s">
        <v>976</v>
      </c>
    </row>
    <row r="267" spans="1:22" ht="17.25" customHeight="1" x14ac:dyDescent="0.3">
      <c r="A267" s="230">
        <v>425378</v>
      </c>
      <c r="B267" s="230" t="s">
        <v>743</v>
      </c>
      <c r="C267" s="230" t="s">
        <v>65</v>
      </c>
      <c r="D267" s="230" t="s">
        <v>2023</v>
      </c>
      <c r="E267" s="230" t="s">
        <v>146</v>
      </c>
      <c r="F267" s="230">
        <v>34419</v>
      </c>
      <c r="G267" s="230" t="s">
        <v>288</v>
      </c>
      <c r="H267" s="230" t="s">
        <v>1482</v>
      </c>
      <c r="I267" s="230" t="s">
        <v>58</v>
      </c>
      <c r="J267" s="230" t="s">
        <v>303</v>
      </c>
      <c r="K267" s="230">
        <v>2013</v>
      </c>
      <c r="L267" s="230" t="s">
        <v>293</v>
      </c>
      <c r="S267" s="230" t="s">
        <v>976</v>
      </c>
      <c r="U267" s="230" t="s">
        <v>976</v>
      </c>
      <c r="V267" s="230" t="s">
        <v>976</v>
      </c>
    </row>
    <row r="268" spans="1:22" ht="17.25" customHeight="1" x14ac:dyDescent="0.3">
      <c r="A268" s="230">
        <v>424793</v>
      </c>
      <c r="B268" s="230" t="s">
        <v>2024</v>
      </c>
      <c r="C268" s="230" t="s">
        <v>82</v>
      </c>
      <c r="D268" s="230" t="s">
        <v>223</v>
      </c>
      <c r="E268" s="230" t="s">
        <v>146</v>
      </c>
      <c r="F268" s="230">
        <v>34700</v>
      </c>
      <c r="G268" s="230" t="s">
        <v>2025</v>
      </c>
      <c r="H268" s="230" t="s">
        <v>1482</v>
      </c>
      <c r="I268" s="230" t="s">
        <v>58</v>
      </c>
      <c r="J268" s="230" t="s">
        <v>303</v>
      </c>
      <c r="K268" s="230">
        <v>2013</v>
      </c>
      <c r="L268" s="230" t="s">
        <v>293</v>
      </c>
      <c r="S268" s="230" t="s">
        <v>976</v>
      </c>
      <c r="T268" s="230" t="s">
        <v>976</v>
      </c>
      <c r="U268" s="230" t="s">
        <v>976</v>
      </c>
      <c r="V268" s="230" t="s">
        <v>976</v>
      </c>
    </row>
    <row r="269" spans="1:22" ht="17.25" customHeight="1" x14ac:dyDescent="0.3">
      <c r="A269" s="230">
        <v>425532</v>
      </c>
      <c r="B269" s="230" t="s">
        <v>2026</v>
      </c>
      <c r="C269" s="230" t="s">
        <v>786</v>
      </c>
      <c r="D269" s="230" t="s">
        <v>2027</v>
      </c>
      <c r="E269" s="230" t="s">
        <v>145</v>
      </c>
      <c r="F269" s="230">
        <v>34941</v>
      </c>
      <c r="G269" s="230" t="s">
        <v>288</v>
      </c>
      <c r="H269" s="230" t="s">
        <v>1482</v>
      </c>
      <c r="I269" s="230" t="s">
        <v>58</v>
      </c>
      <c r="J269" s="230" t="s">
        <v>303</v>
      </c>
      <c r="K269" s="230">
        <v>2013</v>
      </c>
      <c r="L269" s="230" t="s">
        <v>293</v>
      </c>
      <c r="S269" s="230" t="s">
        <v>976</v>
      </c>
      <c r="T269" s="230" t="s">
        <v>976</v>
      </c>
      <c r="U269" s="230" t="s">
        <v>976</v>
      </c>
      <c r="V269" s="230" t="s">
        <v>976</v>
      </c>
    </row>
    <row r="270" spans="1:22" ht="17.25" customHeight="1" x14ac:dyDescent="0.3">
      <c r="A270" s="230">
        <v>419560</v>
      </c>
      <c r="B270" s="230" t="s">
        <v>2028</v>
      </c>
      <c r="C270" s="230" t="s">
        <v>611</v>
      </c>
      <c r="D270" s="230" t="s">
        <v>233</v>
      </c>
      <c r="E270" s="230" t="s">
        <v>145</v>
      </c>
      <c r="F270" s="230">
        <v>34903</v>
      </c>
      <c r="G270" s="230" t="s">
        <v>288</v>
      </c>
      <c r="H270" s="230" t="s">
        <v>1482</v>
      </c>
      <c r="I270" s="230" t="s">
        <v>58</v>
      </c>
      <c r="J270" s="230" t="s">
        <v>302</v>
      </c>
      <c r="K270" s="230">
        <v>2014</v>
      </c>
      <c r="L270" s="230" t="s">
        <v>293</v>
      </c>
      <c r="S270" s="230" t="s">
        <v>976</v>
      </c>
      <c r="T270" s="230" t="s">
        <v>976</v>
      </c>
      <c r="U270" s="230" t="s">
        <v>976</v>
      </c>
      <c r="V270" s="230" t="s">
        <v>976</v>
      </c>
    </row>
    <row r="271" spans="1:22" ht="17.25" customHeight="1" x14ac:dyDescent="0.3">
      <c r="A271" s="230">
        <v>426706</v>
      </c>
      <c r="B271" s="230" t="s">
        <v>2030</v>
      </c>
      <c r="C271" s="230" t="s">
        <v>92</v>
      </c>
      <c r="D271" s="230" t="s">
        <v>707</v>
      </c>
      <c r="E271" s="230" t="s">
        <v>145</v>
      </c>
      <c r="F271" s="230">
        <v>34706</v>
      </c>
      <c r="G271" s="230" t="s">
        <v>2031</v>
      </c>
      <c r="H271" s="230" t="s">
        <v>1482</v>
      </c>
      <c r="I271" s="230" t="s">
        <v>58</v>
      </c>
      <c r="J271" s="230" t="s">
        <v>303</v>
      </c>
      <c r="K271" s="230">
        <v>2014</v>
      </c>
      <c r="L271" s="230" t="s">
        <v>293</v>
      </c>
      <c r="U271" s="230" t="s">
        <v>976</v>
      </c>
      <c r="V271" s="230" t="s">
        <v>976</v>
      </c>
    </row>
    <row r="272" spans="1:22" ht="17.25" customHeight="1" x14ac:dyDescent="0.3">
      <c r="A272" s="230">
        <v>425826</v>
      </c>
      <c r="B272" s="230" t="s">
        <v>2032</v>
      </c>
      <c r="C272" s="230" t="s">
        <v>1117</v>
      </c>
      <c r="D272" s="230" t="s">
        <v>233</v>
      </c>
      <c r="E272" s="230" t="s">
        <v>146</v>
      </c>
      <c r="F272" s="230">
        <v>35378</v>
      </c>
      <c r="G272" s="230" t="s">
        <v>288</v>
      </c>
      <c r="H272" s="230" t="s">
        <v>1482</v>
      </c>
      <c r="I272" s="230" t="s">
        <v>58</v>
      </c>
      <c r="J272" s="230" t="s">
        <v>303</v>
      </c>
      <c r="K272" s="230">
        <v>2014</v>
      </c>
      <c r="L272" s="230" t="s">
        <v>293</v>
      </c>
      <c r="U272" s="230" t="s">
        <v>976</v>
      </c>
      <c r="V272" s="230" t="s">
        <v>976</v>
      </c>
    </row>
    <row r="273" spans="1:22" ht="17.25" customHeight="1" x14ac:dyDescent="0.3">
      <c r="A273" s="230">
        <v>425446</v>
      </c>
      <c r="B273" s="230" t="s">
        <v>2033</v>
      </c>
      <c r="C273" s="230" t="s">
        <v>441</v>
      </c>
      <c r="D273" s="230" t="s">
        <v>391</v>
      </c>
      <c r="E273" s="230" t="s">
        <v>146</v>
      </c>
      <c r="F273" s="230">
        <v>35431</v>
      </c>
      <c r="H273" s="230" t="s">
        <v>1482</v>
      </c>
      <c r="I273" s="230" t="s">
        <v>58</v>
      </c>
      <c r="J273" s="230" t="s">
        <v>303</v>
      </c>
      <c r="K273" s="230">
        <v>2015</v>
      </c>
      <c r="L273" s="230" t="s">
        <v>293</v>
      </c>
      <c r="S273" s="230" t="s">
        <v>976</v>
      </c>
      <c r="T273" s="230" t="s">
        <v>976</v>
      </c>
      <c r="U273" s="230" t="s">
        <v>976</v>
      </c>
      <c r="V273" s="230" t="s">
        <v>976</v>
      </c>
    </row>
    <row r="274" spans="1:22" ht="17.25" customHeight="1" x14ac:dyDescent="0.3">
      <c r="A274" s="230">
        <v>424662</v>
      </c>
      <c r="B274" s="230" t="s">
        <v>2034</v>
      </c>
      <c r="C274" s="230" t="s">
        <v>65</v>
      </c>
      <c r="D274" s="230" t="s">
        <v>701</v>
      </c>
      <c r="E274" s="230" t="s">
        <v>146</v>
      </c>
      <c r="F274" s="230">
        <v>35559</v>
      </c>
      <c r="G274" s="230" t="s">
        <v>288</v>
      </c>
      <c r="H274" s="230" t="s">
        <v>1482</v>
      </c>
      <c r="I274" s="230" t="s">
        <v>58</v>
      </c>
      <c r="J274" s="230" t="s">
        <v>303</v>
      </c>
      <c r="K274" s="230">
        <v>2015</v>
      </c>
      <c r="L274" s="230" t="s">
        <v>293</v>
      </c>
      <c r="S274" s="230" t="s">
        <v>976</v>
      </c>
      <c r="T274" s="230" t="s">
        <v>976</v>
      </c>
      <c r="U274" s="230" t="s">
        <v>976</v>
      </c>
      <c r="V274" s="230" t="s">
        <v>976</v>
      </c>
    </row>
    <row r="275" spans="1:22" ht="17.25" customHeight="1" x14ac:dyDescent="0.3">
      <c r="A275" s="230">
        <v>425888</v>
      </c>
      <c r="B275" s="230" t="s">
        <v>2035</v>
      </c>
      <c r="C275" s="230" t="s">
        <v>104</v>
      </c>
      <c r="D275" s="230" t="s">
        <v>380</v>
      </c>
      <c r="E275" s="230" t="s">
        <v>146</v>
      </c>
      <c r="H275" s="230" t="s">
        <v>1482</v>
      </c>
      <c r="I275" s="230" t="s">
        <v>58</v>
      </c>
      <c r="J275" s="230" t="s">
        <v>303</v>
      </c>
      <c r="K275" s="230">
        <v>2015</v>
      </c>
      <c r="L275" s="230" t="s">
        <v>293</v>
      </c>
      <c r="U275" s="230" t="s">
        <v>976</v>
      </c>
      <c r="V275" s="230" t="s">
        <v>976</v>
      </c>
    </row>
    <row r="276" spans="1:22" ht="17.25" customHeight="1" x14ac:dyDescent="0.3">
      <c r="A276" s="230">
        <v>426652</v>
      </c>
      <c r="B276" s="230" t="s">
        <v>513</v>
      </c>
      <c r="C276" s="230" t="s">
        <v>83</v>
      </c>
      <c r="D276" s="230" t="s">
        <v>226</v>
      </c>
      <c r="E276" s="230" t="s">
        <v>145</v>
      </c>
      <c r="H276" s="230" t="s">
        <v>1482</v>
      </c>
      <c r="I276" s="230" t="s">
        <v>58</v>
      </c>
      <c r="J276" s="230" t="s">
        <v>303</v>
      </c>
      <c r="K276" s="230">
        <v>2015</v>
      </c>
      <c r="L276" s="230" t="s">
        <v>293</v>
      </c>
      <c r="U276" s="230" t="s">
        <v>976</v>
      </c>
      <c r="V276" s="230" t="s">
        <v>976</v>
      </c>
    </row>
    <row r="277" spans="1:22" ht="17.25" customHeight="1" x14ac:dyDescent="0.3">
      <c r="A277" s="230">
        <v>425053</v>
      </c>
      <c r="B277" s="230" t="s">
        <v>2037</v>
      </c>
      <c r="C277" s="230" t="s">
        <v>68</v>
      </c>
      <c r="D277" s="230" t="s">
        <v>253</v>
      </c>
      <c r="E277" s="230" t="s">
        <v>145</v>
      </c>
      <c r="F277" s="230">
        <v>35557</v>
      </c>
      <c r="G277" s="230" t="s">
        <v>288</v>
      </c>
      <c r="H277" s="230" t="s">
        <v>1482</v>
      </c>
      <c r="I277" s="230" t="s">
        <v>58</v>
      </c>
      <c r="J277" s="230" t="s">
        <v>303</v>
      </c>
      <c r="K277" s="230">
        <v>2016</v>
      </c>
      <c r="L277" s="230" t="s">
        <v>293</v>
      </c>
      <c r="U277" s="230" t="s">
        <v>976</v>
      </c>
      <c r="V277" s="230" t="s">
        <v>976</v>
      </c>
    </row>
    <row r="278" spans="1:22" ht="17.25" customHeight="1" x14ac:dyDescent="0.3">
      <c r="A278" s="230">
        <v>426130</v>
      </c>
      <c r="B278" s="230" t="s">
        <v>1557</v>
      </c>
      <c r="C278" s="230" t="s">
        <v>83</v>
      </c>
      <c r="D278" s="230" t="s">
        <v>520</v>
      </c>
      <c r="E278" s="230" t="s">
        <v>146</v>
      </c>
      <c r="F278" s="230">
        <v>36161</v>
      </c>
      <c r="H278" s="230" t="s">
        <v>1482</v>
      </c>
      <c r="I278" s="230" t="s">
        <v>58</v>
      </c>
      <c r="J278" s="230" t="s">
        <v>303</v>
      </c>
      <c r="K278" s="230">
        <v>2016</v>
      </c>
      <c r="L278" s="230" t="s">
        <v>293</v>
      </c>
    </row>
    <row r="279" spans="1:22" ht="17.25" customHeight="1" x14ac:dyDescent="0.3">
      <c r="A279" s="230">
        <v>423225</v>
      </c>
      <c r="B279" s="230" t="s">
        <v>2039</v>
      </c>
      <c r="C279" s="230" t="s">
        <v>63</v>
      </c>
      <c r="D279" s="230" t="s">
        <v>206</v>
      </c>
      <c r="E279" s="230" t="s">
        <v>145</v>
      </c>
      <c r="F279" s="230">
        <v>36086</v>
      </c>
      <c r="G279" s="230" t="s">
        <v>288</v>
      </c>
      <c r="H279" s="230" t="s">
        <v>1482</v>
      </c>
      <c r="I279" s="230" t="s">
        <v>58</v>
      </c>
      <c r="J279" s="230" t="s">
        <v>303</v>
      </c>
      <c r="K279" s="230">
        <v>2016</v>
      </c>
      <c r="L279" s="230" t="s">
        <v>293</v>
      </c>
      <c r="S279" s="230" t="s">
        <v>976</v>
      </c>
      <c r="T279" s="230" t="s">
        <v>976</v>
      </c>
      <c r="U279" s="230" t="s">
        <v>976</v>
      </c>
      <c r="V279" s="230" t="s">
        <v>976</v>
      </c>
    </row>
    <row r="280" spans="1:22" ht="17.25" customHeight="1" x14ac:dyDescent="0.3">
      <c r="A280" s="230">
        <v>426281</v>
      </c>
      <c r="B280" s="230" t="s">
        <v>2040</v>
      </c>
      <c r="C280" s="230" t="s">
        <v>63</v>
      </c>
      <c r="D280" s="230" t="s">
        <v>419</v>
      </c>
      <c r="E280" s="230" t="s">
        <v>146</v>
      </c>
      <c r="F280" s="230">
        <v>36526</v>
      </c>
      <c r="G280" s="230" t="s">
        <v>288</v>
      </c>
      <c r="H280" s="230" t="s">
        <v>1482</v>
      </c>
      <c r="I280" s="230" t="s">
        <v>58</v>
      </c>
      <c r="J280" s="230" t="s">
        <v>302</v>
      </c>
      <c r="K280" s="230">
        <v>2017</v>
      </c>
      <c r="L280" s="230" t="s">
        <v>293</v>
      </c>
    </row>
    <row r="281" spans="1:22" ht="17.25" customHeight="1" x14ac:dyDescent="0.3">
      <c r="A281" s="230">
        <v>423986</v>
      </c>
      <c r="B281" s="230" t="s">
        <v>2041</v>
      </c>
      <c r="C281" s="230" t="s">
        <v>63</v>
      </c>
      <c r="D281" s="230" t="s">
        <v>2042</v>
      </c>
      <c r="E281" s="230" t="s">
        <v>145</v>
      </c>
      <c r="F281" s="230">
        <v>36300</v>
      </c>
      <c r="G281" s="230" t="s">
        <v>288</v>
      </c>
      <c r="H281" s="230" t="s">
        <v>1482</v>
      </c>
      <c r="I281" s="230" t="s">
        <v>58</v>
      </c>
      <c r="J281" s="230" t="s">
        <v>302</v>
      </c>
      <c r="K281" s="230">
        <v>2017</v>
      </c>
      <c r="L281" s="230" t="s">
        <v>293</v>
      </c>
      <c r="T281" s="230" t="s">
        <v>976</v>
      </c>
      <c r="U281" s="230" t="s">
        <v>976</v>
      </c>
      <c r="V281" s="230" t="s">
        <v>976</v>
      </c>
    </row>
    <row r="282" spans="1:22" ht="17.25" customHeight="1" x14ac:dyDescent="0.3">
      <c r="A282" s="230">
        <v>426822</v>
      </c>
      <c r="B282" s="230" t="s">
        <v>2043</v>
      </c>
      <c r="C282" s="230" t="s">
        <v>57</v>
      </c>
      <c r="D282" s="230" t="s">
        <v>2044</v>
      </c>
      <c r="E282" s="230" t="s">
        <v>145</v>
      </c>
      <c r="F282" s="230">
        <v>36272</v>
      </c>
      <c r="G282" s="230" t="s">
        <v>1889</v>
      </c>
      <c r="H282" s="230" t="s">
        <v>1482</v>
      </c>
      <c r="I282" s="230" t="s">
        <v>58</v>
      </c>
      <c r="J282" s="230" t="s">
        <v>303</v>
      </c>
      <c r="K282" s="230">
        <v>2017</v>
      </c>
      <c r="L282" s="230" t="s">
        <v>293</v>
      </c>
      <c r="V282" s="230" t="s">
        <v>976</v>
      </c>
    </row>
    <row r="283" spans="1:22" ht="17.25" customHeight="1" x14ac:dyDescent="0.3">
      <c r="A283" s="230">
        <v>425331</v>
      </c>
      <c r="B283" s="230" t="s">
        <v>1128</v>
      </c>
      <c r="C283" s="230" t="s">
        <v>83</v>
      </c>
      <c r="D283" s="230" t="s">
        <v>233</v>
      </c>
      <c r="E283" s="230" t="s">
        <v>145</v>
      </c>
      <c r="F283" s="230">
        <v>35831</v>
      </c>
      <c r="G283" s="230" t="s">
        <v>2045</v>
      </c>
      <c r="H283" s="230" t="s">
        <v>1482</v>
      </c>
      <c r="I283" s="230" t="s">
        <v>58</v>
      </c>
      <c r="J283" s="230" t="s">
        <v>303</v>
      </c>
      <c r="K283" s="230">
        <v>2016</v>
      </c>
      <c r="L283" s="230" t="s">
        <v>1501</v>
      </c>
      <c r="S283" s="230" t="s">
        <v>976</v>
      </c>
      <c r="T283" s="230" t="s">
        <v>976</v>
      </c>
      <c r="U283" s="230" t="s">
        <v>976</v>
      </c>
      <c r="V283" s="230" t="s">
        <v>976</v>
      </c>
    </row>
    <row r="284" spans="1:22" ht="17.25" customHeight="1" x14ac:dyDescent="0.3">
      <c r="A284" s="230">
        <v>425466</v>
      </c>
      <c r="B284" s="230" t="s">
        <v>2046</v>
      </c>
      <c r="C284" s="230" t="s">
        <v>83</v>
      </c>
      <c r="D284" s="230" t="s">
        <v>472</v>
      </c>
      <c r="E284" s="230" t="s">
        <v>145</v>
      </c>
      <c r="F284" s="230">
        <v>35440</v>
      </c>
      <c r="G284" s="230" t="s">
        <v>2047</v>
      </c>
      <c r="H284" s="230" t="s">
        <v>1482</v>
      </c>
      <c r="I284" s="230" t="s">
        <v>58</v>
      </c>
      <c r="J284" s="230" t="s">
        <v>303</v>
      </c>
      <c r="K284" s="230">
        <v>2016</v>
      </c>
      <c r="L284" s="230" t="s">
        <v>1501</v>
      </c>
      <c r="U284" s="230" t="s">
        <v>976</v>
      </c>
      <c r="V284" s="230" t="s">
        <v>976</v>
      </c>
    </row>
    <row r="285" spans="1:22" ht="17.25" customHeight="1" x14ac:dyDescent="0.3">
      <c r="A285" s="230">
        <v>424370</v>
      </c>
      <c r="B285" s="230" t="s">
        <v>2048</v>
      </c>
      <c r="C285" s="230" t="s">
        <v>808</v>
      </c>
      <c r="D285" s="230" t="s">
        <v>742</v>
      </c>
      <c r="E285" s="230" t="s">
        <v>146</v>
      </c>
      <c r="F285" s="230">
        <v>36161</v>
      </c>
      <c r="G285" s="230" t="s">
        <v>1859</v>
      </c>
      <c r="H285" s="230" t="s">
        <v>1482</v>
      </c>
      <c r="I285" s="230" t="s">
        <v>58</v>
      </c>
      <c r="J285" s="230" t="s">
        <v>303</v>
      </c>
      <c r="K285" s="230">
        <v>2016</v>
      </c>
      <c r="L285" s="230" t="s">
        <v>1501</v>
      </c>
      <c r="S285" s="230" t="s">
        <v>976</v>
      </c>
      <c r="T285" s="230" t="s">
        <v>976</v>
      </c>
      <c r="U285" s="230" t="s">
        <v>976</v>
      </c>
      <c r="V285" s="230" t="s">
        <v>976</v>
      </c>
    </row>
    <row r="286" spans="1:22" ht="17.25" customHeight="1" x14ac:dyDescent="0.3">
      <c r="A286" s="230">
        <v>425175</v>
      </c>
      <c r="B286" s="230" t="s">
        <v>2050</v>
      </c>
      <c r="C286" s="230" t="s">
        <v>560</v>
      </c>
      <c r="D286" s="230" t="s">
        <v>204</v>
      </c>
      <c r="E286" s="230" t="s">
        <v>145</v>
      </c>
      <c r="F286" s="230">
        <v>35432</v>
      </c>
      <c r="G286" s="230" t="s">
        <v>1832</v>
      </c>
      <c r="H286" s="230" t="s">
        <v>1482</v>
      </c>
      <c r="I286" s="230" t="s">
        <v>58</v>
      </c>
      <c r="J286" s="230" t="s">
        <v>302</v>
      </c>
      <c r="K286" s="230">
        <v>2016</v>
      </c>
      <c r="L286" s="230" t="s">
        <v>293</v>
      </c>
      <c r="S286" s="230" t="s">
        <v>976</v>
      </c>
      <c r="T286" s="230" t="s">
        <v>976</v>
      </c>
      <c r="U286" s="230" t="s">
        <v>976</v>
      </c>
      <c r="V286" s="230" t="s">
        <v>976</v>
      </c>
    </row>
    <row r="287" spans="1:22" ht="17.25" customHeight="1" x14ac:dyDescent="0.3">
      <c r="A287" s="230">
        <v>424980</v>
      </c>
      <c r="B287" s="230" t="s">
        <v>2051</v>
      </c>
      <c r="C287" s="230" t="s">
        <v>447</v>
      </c>
      <c r="D287" s="230" t="s">
        <v>204</v>
      </c>
      <c r="E287" s="230" t="s">
        <v>145</v>
      </c>
      <c r="F287" s="230">
        <v>35905</v>
      </c>
      <c r="G287" s="230" t="s">
        <v>1863</v>
      </c>
      <c r="H287" s="230" t="s">
        <v>1482</v>
      </c>
      <c r="I287" s="230" t="s">
        <v>58</v>
      </c>
      <c r="J287" s="230" t="s">
        <v>302</v>
      </c>
      <c r="K287" s="230">
        <v>2016</v>
      </c>
      <c r="L287" s="230" t="s">
        <v>293</v>
      </c>
      <c r="S287" s="230" t="s">
        <v>976</v>
      </c>
      <c r="T287" s="230" t="s">
        <v>976</v>
      </c>
      <c r="U287" s="230" t="s">
        <v>976</v>
      </c>
      <c r="V287" s="230" t="s">
        <v>976</v>
      </c>
    </row>
    <row r="288" spans="1:22" ht="17.25" customHeight="1" x14ac:dyDescent="0.3">
      <c r="A288" s="230">
        <v>423517</v>
      </c>
      <c r="B288" s="230" t="s">
        <v>2052</v>
      </c>
      <c r="C288" s="230" t="s">
        <v>104</v>
      </c>
      <c r="D288" s="230" t="s">
        <v>204</v>
      </c>
      <c r="E288" s="230" t="s">
        <v>146</v>
      </c>
      <c r="F288" s="230">
        <v>35065</v>
      </c>
      <c r="G288" s="230" t="s">
        <v>288</v>
      </c>
      <c r="H288" s="230" t="s">
        <v>1482</v>
      </c>
      <c r="I288" s="230" t="s">
        <v>58</v>
      </c>
      <c r="J288" s="230" t="s">
        <v>302</v>
      </c>
      <c r="K288" s="230">
        <v>2014</v>
      </c>
      <c r="R288" s="230" t="s">
        <v>976</v>
      </c>
      <c r="S288" s="230" t="s">
        <v>976</v>
      </c>
      <c r="T288" s="230" t="s">
        <v>976</v>
      </c>
      <c r="U288" s="230" t="s">
        <v>976</v>
      </c>
      <c r="V288" s="230" t="s">
        <v>976</v>
      </c>
    </row>
    <row r="289" spans="1:22" ht="17.25" customHeight="1" x14ac:dyDescent="0.3">
      <c r="A289" s="230">
        <v>424518</v>
      </c>
      <c r="B289" s="230" t="s">
        <v>2056</v>
      </c>
      <c r="C289" s="230" t="s">
        <v>109</v>
      </c>
      <c r="D289" s="230" t="s">
        <v>509</v>
      </c>
      <c r="E289" s="230" t="s">
        <v>145</v>
      </c>
      <c r="F289" s="230">
        <v>31067</v>
      </c>
      <c r="G289" s="230" t="s">
        <v>1848</v>
      </c>
      <c r="H289" s="230" t="s">
        <v>1482</v>
      </c>
      <c r="I289" s="230" t="s">
        <v>58</v>
      </c>
      <c r="J289" s="230" t="s">
        <v>302</v>
      </c>
      <c r="K289" s="230">
        <v>2003</v>
      </c>
      <c r="L289" s="230" t="s">
        <v>299</v>
      </c>
      <c r="S289" s="230" t="s">
        <v>976</v>
      </c>
      <c r="T289" s="230" t="s">
        <v>976</v>
      </c>
      <c r="U289" s="230" t="s">
        <v>976</v>
      </c>
      <c r="V289" s="230" t="s">
        <v>976</v>
      </c>
    </row>
    <row r="290" spans="1:22" ht="17.25" customHeight="1" x14ac:dyDescent="0.3">
      <c r="A290" s="230">
        <v>425170</v>
      </c>
      <c r="B290" s="230" t="s">
        <v>2057</v>
      </c>
      <c r="C290" s="230" t="s">
        <v>416</v>
      </c>
      <c r="D290" s="230" t="s">
        <v>250</v>
      </c>
      <c r="E290" s="230" t="s">
        <v>145</v>
      </c>
      <c r="F290" s="230">
        <v>31064</v>
      </c>
      <c r="G290" s="230" t="s">
        <v>288</v>
      </c>
      <c r="H290" s="230" t="s">
        <v>1482</v>
      </c>
      <c r="I290" s="230" t="s">
        <v>58</v>
      </c>
      <c r="J290" s="230" t="s">
        <v>302</v>
      </c>
      <c r="K290" s="230">
        <v>2003</v>
      </c>
      <c r="L290" s="230" t="s">
        <v>299</v>
      </c>
      <c r="S290" s="230" t="s">
        <v>976</v>
      </c>
      <c r="T290" s="230" t="s">
        <v>976</v>
      </c>
      <c r="U290" s="230" t="s">
        <v>976</v>
      </c>
      <c r="V290" s="230" t="s">
        <v>976</v>
      </c>
    </row>
    <row r="291" spans="1:22" ht="17.25" customHeight="1" x14ac:dyDescent="0.3">
      <c r="A291" s="230">
        <v>427240</v>
      </c>
      <c r="B291" s="230" t="s">
        <v>2059</v>
      </c>
      <c r="C291" s="230" t="s">
        <v>731</v>
      </c>
      <c r="D291" s="230" t="s">
        <v>253</v>
      </c>
      <c r="E291" s="230" t="s">
        <v>146</v>
      </c>
      <c r="F291" s="230">
        <v>32853</v>
      </c>
      <c r="G291" s="230" t="s">
        <v>288</v>
      </c>
      <c r="H291" s="230" t="s">
        <v>1482</v>
      </c>
      <c r="I291" s="230" t="s">
        <v>58</v>
      </c>
      <c r="J291" s="230" t="s">
        <v>302</v>
      </c>
      <c r="K291" s="230">
        <v>2007</v>
      </c>
      <c r="L291" s="230" t="s">
        <v>299</v>
      </c>
      <c r="V291" s="230" t="s">
        <v>976</v>
      </c>
    </row>
    <row r="292" spans="1:22" ht="17.25" customHeight="1" x14ac:dyDescent="0.3">
      <c r="A292" s="230">
        <v>427647</v>
      </c>
      <c r="B292" s="230" t="s">
        <v>2060</v>
      </c>
      <c r="C292" s="230" t="s">
        <v>64</v>
      </c>
      <c r="D292" s="230" t="s">
        <v>2061</v>
      </c>
      <c r="E292" s="230" t="s">
        <v>145</v>
      </c>
      <c r="F292" s="230">
        <v>33244</v>
      </c>
      <c r="G292" s="230" t="s">
        <v>2062</v>
      </c>
      <c r="H292" s="230" t="s">
        <v>1482</v>
      </c>
      <c r="I292" s="230" t="s">
        <v>58</v>
      </c>
      <c r="J292" s="230" t="s">
        <v>303</v>
      </c>
      <c r="K292" s="230">
        <v>2010</v>
      </c>
      <c r="L292" s="230" t="s">
        <v>299</v>
      </c>
      <c r="V292" s="230" t="s">
        <v>976</v>
      </c>
    </row>
    <row r="293" spans="1:22" ht="17.25" customHeight="1" x14ac:dyDescent="0.3">
      <c r="A293" s="230">
        <v>427441</v>
      </c>
      <c r="B293" s="230" t="s">
        <v>2063</v>
      </c>
      <c r="C293" s="230" t="s">
        <v>75</v>
      </c>
      <c r="D293" s="230" t="s">
        <v>2064</v>
      </c>
      <c r="E293" s="230" t="s">
        <v>145</v>
      </c>
      <c r="F293" s="230">
        <v>34700</v>
      </c>
      <c r="G293" s="230" t="s">
        <v>1900</v>
      </c>
      <c r="H293" s="230" t="s">
        <v>1482</v>
      </c>
      <c r="I293" s="230" t="s">
        <v>58</v>
      </c>
      <c r="J293" s="230" t="s">
        <v>303</v>
      </c>
      <c r="K293" s="230">
        <v>2012</v>
      </c>
      <c r="L293" s="230" t="s">
        <v>299</v>
      </c>
    </row>
    <row r="294" spans="1:22" ht="17.25" customHeight="1" x14ac:dyDescent="0.3">
      <c r="A294" s="230">
        <v>427182</v>
      </c>
      <c r="B294" s="230" t="s">
        <v>2065</v>
      </c>
      <c r="C294" s="230" t="s">
        <v>417</v>
      </c>
      <c r="D294" s="230" t="s">
        <v>567</v>
      </c>
      <c r="E294" s="230" t="s">
        <v>1780</v>
      </c>
      <c r="F294" s="230">
        <v>34700</v>
      </c>
      <c r="G294" s="230" t="s">
        <v>288</v>
      </c>
      <c r="H294" s="230" t="s">
        <v>1482</v>
      </c>
      <c r="I294" s="230" t="s">
        <v>58</v>
      </c>
      <c r="J294" s="230" t="s">
        <v>302</v>
      </c>
      <c r="K294" s="230">
        <v>2013</v>
      </c>
      <c r="L294" s="230" t="s">
        <v>299</v>
      </c>
    </row>
    <row r="295" spans="1:22" ht="17.25" customHeight="1" x14ac:dyDescent="0.3">
      <c r="A295" s="230">
        <v>427172</v>
      </c>
      <c r="B295" s="230" t="s">
        <v>2066</v>
      </c>
      <c r="C295" s="230" t="s">
        <v>83</v>
      </c>
      <c r="D295" s="230" t="s">
        <v>515</v>
      </c>
      <c r="E295" s="230" t="s">
        <v>146</v>
      </c>
      <c r="F295" s="230">
        <v>34335</v>
      </c>
      <c r="G295" s="230" t="s">
        <v>288</v>
      </c>
      <c r="H295" s="230" t="s">
        <v>1482</v>
      </c>
      <c r="I295" s="230" t="s">
        <v>58</v>
      </c>
      <c r="J295" s="230" t="s">
        <v>302</v>
      </c>
      <c r="K295" s="230">
        <v>2013</v>
      </c>
      <c r="L295" s="230" t="s">
        <v>299</v>
      </c>
      <c r="V295" s="230" t="s">
        <v>976</v>
      </c>
    </row>
    <row r="296" spans="1:22" ht="17.25" customHeight="1" x14ac:dyDescent="0.3">
      <c r="A296" s="230">
        <v>426963</v>
      </c>
      <c r="B296" s="230" t="s">
        <v>2067</v>
      </c>
      <c r="C296" s="230" t="s">
        <v>61</v>
      </c>
      <c r="D296" s="230" t="s">
        <v>233</v>
      </c>
      <c r="E296" s="230" t="s">
        <v>146</v>
      </c>
      <c r="F296" s="230">
        <v>33604</v>
      </c>
      <c r="H296" s="230" t="s">
        <v>1482</v>
      </c>
      <c r="I296" s="230" t="s">
        <v>58</v>
      </c>
      <c r="J296" s="230" t="s">
        <v>303</v>
      </c>
      <c r="K296" s="230">
        <v>2013</v>
      </c>
      <c r="L296" s="230" t="s">
        <v>299</v>
      </c>
      <c r="U296" s="230" t="s">
        <v>976</v>
      </c>
      <c r="V296" s="230" t="s">
        <v>976</v>
      </c>
    </row>
    <row r="297" spans="1:22" ht="17.25" customHeight="1" x14ac:dyDescent="0.3">
      <c r="A297" s="230">
        <v>427277</v>
      </c>
      <c r="B297" s="230" t="s">
        <v>2068</v>
      </c>
      <c r="C297" s="230" t="s">
        <v>2069</v>
      </c>
      <c r="D297" s="230" t="s">
        <v>999</v>
      </c>
      <c r="E297" s="230" t="s">
        <v>145</v>
      </c>
      <c r="F297" s="230" t="s">
        <v>2070</v>
      </c>
      <c r="G297" s="230" t="s">
        <v>2071</v>
      </c>
      <c r="H297" s="230" t="s">
        <v>1482</v>
      </c>
      <c r="I297" s="230" t="s">
        <v>58</v>
      </c>
      <c r="J297" s="230" t="s">
        <v>303</v>
      </c>
      <c r="K297" s="230">
        <v>2013</v>
      </c>
      <c r="L297" s="230" t="s">
        <v>299</v>
      </c>
    </row>
    <row r="298" spans="1:22" ht="17.25" customHeight="1" x14ac:dyDescent="0.3">
      <c r="A298" s="230">
        <v>427595</v>
      </c>
      <c r="B298" s="230" t="s">
        <v>2072</v>
      </c>
      <c r="C298" s="230" t="s">
        <v>83</v>
      </c>
      <c r="D298" s="230" t="s">
        <v>254</v>
      </c>
      <c r="E298" s="230" t="s">
        <v>145</v>
      </c>
      <c r="F298" s="230">
        <v>36015</v>
      </c>
      <c r="G298" s="230" t="s">
        <v>1883</v>
      </c>
      <c r="H298" s="230" t="s">
        <v>1482</v>
      </c>
      <c r="I298" s="230" t="s">
        <v>58</v>
      </c>
      <c r="J298" s="230" t="s">
        <v>303</v>
      </c>
      <c r="K298" s="230">
        <v>2016</v>
      </c>
      <c r="L298" s="230" t="s">
        <v>299</v>
      </c>
    </row>
    <row r="299" spans="1:22" ht="17.25" customHeight="1" x14ac:dyDescent="0.3">
      <c r="A299" s="230">
        <v>427155</v>
      </c>
      <c r="B299" s="230" t="s">
        <v>2073</v>
      </c>
      <c r="C299" s="230" t="s">
        <v>65</v>
      </c>
      <c r="D299" s="230" t="s">
        <v>1995</v>
      </c>
      <c r="E299" s="230" t="s">
        <v>146</v>
      </c>
      <c r="F299" s="230" t="s">
        <v>2074</v>
      </c>
      <c r="G299" s="230" t="s">
        <v>1840</v>
      </c>
      <c r="H299" s="230" t="s">
        <v>1482</v>
      </c>
      <c r="I299" s="230" t="s">
        <v>58</v>
      </c>
      <c r="J299" s="230" t="s">
        <v>303</v>
      </c>
      <c r="K299" s="230">
        <v>2016</v>
      </c>
      <c r="L299" s="230" t="s">
        <v>299</v>
      </c>
      <c r="V299" s="230" t="s">
        <v>976</v>
      </c>
    </row>
    <row r="300" spans="1:22" ht="17.25" customHeight="1" x14ac:dyDescent="0.3">
      <c r="A300" s="230">
        <v>426795</v>
      </c>
      <c r="B300" s="230" t="s">
        <v>2075</v>
      </c>
      <c r="C300" s="230" t="s">
        <v>90</v>
      </c>
      <c r="D300" s="230" t="s">
        <v>366</v>
      </c>
      <c r="E300" s="230" t="s">
        <v>145</v>
      </c>
      <c r="F300" s="230" t="s">
        <v>2076</v>
      </c>
      <c r="G300" s="230" t="s">
        <v>288</v>
      </c>
      <c r="H300" s="230" t="s">
        <v>1482</v>
      </c>
      <c r="I300" s="230" t="s">
        <v>58</v>
      </c>
      <c r="J300" s="230" t="s">
        <v>302</v>
      </c>
      <c r="K300" s="230">
        <v>2017</v>
      </c>
      <c r="L300" s="230" t="s">
        <v>299</v>
      </c>
      <c r="V300" s="230" t="s">
        <v>976</v>
      </c>
    </row>
    <row r="301" spans="1:22" ht="17.25" customHeight="1" x14ac:dyDescent="0.3">
      <c r="A301" s="230">
        <v>427391</v>
      </c>
      <c r="B301" s="230" t="s">
        <v>2077</v>
      </c>
      <c r="C301" s="230" t="s">
        <v>105</v>
      </c>
      <c r="D301" s="230" t="s">
        <v>237</v>
      </c>
      <c r="E301" s="230" t="s">
        <v>146</v>
      </c>
      <c r="F301" s="230">
        <v>35650</v>
      </c>
      <c r="G301" s="230" t="s">
        <v>288</v>
      </c>
      <c r="H301" s="230" t="s">
        <v>1482</v>
      </c>
      <c r="I301" s="230" t="s">
        <v>58</v>
      </c>
      <c r="J301" s="230" t="s">
        <v>303</v>
      </c>
      <c r="K301" s="230">
        <v>2017</v>
      </c>
      <c r="L301" s="230" t="s">
        <v>299</v>
      </c>
    </row>
    <row r="302" spans="1:22" ht="17.25" customHeight="1" x14ac:dyDescent="0.3">
      <c r="A302" s="230">
        <v>427450</v>
      </c>
      <c r="B302" s="230" t="s">
        <v>2078</v>
      </c>
      <c r="C302" s="230" t="s">
        <v>63</v>
      </c>
      <c r="D302" s="230" t="s">
        <v>253</v>
      </c>
      <c r="E302" s="230" t="s">
        <v>145</v>
      </c>
      <c r="F302" s="230" t="s">
        <v>2079</v>
      </c>
      <c r="G302" s="230" t="s">
        <v>2080</v>
      </c>
      <c r="H302" s="230" t="s">
        <v>1482</v>
      </c>
      <c r="I302" s="230" t="s">
        <v>58</v>
      </c>
      <c r="J302" s="230" t="s">
        <v>303</v>
      </c>
      <c r="K302" s="230">
        <v>2017</v>
      </c>
      <c r="L302" s="230" t="s">
        <v>299</v>
      </c>
    </row>
    <row r="303" spans="1:22" ht="17.25" customHeight="1" x14ac:dyDescent="0.3">
      <c r="A303" s="230">
        <v>427367</v>
      </c>
      <c r="B303" s="230" t="s">
        <v>2081</v>
      </c>
      <c r="C303" s="230" t="s">
        <v>697</v>
      </c>
      <c r="D303" s="230" t="s">
        <v>2082</v>
      </c>
      <c r="E303" s="230" t="s">
        <v>146</v>
      </c>
      <c r="F303" s="230">
        <v>36836</v>
      </c>
      <c r="G303" s="230" t="s">
        <v>1485</v>
      </c>
      <c r="H303" s="230" t="s">
        <v>1482</v>
      </c>
      <c r="I303" s="230" t="s">
        <v>58</v>
      </c>
      <c r="J303" s="230" t="s">
        <v>302</v>
      </c>
      <c r="K303" s="230">
        <v>2018</v>
      </c>
      <c r="L303" s="230" t="s">
        <v>299</v>
      </c>
    </row>
    <row r="304" spans="1:22" ht="17.25" customHeight="1" x14ac:dyDescent="0.3">
      <c r="A304" s="230">
        <v>427507</v>
      </c>
      <c r="B304" s="230" t="s">
        <v>2083</v>
      </c>
      <c r="C304" s="230" t="s">
        <v>57</v>
      </c>
      <c r="D304" s="230" t="s">
        <v>206</v>
      </c>
      <c r="E304" s="230" t="s">
        <v>1780</v>
      </c>
      <c r="F304" s="230">
        <v>36526</v>
      </c>
      <c r="G304" s="230" t="s">
        <v>1896</v>
      </c>
      <c r="H304" s="230" t="s">
        <v>1482</v>
      </c>
      <c r="I304" s="230" t="s">
        <v>58</v>
      </c>
      <c r="J304" s="230" t="s">
        <v>303</v>
      </c>
      <c r="K304" s="230">
        <v>2018</v>
      </c>
      <c r="L304" s="230" t="s">
        <v>299</v>
      </c>
    </row>
    <row r="305" spans="1:22" ht="17.25" customHeight="1" x14ac:dyDescent="0.3">
      <c r="A305" s="230">
        <v>427395</v>
      </c>
      <c r="B305" s="230" t="s">
        <v>2084</v>
      </c>
      <c r="C305" s="230" t="s">
        <v>2085</v>
      </c>
      <c r="D305" s="230" t="s">
        <v>388</v>
      </c>
      <c r="E305" s="230" t="s">
        <v>145</v>
      </c>
      <c r="F305" s="230">
        <v>36741</v>
      </c>
      <c r="G305" s="230" t="s">
        <v>1485</v>
      </c>
      <c r="H305" s="230" t="s">
        <v>1482</v>
      </c>
      <c r="I305" s="230" t="s">
        <v>58</v>
      </c>
      <c r="J305" s="230" t="s">
        <v>303</v>
      </c>
      <c r="K305" s="230">
        <v>2018</v>
      </c>
      <c r="L305" s="230" t="s">
        <v>299</v>
      </c>
    </row>
    <row r="306" spans="1:22" ht="17.25" customHeight="1" x14ac:dyDescent="0.3">
      <c r="A306" s="230">
        <v>427408</v>
      </c>
      <c r="B306" s="230" t="s">
        <v>2086</v>
      </c>
      <c r="C306" s="230" t="s">
        <v>132</v>
      </c>
      <c r="D306" s="230" t="s">
        <v>233</v>
      </c>
      <c r="E306" s="230" t="s">
        <v>145</v>
      </c>
      <c r="F306" s="230" t="s">
        <v>2087</v>
      </c>
      <c r="G306" s="230" t="s">
        <v>2088</v>
      </c>
      <c r="H306" s="230" t="s">
        <v>1482</v>
      </c>
      <c r="I306" s="230" t="s">
        <v>58</v>
      </c>
      <c r="J306" s="230" t="s">
        <v>303</v>
      </c>
      <c r="K306" s="230">
        <v>2018</v>
      </c>
      <c r="L306" s="230" t="s">
        <v>299</v>
      </c>
    </row>
    <row r="307" spans="1:22" ht="17.25" customHeight="1" x14ac:dyDescent="0.3">
      <c r="A307" s="230">
        <v>427356</v>
      </c>
      <c r="B307" s="230" t="s">
        <v>2089</v>
      </c>
      <c r="C307" s="230" t="s">
        <v>537</v>
      </c>
      <c r="D307" s="230" t="s">
        <v>2090</v>
      </c>
      <c r="E307" s="230" t="s">
        <v>146</v>
      </c>
      <c r="F307" s="230" t="s">
        <v>2091</v>
      </c>
      <c r="G307" s="230" t="s">
        <v>1931</v>
      </c>
      <c r="H307" s="230" t="s">
        <v>1482</v>
      </c>
      <c r="I307" s="230" t="s">
        <v>58</v>
      </c>
      <c r="J307" s="230" t="s">
        <v>303</v>
      </c>
      <c r="K307" s="230">
        <v>2018</v>
      </c>
      <c r="L307" s="230" t="s">
        <v>299</v>
      </c>
      <c r="N307" s="230">
        <v>3015</v>
      </c>
      <c r="O307" s="230">
        <v>44420.40252314815</v>
      </c>
      <c r="P307" s="230">
        <v>10000</v>
      </c>
    </row>
    <row r="308" spans="1:22" ht="17.25" customHeight="1" x14ac:dyDescent="0.3">
      <c r="A308" s="230">
        <v>427293</v>
      </c>
      <c r="B308" s="230" t="s">
        <v>2092</v>
      </c>
      <c r="C308" s="230" t="s">
        <v>63</v>
      </c>
      <c r="D308" s="230" t="s">
        <v>207</v>
      </c>
      <c r="E308" s="230" t="s">
        <v>145</v>
      </c>
      <c r="H308" s="230" t="s">
        <v>1482</v>
      </c>
      <c r="I308" s="230" t="s">
        <v>58</v>
      </c>
      <c r="J308" s="230" t="s">
        <v>303</v>
      </c>
      <c r="K308" s="230">
        <v>2012</v>
      </c>
      <c r="L308" s="230" t="s">
        <v>291</v>
      </c>
      <c r="V308" s="230" t="s">
        <v>976</v>
      </c>
    </row>
    <row r="309" spans="1:22" ht="17.25" customHeight="1" x14ac:dyDescent="0.3">
      <c r="A309" s="230">
        <v>427475</v>
      </c>
      <c r="B309" s="230" t="s">
        <v>2094</v>
      </c>
      <c r="C309" s="230" t="s">
        <v>84</v>
      </c>
      <c r="D309" s="230" t="s">
        <v>221</v>
      </c>
      <c r="E309" s="230" t="s">
        <v>145</v>
      </c>
      <c r="F309" s="230">
        <v>36161</v>
      </c>
      <c r="G309" s="230" t="s">
        <v>2095</v>
      </c>
      <c r="H309" s="230" t="s">
        <v>1482</v>
      </c>
      <c r="I309" s="230" t="s">
        <v>58</v>
      </c>
      <c r="J309" s="230" t="s">
        <v>303</v>
      </c>
      <c r="K309" s="230">
        <v>2017</v>
      </c>
      <c r="L309" s="230" t="s">
        <v>290</v>
      </c>
      <c r="V309" s="230" t="s">
        <v>976</v>
      </c>
    </row>
    <row r="310" spans="1:22" ht="17.25" customHeight="1" x14ac:dyDescent="0.3">
      <c r="A310" s="230">
        <v>427603</v>
      </c>
      <c r="B310" s="230" t="s">
        <v>2096</v>
      </c>
      <c r="C310" s="230" t="s">
        <v>101</v>
      </c>
      <c r="D310" s="230" t="s">
        <v>242</v>
      </c>
      <c r="E310" s="230" t="s">
        <v>145</v>
      </c>
      <c r="H310" s="230" t="s">
        <v>1482</v>
      </c>
      <c r="I310" s="230" t="s">
        <v>58</v>
      </c>
      <c r="J310" s="230" t="s">
        <v>303</v>
      </c>
      <c r="K310" s="230">
        <v>1978</v>
      </c>
      <c r="L310" s="230" t="s">
        <v>288</v>
      </c>
      <c r="V310" s="230" t="s">
        <v>976</v>
      </c>
    </row>
    <row r="311" spans="1:22" ht="17.25" customHeight="1" x14ac:dyDescent="0.3">
      <c r="A311" s="230">
        <v>424928</v>
      </c>
      <c r="B311" s="230" t="s">
        <v>2097</v>
      </c>
      <c r="C311" s="230" t="s">
        <v>358</v>
      </c>
      <c r="D311" s="230" t="s">
        <v>522</v>
      </c>
      <c r="E311" s="230" t="s">
        <v>146</v>
      </c>
      <c r="F311" s="230">
        <v>28978</v>
      </c>
      <c r="G311" s="230" t="s">
        <v>2098</v>
      </c>
      <c r="H311" s="230" t="s">
        <v>1482</v>
      </c>
      <c r="I311" s="230" t="s">
        <v>58</v>
      </c>
      <c r="J311" s="230" t="s">
        <v>302</v>
      </c>
      <c r="K311" s="230">
        <v>1998</v>
      </c>
      <c r="L311" s="230" t="s">
        <v>288</v>
      </c>
      <c r="S311" s="230" t="s">
        <v>976</v>
      </c>
      <c r="T311" s="230" t="s">
        <v>976</v>
      </c>
      <c r="U311" s="230" t="s">
        <v>976</v>
      </c>
      <c r="V311" s="230" t="s">
        <v>976</v>
      </c>
    </row>
    <row r="312" spans="1:22" ht="17.25" customHeight="1" x14ac:dyDescent="0.3">
      <c r="A312" s="230">
        <v>427316</v>
      </c>
      <c r="B312" s="230" t="s">
        <v>2099</v>
      </c>
      <c r="C312" s="230" t="s">
        <v>66</v>
      </c>
      <c r="D312" s="230" t="s">
        <v>2100</v>
      </c>
      <c r="E312" s="230" t="s">
        <v>145</v>
      </c>
      <c r="F312" s="230" t="s">
        <v>2055</v>
      </c>
      <c r="G312" s="230" t="s">
        <v>288</v>
      </c>
      <c r="H312" s="230" t="s">
        <v>1482</v>
      </c>
      <c r="I312" s="230" t="s">
        <v>58</v>
      </c>
      <c r="J312" s="230" t="s">
        <v>303</v>
      </c>
      <c r="K312" s="230">
        <v>1998</v>
      </c>
      <c r="L312" s="230" t="s">
        <v>288</v>
      </c>
      <c r="V312" s="230" t="s">
        <v>976</v>
      </c>
    </row>
    <row r="313" spans="1:22" ht="17.25" customHeight="1" x14ac:dyDescent="0.3">
      <c r="A313" s="230">
        <v>405554</v>
      </c>
      <c r="B313" s="230" t="s">
        <v>2101</v>
      </c>
      <c r="C313" s="230" t="s">
        <v>2102</v>
      </c>
      <c r="D313" s="230" t="s">
        <v>2103</v>
      </c>
      <c r="E313" s="230" t="s">
        <v>146</v>
      </c>
      <c r="F313" s="230">
        <v>29240</v>
      </c>
      <c r="G313" s="230" t="s">
        <v>1883</v>
      </c>
      <c r="H313" s="230" t="s">
        <v>1482</v>
      </c>
      <c r="I313" s="230" t="s">
        <v>58</v>
      </c>
      <c r="J313" s="230" t="s">
        <v>302</v>
      </c>
      <c r="K313" s="230">
        <v>2000</v>
      </c>
      <c r="L313" s="230" t="s">
        <v>288</v>
      </c>
      <c r="T313" s="230" t="s">
        <v>976</v>
      </c>
      <c r="U313" s="230" t="s">
        <v>976</v>
      </c>
      <c r="V313" s="230" t="s">
        <v>976</v>
      </c>
    </row>
    <row r="314" spans="1:22" ht="17.25" customHeight="1" x14ac:dyDescent="0.3">
      <c r="A314" s="230">
        <v>426042</v>
      </c>
      <c r="B314" s="230" t="s">
        <v>2104</v>
      </c>
      <c r="C314" s="230" t="s">
        <v>65</v>
      </c>
      <c r="D314" s="230" t="s">
        <v>1839</v>
      </c>
      <c r="E314" s="230" t="s">
        <v>145</v>
      </c>
      <c r="F314" s="230">
        <v>30317</v>
      </c>
      <c r="H314" s="230" t="s">
        <v>1482</v>
      </c>
      <c r="I314" s="230" t="s">
        <v>58</v>
      </c>
      <c r="J314" s="230" t="s">
        <v>302</v>
      </c>
      <c r="K314" s="230">
        <v>2001</v>
      </c>
      <c r="L314" s="230" t="s">
        <v>288</v>
      </c>
      <c r="U314" s="230" t="s">
        <v>976</v>
      </c>
      <c r="V314" s="230" t="s">
        <v>976</v>
      </c>
    </row>
    <row r="315" spans="1:22" ht="17.25" customHeight="1" x14ac:dyDescent="0.3">
      <c r="A315" s="230">
        <v>424544</v>
      </c>
      <c r="B315" s="230" t="s">
        <v>2105</v>
      </c>
      <c r="C315" s="230" t="s">
        <v>83</v>
      </c>
      <c r="D315" s="230" t="s">
        <v>613</v>
      </c>
      <c r="E315" s="230" t="s">
        <v>146</v>
      </c>
      <c r="F315" s="230">
        <v>29696</v>
      </c>
      <c r="G315" s="230" t="s">
        <v>1900</v>
      </c>
      <c r="H315" s="230" t="s">
        <v>1482</v>
      </c>
      <c r="I315" s="230" t="s">
        <v>58</v>
      </c>
      <c r="J315" s="230" t="s">
        <v>302</v>
      </c>
      <c r="K315" s="230">
        <v>2001</v>
      </c>
      <c r="L315" s="230" t="s">
        <v>288</v>
      </c>
      <c r="S315" s="230" t="s">
        <v>976</v>
      </c>
      <c r="T315" s="230" t="s">
        <v>976</v>
      </c>
      <c r="U315" s="230" t="s">
        <v>976</v>
      </c>
      <c r="V315" s="230" t="s">
        <v>976</v>
      </c>
    </row>
    <row r="316" spans="1:22" ht="17.25" customHeight="1" x14ac:dyDescent="0.3">
      <c r="A316" s="230">
        <v>423626</v>
      </c>
      <c r="B316" s="230" t="s">
        <v>2106</v>
      </c>
      <c r="C316" s="230" t="s">
        <v>560</v>
      </c>
      <c r="D316" s="230" t="s">
        <v>233</v>
      </c>
      <c r="E316" s="230" t="s">
        <v>146</v>
      </c>
      <c r="F316" s="230">
        <v>29952</v>
      </c>
      <c r="G316" s="230" t="s">
        <v>2107</v>
      </c>
      <c r="H316" s="230" t="s">
        <v>1482</v>
      </c>
      <c r="I316" s="230" t="s">
        <v>58</v>
      </c>
      <c r="J316" s="230" t="s">
        <v>302</v>
      </c>
      <c r="K316" s="230">
        <v>2001</v>
      </c>
      <c r="L316" s="230" t="s">
        <v>288</v>
      </c>
      <c r="R316" s="230" t="s">
        <v>976</v>
      </c>
      <c r="S316" s="230" t="s">
        <v>976</v>
      </c>
      <c r="T316" s="230" t="s">
        <v>976</v>
      </c>
      <c r="U316" s="230" t="s">
        <v>976</v>
      </c>
      <c r="V316" s="230" t="s">
        <v>976</v>
      </c>
    </row>
    <row r="317" spans="1:22" ht="17.25" customHeight="1" x14ac:dyDescent="0.3">
      <c r="A317" s="230">
        <v>424522</v>
      </c>
      <c r="B317" s="230" t="s">
        <v>2108</v>
      </c>
      <c r="C317" s="230" t="s">
        <v>63</v>
      </c>
      <c r="D317" s="230" t="s">
        <v>2109</v>
      </c>
      <c r="E317" s="230" t="s">
        <v>146</v>
      </c>
      <c r="F317" s="230">
        <v>30324</v>
      </c>
      <c r="H317" s="230" t="s">
        <v>1482</v>
      </c>
      <c r="I317" s="230" t="s">
        <v>58</v>
      </c>
      <c r="J317" s="230" t="s">
        <v>302</v>
      </c>
      <c r="K317" s="230">
        <v>2002</v>
      </c>
      <c r="L317" s="230" t="s">
        <v>288</v>
      </c>
      <c r="S317" s="230" t="s">
        <v>976</v>
      </c>
      <c r="T317" s="230" t="s">
        <v>976</v>
      </c>
      <c r="U317" s="230" t="s">
        <v>976</v>
      </c>
      <c r="V317" s="230" t="s">
        <v>976</v>
      </c>
    </row>
    <row r="318" spans="1:22" ht="17.25" customHeight="1" x14ac:dyDescent="0.3">
      <c r="A318" s="230">
        <v>422511</v>
      </c>
      <c r="B318" s="230" t="s">
        <v>2110</v>
      </c>
      <c r="C318" s="230" t="s">
        <v>65</v>
      </c>
      <c r="D318" s="230" t="s">
        <v>207</v>
      </c>
      <c r="E318" s="230" t="s">
        <v>145</v>
      </c>
      <c r="F318" s="230">
        <v>31413</v>
      </c>
      <c r="G318" s="230" t="s">
        <v>293</v>
      </c>
      <c r="H318" s="230" t="s">
        <v>1482</v>
      </c>
      <c r="I318" s="230" t="s">
        <v>58</v>
      </c>
      <c r="J318" s="230" t="s">
        <v>303</v>
      </c>
      <c r="K318" s="230">
        <v>2005</v>
      </c>
      <c r="L318" s="230" t="s">
        <v>288</v>
      </c>
      <c r="R318" s="230" t="s">
        <v>976</v>
      </c>
      <c r="S318" s="230" t="s">
        <v>976</v>
      </c>
      <c r="T318" s="230" t="s">
        <v>976</v>
      </c>
      <c r="U318" s="230" t="s">
        <v>976</v>
      </c>
      <c r="V318" s="230" t="s">
        <v>976</v>
      </c>
    </row>
    <row r="319" spans="1:22" ht="17.25" customHeight="1" x14ac:dyDescent="0.3">
      <c r="A319" s="230">
        <v>424078</v>
      </c>
      <c r="B319" s="230" t="s">
        <v>2111</v>
      </c>
      <c r="C319" s="230" t="s">
        <v>63</v>
      </c>
      <c r="D319" s="230" t="s">
        <v>625</v>
      </c>
      <c r="E319" s="230" t="s">
        <v>145</v>
      </c>
      <c r="F319" s="230">
        <v>31778</v>
      </c>
      <c r="G319" s="230" t="s">
        <v>288</v>
      </c>
      <c r="H319" s="230" t="s">
        <v>1482</v>
      </c>
      <c r="I319" s="230" t="s">
        <v>58</v>
      </c>
      <c r="J319" s="230" t="s">
        <v>303</v>
      </c>
      <c r="K319" s="230">
        <v>2005</v>
      </c>
      <c r="L319" s="230" t="s">
        <v>288</v>
      </c>
      <c r="R319" s="230" t="s">
        <v>976</v>
      </c>
      <c r="S319" s="230" t="s">
        <v>976</v>
      </c>
      <c r="T319" s="230" t="s">
        <v>976</v>
      </c>
      <c r="U319" s="230" t="s">
        <v>976</v>
      </c>
      <c r="V319" s="230" t="s">
        <v>976</v>
      </c>
    </row>
    <row r="320" spans="1:22" ht="17.25" customHeight="1" x14ac:dyDescent="0.3">
      <c r="A320" s="230">
        <v>419917</v>
      </c>
      <c r="B320" s="230" t="s">
        <v>2112</v>
      </c>
      <c r="C320" s="230" t="s">
        <v>703</v>
      </c>
      <c r="D320" s="230" t="s">
        <v>223</v>
      </c>
      <c r="E320" s="230" t="s">
        <v>145</v>
      </c>
      <c r="F320" s="230">
        <v>33604</v>
      </c>
      <c r="G320" s="230" t="s">
        <v>288</v>
      </c>
      <c r="H320" s="230" t="s">
        <v>1482</v>
      </c>
      <c r="I320" s="230" t="s">
        <v>58</v>
      </c>
      <c r="J320" s="230" t="s">
        <v>303</v>
      </c>
      <c r="K320" s="230">
        <v>2009</v>
      </c>
      <c r="L320" s="230" t="s">
        <v>288</v>
      </c>
      <c r="R320" s="230" t="s">
        <v>976</v>
      </c>
      <c r="S320" s="230" t="s">
        <v>976</v>
      </c>
      <c r="T320" s="230" t="s">
        <v>976</v>
      </c>
      <c r="U320" s="230" t="s">
        <v>976</v>
      </c>
      <c r="V320" s="230" t="s">
        <v>976</v>
      </c>
    </row>
    <row r="321" spans="1:22" ht="17.25" customHeight="1" x14ac:dyDescent="0.3">
      <c r="A321" s="230">
        <v>424963</v>
      </c>
      <c r="B321" s="230" t="s">
        <v>2113</v>
      </c>
      <c r="C321" s="230" t="s">
        <v>1986</v>
      </c>
      <c r="D321" s="230" t="s">
        <v>233</v>
      </c>
      <c r="E321" s="230" t="s">
        <v>146</v>
      </c>
      <c r="F321" s="230">
        <v>33612</v>
      </c>
      <c r="G321" s="230" t="s">
        <v>288</v>
      </c>
      <c r="H321" s="230" t="s">
        <v>1482</v>
      </c>
      <c r="I321" s="230" t="s">
        <v>58</v>
      </c>
      <c r="J321" s="230" t="s">
        <v>302</v>
      </c>
      <c r="K321" s="230">
        <v>2010</v>
      </c>
      <c r="L321" s="230" t="s">
        <v>288</v>
      </c>
      <c r="U321" s="230" t="s">
        <v>976</v>
      </c>
      <c r="V321" s="230" t="s">
        <v>976</v>
      </c>
    </row>
    <row r="322" spans="1:22" ht="17.25" customHeight="1" x14ac:dyDescent="0.3">
      <c r="A322" s="230">
        <v>427091</v>
      </c>
      <c r="B322" s="230" t="s">
        <v>2114</v>
      </c>
      <c r="C322" s="230" t="s">
        <v>66</v>
      </c>
      <c r="D322" s="230" t="s">
        <v>206</v>
      </c>
      <c r="E322" s="230" t="s">
        <v>146</v>
      </c>
      <c r="F322" s="230">
        <v>33239</v>
      </c>
      <c r="H322" s="230" t="s">
        <v>1482</v>
      </c>
      <c r="I322" s="230" t="s">
        <v>58</v>
      </c>
      <c r="J322" s="230" t="s">
        <v>302</v>
      </c>
      <c r="K322" s="230">
        <v>2013</v>
      </c>
      <c r="L322" s="230" t="s">
        <v>288</v>
      </c>
      <c r="U322" s="230" t="s">
        <v>976</v>
      </c>
      <c r="V322" s="230" t="s">
        <v>976</v>
      </c>
    </row>
    <row r="323" spans="1:22" ht="17.25" customHeight="1" x14ac:dyDescent="0.3">
      <c r="A323" s="230">
        <v>427306</v>
      </c>
      <c r="B323" s="230" t="s">
        <v>2115</v>
      </c>
      <c r="C323" s="230" t="s">
        <v>581</v>
      </c>
      <c r="D323" s="230" t="s">
        <v>424</v>
      </c>
      <c r="E323" s="230" t="s">
        <v>1780</v>
      </c>
      <c r="F323" s="230" t="s">
        <v>2116</v>
      </c>
      <c r="G323" s="230" t="s">
        <v>288</v>
      </c>
      <c r="H323" s="230" t="s">
        <v>1482</v>
      </c>
      <c r="I323" s="230" t="s">
        <v>58</v>
      </c>
      <c r="J323" s="230" t="s">
        <v>302</v>
      </c>
      <c r="K323" s="230">
        <v>2018</v>
      </c>
      <c r="L323" s="230" t="s">
        <v>288</v>
      </c>
    </row>
    <row r="324" spans="1:22" ht="17.25" customHeight="1" x14ac:dyDescent="0.3">
      <c r="A324" s="230">
        <v>424990</v>
      </c>
      <c r="B324" s="230" t="s">
        <v>2117</v>
      </c>
      <c r="C324" s="230" t="s">
        <v>2118</v>
      </c>
      <c r="D324" s="230" t="s">
        <v>551</v>
      </c>
      <c r="E324" s="230" t="s">
        <v>145</v>
      </c>
      <c r="F324" s="230">
        <v>31778</v>
      </c>
      <c r="G324" s="230" t="s">
        <v>1889</v>
      </c>
      <c r="H324" s="230" t="s">
        <v>1482</v>
      </c>
      <c r="I324" s="230" t="s">
        <v>58</v>
      </c>
      <c r="J324" s="230" t="s">
        <v>302</v>
      </c>
      <c r="K324" s="230">
        <v>2005</v>
      </c>
      <c r="L324" s="230" t="s">
        <v>1485</v>
      </c>
      <c r="S324" s="230" t="s">
        <v>976</v>
      </c>
      <c r="T324" s="230" t="s">
        <v>976</v>
      </c>
      <c r="U324" s="230" t="s">
        <v>976</v>
      </c>
      <c r="V324" s="230" t="s">
        <v>976</v>
      </c>
    </row>
    <row r="325" spans="1:22" ht="17.25" customHeight="1" x14ac:dyDescent="0.3">
      <c r="A325" s="230">
        <v>422843</v>
      </c>
      <c r="B325" s="230" t="s">
        <v>2119</v>
      </c>
      <c r="C325" s="230" t="s">
        <v>436</v>
      </c>
      <c r="D325" s="230" t="s">
        <v>409</v>
      </c>
      <c r="E325" s="230" t="s">
        <v>146</v>
      </c>
      <c r="F325" s="230">
        <v>21916</v>
      </c>
      <c r="H325" s="230" t="s">
        <v>1482</v>
      </c>
      <c r="I325" s="230" t="s">
        <v>58</v>
      </c>
      <c r="J325" s="230" t="s">
        <v>302</v>
      </c>
      <c r="K325" s="230">
        <v>2001</v>
      </c>
      <c r="L325" s="230" t="s">
        <v>293</v>
      </c>
      <c r="T325" s="230" t="s">
        <v>976</v>
      </c>
      <c r="U325" s="230" t="s">
        <v>976</v>
      </c>
      <c r="V325" s="230" t="s">
        <v>976</v>
      </c>
    </row>
    <row r="326" spans="1:22" ht="17.25" customHeight="1" x14ac:dyDescent="0.3">
      <c r="A326" s="230">
        <v>421111</v>
      </c>
      <c r="B326" s="230" t="s">
        <v>2120</v>
      </c>
      <c r="C326" s="230" t="s">
        <v>1155</v>
      </c>
      <c r="D326" s="230" t="s">
        <v>724</v>
      </c>
      <c r="E326" s="230" t="s">
        <v>146</v>
      </c>
      <c r="F326" s="230">
        <v>31048</v>
      </c>
      <c r="G326" s="230" t="s">
        <v>288</v>
      </c>
      <c r="H326" s="230" t="s">
        <v>1482</v>
      </c>
      <c r="I326" s="230" t="s">
        <v>58</v>
      </c>
      <c r="J326" s="230" t="s">
        <v>303</v>
      </c>
      <c r="K326" s="230">
        <v>2005</v>
      </c>
      <c r="L326" s="230" t="s">
        <v>293</v>
      </c>
      <c r="R326" s="230" t="s">
        <v>976</v>
      </c>
      <c r="S326" s="230" t="s">
        <v>976</v>
      </c>
      <c r="T326" s="230" t="s">
        <v>976</v>
      </c>
      <c r="U326" s="230" t="s">
        <v>976</v>
      </c>
      <c r="V326" s="230" t="s">
        <v>976</v>
      </c>
    </row>
    <row r="327" spans="1:22" ht="17.25" customHeight="1" x14ac:dyDescent="0.3">
      <c r="A327" s="230">
        <v>421093</v>
      </c>
      <c r="B327" s="230" t="s">
        <v>2121</v>
      </c>
      <c r="C327" s="230" t="s">
        <v>358</v>
      </c>
      <c r="D327" s="230" t="s">
        <v>767</v>
      </c>
      <c r="E327" s="230" t="s">
        <v>145</v>
      </c>
      <c r="F327" s="230">
        <v>34004</v>
      </c>
      <c r="G327" s="230" t="s">
        <v>1863</v>
      </c>
      <c r="H327" s="230" t="s">
        <v>1482</v>
      </c>
      <c r="I327" s="230" t="s">
        <v>58</v>
      </c>
      <c r="J327" s="230" t="s">
        <v>302</v>
      </c>
      <c r="K327" s="230">
        <v>2013</v>
      </c>
      <c r="L327" s="230" t="s">
        <v>293</v>
      </c>
      <c r="S327" s="230" t="s">
        <v>976</v>
      </c>
      <c r="T327" s="230" t="s">
        <v>976</v>
      </c>
      <c r="U327" s="230" t="s">
        <v>976</v>
      </c>
      <c r="V327" s="230" t="s">
        <v>976</v>
      </c>
    </row>
    <row r="328" spans="1:22" ht="17.25" customHeight="1" x14ac:dyDescent="0.3">
      <c r="A328" s="230">
        <v>427372</v>
      </c>
      <c r="B328" s="230" t="s">
        <v>2122</v>
      </c>
      <c r="C328" s="230" t="s">
        <v>2123</v>
      </c>
      <c r="D328" s="230" t="s">
        <v>969</v>
      </c>
      <c r="E328" s="230" t="s">
        <v>146</v>
      </c>
      <c r="F328" s="230">
        <v>35309</v>
      </c>
      <c r="G328" s="230" t="s">
        <v>2020</v>
      </c>
      <c r="H328" s="230" t="s">
        <v>1482</v>
      </c>
      <c r="I328" s="230" t="s">
        <v>58</v>
      </c>
      <c r="J328" s="230" t="s">
        <v>302</v>
      </c>
      <c r="K328" s="230">
        <v>2014</v>
      </c>
      <c r="L328" s="230" t="s">
        <v>293</v>
      </c>
    </row>
    <row r="329" spans="1:22" ht="17.25" customHeight="1" x14ac:dyDescent="0.3">
      <c r="A329" s="230">
        <v>427387</v>
      </c>
      <c r="B329" s="230" t="s">
        <v>2124</v>
      </c>
      <c r="C329" s="230" t="s">
        <v>92</v>
      </c>
      <c r="D329" s="230" t="s">
        <v>2125</v>
      </c>
      <c r="E329" s="230" t="s">
        <v>146</v>
      </c>
      <c r="F329" s="230">
        <v>35799</v>
      </c>
      <c r="G329" s="230" t="s">
        <v>288</v>
      </c>
      <c r="H329" s="230" t="s">
        <v>1482</v>
      </c>
      <c r="I329" s="230" t="s">
        <v>58</v>
      </c>
      <c r="J329" s="230" t="s">
        <v>303</v>
      </c>
      <c r="K329" s="230">
        <v>2016</v>
      </c>
      <c r="L329" s="230" t="s">
        <v>293</v>
      </c>
      <c r="V329" s="230" t="s">
        <v>976</v>
      </c>
    </row>
    <row r="330" spans="1:22" ht="17.25" customHeight="1" x14ac:dyDescent="0.3">
      <c r="A330" s="230">
        <v>427644</v>
      </c>
      <c r="B330" s="230" t="s">
        <v>2126</v>
      </c>
      <c r="C330" s="230" t="s">
        <v>61</v>
      </c>
      <c r="D330" s="230" t="s">
        <v>139</v>
      </c>
      <c r="E330" s="230" t="s">
        <v>146</v>
      </c>
      <c r="F330" s="230">
        <v>36716</v>
      </c>
      <c r="G330" s="230" t="s">
        <v>288</v>
      </c>
      <c r="H330" s="230" t="s">
        <v>1482</v>
      </c>
      <c r="I330" s="230" t="s">
        <v>58</v>
      </c>
      <c r="J330" s="230" t="s">
        <v>302</v>
      </c>
      <c r="K330" s="230">
        <v>2018</v>
      </c>
      <c r="L330" s="230" t="s">
        <v>293</v>
      </c>
    </row>
    <row r="331" spans="1:22" ht="17.25" customHeight="1" x14ac:dyDescent="0.3">
      <c r="A331" s="230">
        <v>427453</v>
      </c>
      <c r="B331" s="230" t="s">
        <v>2127</v>
      </c>
      <c r="C331" s="230" t="s">
        <v>966</v>
      </c>
      <c r="D331" s="230" t="s">
        <v>206</v>
      </c>
      <c r="E331" s="230" t="s">
        <v>145</v>
      </c>
      <c r="F331" s="230">
        <v>36892</v>
      </c>
      <c r="G331" s="230" t="s">
        <v>1911</v>
      </c>
      <c r="H331" s="230" t="s">
        <v>1482</v>
      </c>
      <c r="I331" s="230" t="s">
        <v>58</v>
      </c>
      <c r="J331" s="230" t="s">
        <v>302</v>
      </c>
      <c r="K331" s="230">
        <v>2018</v>
      </c>
      <c r="L331" s="230" t="s">
        <v>293</v>
      </c>
    </row>
    <row r="332" spans="1:22" ht="17.25" customHeight="1" x14ac:dyDescent="0.3">
      <c r="A332" s="230">
        <v>412872</v>
      </c>
      <c r="B332" s="230" t="s">
        <v>2128</v>
      </c>
      <c r="C332" s="230" t="s">
        <v>57</v>
      </c>
      <c r="D332" s="230" t="s">
        <v>215</v>
      </c>
      <c r="E332" s="230" t="s">
        <v>146</v>
      </c>
      <c r="F332" s="230">
        <v>29969</v>
      </c>
      <c r="G332" s="230" t="s">
        <v>288</v>
      </c>
      <c r="H332" s="230" t="s">
        <v>1482</v>
      </c>
      <c r="I332" s="230" t="s">
        <v>58</v>
      </c>
      <c r="T332" s="230" t="s">
        <v>976</v>
      </c>
      <c r="U332" s="230" t="s">
        <v>976</v>
      </c>
      <c r="V332" s="230" t="s">
        <v>976</v>
      </c>
    </row>
    <row r="333" spans="1:22" ht="17.25" customHeight="1" x14ac:dyDescent="0.3">
      <c r="A333" s="230">
        <v>417985</v>
      </c>
      <c r="B333" s="230" t="s">
        <v>2129</v>
      </c>
      <c r="C333" s="230" t="s">
        <v>114</v>
      </c>
      <c r="D333" s="230" t="s">
        <v>215</v>
      </c>
      <c r="E333" s="230" t="s">
        <v>145</v>
      </c>
      <c r="F333" s="230">
        <v>31928</v>
      </c>
      <c r="G333" s="230" t="s">
        <v>288</v>
      </c>
      <c r="H333" s="230" t="s">
        <v>1482</v>
      </c>
      <c r="I333" s="230" t="s">
        <v>58</v>
      </c>
      <c r="U333" s="230" t="s">
        <v>976</v>
      </c>
      <c r="V333" s="230" t="s">
        <v>976</v>
      </c>
    </row>
    <row r="334" spans="1:22" ht="17.25" customHeight="1" x14ac:dyDescent="0.3">
      <c r="A334" s="230">
        <v>412744</v>
      </c>
      <c r="B334" s="230" t="s">
        <v>2130</v>
      </c>
      <c r="C334" s="230" t="s">
        <v>437</v>
      </c>
      <c r="D334" s="230" t="s">
        <v>2131</v>
      </c>
      <c r="E334" s="230" t="s">
        <v>146</v>
      </c>
      <c r="F334" s="230">
        <v>32708</v>
      </c>
      <c r="G334" s="230" t="s">
        <v>288</v>
      </c>
      <c r="H334" s="230" t="s">
        <v>1482</v>
      </c>
      <c r="I334" s="230" t="s">
        <v>58</v>
      </c>
      <c r="T334" s="230" t="s">
        <v>976</v>
      </c>
      <c r="U334" s="230" t="s">
        <v>976</v>
      </c>
      <c r="V334" s="230" t="s">
        <v>976</v>
      </c>
    </row>
    <row r="335" spans="1:22" ht="17.25" customHeight="1" x14ac:dyDescent="0.3">
      <c r="A335" s="230">
        <v>415880</v>
      </c>
      <c r="B335" s="230" t="s">
        <v>2132</v>
      </c>
      <c r="C335" s="230" t="s">
        <v>465</v>
      </c>
      <c r="D335" s="230" t="s">
        <v>2133</v>
      </c>
      <c r="E335" s="230" t="s">
        <v>145</v>
      </c>
      <c r="F335" s="230">
        <v>33255</v>
      </c>
      <c r="G335" s="230" t="s">
        <v>288</v>
      </c>
      <c r="H335" s="230" t="s">
        <v>1482</v>
      </c>
      <c r="I335" s="230" t="s">
        <v>58</v>
      </c>
      <c r="R335" s="230" t="s">
        <v>976</v>
      </c>
      <c r="S335" s="230" t="s">
        <v>976</v>
      </c>
      <c r="T335" s="230" t="s">
        <v>976</v>
      </c>
      <c r="U335" s="230" t="s">
        <v>976</v>
      </c>
      <c r="V335" s="230" t="s">
        <v>976</v>
      </c>
    </row>
    <row r="336" spans="1:22" ht="17.25" customHeight="1" x14ac:dyDescent="0.3">
      <c r="A336" s="230">
        <v>427205</v>
      </c>
      <c r="B336" s="230" t="s">
        <v>2135</v>
      </c>
      <c r="C336" s="230" t="s">
        <v>413</v>
      </c>
      <c r="D336" s="230" t="s">
        <v>235</v>
      </c>
      <c r="E336" s="230" t="s">
        <v>145</v>
      </c>
      <c r="H336" s="230" t="s">
        <v>1482</v>
      </c>
      <c r="I336" s="230" t="s">
        <v>58</v>
      </c>
    </row>
    <row r="337" spans="1:22" ht="17.25" customHeight="1" x14ac:dyDescent="0.3">
      <c r="A337" s="230">
        <v>427008</v>
      </c>
      <c r="B337" s="230" t="s">
        <v>2136</v>
      </c>
      <c r="C337" s="230" t="s">
        <v>66</v>
      </c>
      <c r="D337" s="230" t="s">
        <v>255</v>
      </c>
      <c r="E337" s="230" t="s">
        <v>146</v>
      </c>
      <c r="H337" s="230" t="s">
        <v>1482</v>
      </c>
      <c r="I337" s="230" t="s">
        <v>58</v>
      </c>
      <c r="J337" s="230" t="s">
        <v>302</v>
      </c>
      <c r="K337" s="230">
        <v>2007</v>
      </c>
      <c r="L337" s="230" t="s">
        <v>299</v>
      </c>
      <c r="U337" s="230" t="s">
        <v>976</v>
      </c>
      <c r="V337" s="230" t="s">
        <v>976</v>
      </c>
    </row>
    <row r="338" spans="1:22" ht="17.25" customHeight="1" x14ac:dyDescent="0.3">
      <c r="A338" s="230">
        <v>426261</v>
      </c>
      <c r="B338" s="230" t="s">
        <v>2137</v>
      </c>
      <c r="C338" s="230" t="s">
        <v>2138</v>
      </c>
      <c r="D338" s="230" t="s">
        <v>572</v>
      </c>
      <c r="E338" s="230" t="s">
        <v>146</v>
      </c>
      <c r="H338" s="230" t="s">
        <v>1482</v>
      </c>
      <c r="I338" s="230" t="s">
        <v>58</v>
      </c>
      <c r="J338" s="230" t="s">
        <v>302</v>
      </c>
      <c r="K338" s="230">
        <v>2011</v>
      </c>
      <c r="L338" s="230" t="s">
        <v>299</v>
      </c>
      <c r="U338" s="230" t="s">
        <v>976</v>
      </c>
      <c r="V338" s="230" t="s">
        <v>976</v>
      </c>
    </row>
    <row r="339" spans="1:22" ht="17.25" customHeight="1" x14ac:dyDescent="0.3">
      <c r="A339" s="230">
        <v>424872</v>
      </c>
      <c r="B339" s="230" t="s">
        <v>2140</v>
      </c>
      <c r="C339" s="230" t="s">
        <v>64</v>
      </c>
      <c r="D339" s="230" t="s">
        <v>2141</v>
      </c>
      <c r="E339" s="230" t="s">
        <v>145</v>
      </c>
      <c r="F339" s="230">
        <v>32499</v>
      </c>
      <c r="G339" s="230" t="s">
        <v>2142</v>
      </c>
      <c r="H339" s="230" t="s">
        <v>1482</v>
      </c>
      <c r="I339" s="230" t="s">
        <v>58</v>
      </c>
      <c r="J339" s="230" t="s">
        <v>302</v>
      </c>
      <c r="K339" s="230">
        <v>2007</v>
      </c>
      <c r="L339" s="230" t="s">
        <v>296</v>
      </c>
    </row>
    <row r="340" spans="1:22" ht="17.25" customHeight="1" x14ac:dyDescent="0.3">
      <c r="A340" s="230">
        <v>426758</v>
      </c>
      <c r="B340" s="230" t="s">
        <v>2143</v>
      </c>
      <c r="C340" s="230" t="s">
        <v>631</v>
      </c>
      <c r="D340" s="230" t="s">
        <v>2144</v>
      </c>
      <c r="E340" s="230" t="s">
        <v>145</v>
      </c>
      <c r="F340" s="230">
        <v>33459</v>
      </c>
      <c r="G340" s="230" t="s">
        <v>2145</v>
      </c>
      <c r="H340" s="230" t="s">
        <v>1482</v>
      </c>
      <c r="I340" s="230" t="s">
        <v>58</v>
      </c>
      <c r="J340" s="230" t="s">
        <v>303</v>
      </c>
      <c r="K340" s="230">
        <v>2010</v>
      </c>
      <c r="L340" s="230" t="s">
        <v>296</v>
      </c>
    </row>
    <row r="341" spans="1:22" ht="17.25" customHeight="1" x14ac:dyDescent="0.3">
      <c r="A341" s="230">
        <v>425216</v>
      </c>
      <c r="B341" s="230" t="s">
        <v>2148</v>
      </c>
      <c r="C341" s="230" t="s">
        <v>105</v>
      </c>
      <c r="D341" s="230" t="s">
        <v>223</v>
      </c>
      <c r="E341" s="230" t="s">
        <v>145</v>
      </c>
      <c r="F341" s="230">
        <v>34335</v>
      </c>
      <c r="G341" s="230" t="s">
        <v>296</v>
      </c>
      <c r="H341" s="230" t="s">
        <v>1482</v>
      </c>
      <c r="I341" s="230" t="s">
        <v>58</v>
      </c>
      <c r="J341" s="230" t="s">
        <v>303</v>
      </c>
      <c r="K341" s="230">
        <v>2012</v>
      </c>
      <c r="L341" s="230" t="s">
        <v>296</v>
      </c>
      <c r="S341" s="230" t="s">
        <v>976</v>
      </c>
      <c r="T341" s="230" t="s">
        <v>976</v>
      </c>
      <c r="U341" s="230" t="s">
        <v>976</v>
      </c>
      <c r="V341" s="230" t="s">
        <v>976</v>
      </c>
    </row>
    <row r="342" spans="1:22" ht="17.25" customHeight="1" x14ac:dyDescent="0.3">
      <c r="A342" s="230">
        <v>423688</v>
      </c>
      <c r="B342" s="230" t="s">
        <v>2149</v>
      </c>
      <c r="C342" s="230" t="s">
        <v>64</v>
      </c>
      <c r="D342" s="230" t="s">
        <v>2150</v>
      </c>
      <c r="E342" s="230" t="s">
        <v>145</v>
      </c>
      <c r="F342" s="230">
        <v>35080</v>
      </c>
      <c r="G342" s="230" t="s">
        <v>2151</v>
      </c>
      <c r="H342" s="230" t="s">
        <v>1482</v>
      </c>
      <c r="I342" s="230" t="s">
        <v>58</v>
      </c>
      <c r="J342" s="230" t="s">
        <v>303</v>
      </c>
      <c r="K342" s="230">
        <v>2013</v>
      </c>
      <c r="L342" s="230" t="s">
        <v>296</v>
      </c>
      <c r="V342" s="230" t="s">
        <v>976</v>
      </c>
    </row>
    <row r="343" spans="1:22" ht="17.25" customHeight="1" x14ac:dyDescent="0.3">
      <c r="A343" s="230">
        <v>426029</v>
      </c>
      <c r="B343" s="230" t="s">
        <v>2152</v>
      </c>
      <c r="C343" s="230" t="s">
        <v>534</v>
      </c>
      <c r="D343" s="230" t="s">
        <v>2153</v>
      </c>
      <c r="E343" s="230" t="s">
        <v>145</v>
      </c>
      <c r="H343" s="230" t="s">
        <v>1482</v>
      </c>
      <c r="I343" s="230" t="s">
        <v>58</v>
      </c>
      <c r="J343" s="230" t="s">
        <v>303</v>
      </c>
      <c r="K343" s="230">
        <v>2013</v>
      </c>
      <c r="L343" s="230" t="s">
        <v>296</v>
      </c>
      <c r="U343" s="230" t="s">
        <v>976</v>
      </c>
      <c r="V343" s="230" t="s">
        <v>976</v>
      </c>
    </row>
    <row r="344" spans="1:22" ht="17.25" customHeight="1" x14ac:dyDescent="0.3">
      <c r="A344" s="230">
        <v>425883</v>
      </c>
      <c r="B344" s="230" t="s">
        <v>2154</v>
      </c>
      <c r="C344" s="230" t="s">
        <v>63</v>
      </c>
      <c r="D344" s="230" t="s">
        <v>236</v>
      </c>
      <c r="E344" s="230" t="s">
        <v>146</v>
      </c>
      <c r="H344" s="230" t="s">
        <v>1482</v>
      </c>
      <c r="I344" s="230" t="s">
        <v>58</v>
      </c>
      <c r="J344" s="230" t="s">
        <v>303</v>
      </c>
      <c r="K344" s="230">
        <v>2015</v>
      </c>
      <c r="L344" s="230" t="s">
        <v>296</v>
      </c>
      <c r="U344" s="230" t="s">
        <v>976</v>
      </c>
      <c r="V344" s="230" t="s">
        <v>976</v>
      </c>
    </row>
    <row r="345" spans="1:22" ht="17.25" customHeight="1" x14ac:dyDescent="0.3">
      <c r="A345" s="230">
        <v>426289</v>
      </c>
      <c r="B345" s="230" t="s">
        <v>2155</v>
      </c>
      <c r="C345" s="230" t="s">
        <v>83</v>
      </c>
      <c r="D345" s="230" t="s">
        <v>2156</v>
      </c>
      <c r="E345" s="230" t="s">
        <v>146</v>
      </c>
      <c r="F345" s="230">
        <v>35431</v>
      </c>
      <c r="G345" s="230" t="s">
        <v>2157</v>
      </c>
      <c r="H345" s="230" t="s">
        <v>1482</v>
      </c>
      <c r="I345" s="230" t="s">
        <v>58</v>
      </c>
      <c r="J345" s="230" t="s">
        <v>302</v>
      </c>
      <c r="K345" s="230">
        <v>2016</v>
      </c>
      <c r="L345" s="230" t="s">
        <v>296</v>
      </c>
      <c r="U345" s="230" t="s">
        <v>976</v>
      </c>
      <c r="V345" s="230" t="s">
        <v>976</v>
      </c>
    </row>
    <row r="346" spans="1:22" ht="17.25" customHeight="1" x14ac:dyDescent="0.3">
      <c r="A346" s="230">
        <v>424859</v>
      </c>
      <c r="B346" s="230" t="s">
        <v>2158</v>
      </c>
      <c r="C346" s="230" t="s">
        <v>65</v>
      </c>
      <c r="D346" s="230" t="s">
        <v>199</v>
      </c>
      <c r="E346" s="230" t="s">
        <v>145</v>
      </c>
      <c r="F346" s="230">
        <v>36161</v>
      </c>
      <c r="G346" s="230" t="s">
        <v>2147</v>
      </c>
      <c r="H346" s="230" t="s">
        <v>1482</v>
      </c>
      <c r="I346" s="230" t="s">
        <v>58</v>
      </c>
      <c r="J346" s="230" t="s">
        <v>303</v>
      </c>
      <c r="K346" s="230">
        <v>2016</v>
      </c>
      <c r="L346" s="230" t="s">
        <v>296</v>
      </c>
      <c r="S346" s="230" t="s">
        <v>976</v>
      </c>
      <c r="T346" s="230" t="s">
        <v>976</v>
      </c>
      <c r="U346" s="230" t="s">
        <v>976</v>
      </c>
      <c r="V346" s="230" t="s">
        <v>976</v>
      </c>
    </row>
    <row r="347" spans="1:22" ht="17.25" customHeight="1" x14ac:dyDescent="0.3">
      <c r="A347" s="230">
        <v>423684</v>
      </c>
      <c r="B347" s="230" t="s">
        <v>2159</v>
      </c>
      <c r="C347" s="230" t="s">
        <v>660</v>
      </c>
      <c r="D347" s="230" t="s">
        <v>620</v>
      </c>
      <c r="E347" s="230" t="s">
        <v>145</v>
      </c>
      <c r="F347" s="230">
        <v>34335</v>
      </c>
      <c r="G347" s="230" t="s">
        <v>296</v>
      </c>
      <c r="H347" s="230" t="s">
        <v>1482</v>
      </c>
      <c r="I347" s="230" t="s">
        <v>58</v>
      </c>
      <c r="J347" s="230" t="s">
        <v>303</v>
      </c>
      <c r="K347" s="230">
        <v>2013</v>
      </c>
      <c r="L347" s="230" t="s">
        <v>296</v>
      </c>
      <c r="R347" s="230" t="s">
        <v>976</v>
      </c>
      <c r="S347" s="230" t="s">
        <v>976</v>
      </c>
      <c r="T347" s="230" t="s">
        <v>976</v>
      </c>
      <c r="U347" s="230" t="s">
        <v>976</v>
      </c>
      <c r="V347" s="230" t="s">
        <v>976</v>
      </c>
    </row>
    <row r="348" spans="1:22" ht="17.25" customHeight="1" x14ac:dyDescent="0.3">
      <c r="A348" s="230">
        <v>426597</v>
      </c>
      <c r="B348" s="230" t="s">
        <v>2160</v>
      </c>
      <c r="C348" s="230" t="s">
        <v>2161</v>
      </c>
      <c r="D348" s="230" t="s">
        <v>207</v>
      </c>
      <c r="E348" s="230" t="s">
        <v>146</v>
      </c>
      <c r="H348" s="230" t="s">
        <v>1482</v>
      </c>
      <c r="I348" s="230" t="s">
        <v>58</v>
      </c>
      <c r="J348" s="230" t="s">
        <v>303</v>
      </c>
      <c r="K348" s="230">
        <v>2014</v>
      </c>
      <c r="L348" s="230" t="s">
        <v>294</v>
      </c>
      <c r="U348" s="230" t="s">
        <v>976</v>
      </c>
      <c r="V348" s="230" t="s">
        <v>976</v>
      </c>
    </row>
    <row r="349" spans="1:22" ht="17.25" customHeight="1" x14ac:dyDescent="0.3">
      <c r="A349" s="230">
        <v>419705</v>
      </c>
      <c r="B349" s="230" t="s">
        <v>2163</v>
      </c>
      <c r="C349" s="230" t="s">
        <v>65</v>
      </c>
      <c r="D349" s="230" t="s">
        <v>2002</v>
      </c>
      <c r="E349" s="230" t="s">
        <v>146</v>
      </c>
      <c r="F349" s="230">
        <v>28927</v>
      </c>
      <c r="G349" s="230" t="s">
        <v>288</v>
      </c>
      <c r="H349" s="230" t="s">
        <v>1482</v>
      </c>
      <c r="I349" s="230" t="s">
        <v>58</v>
      </c>
      <c r="J349" s="230" t="s">
        <v>302</v>
      </c>
      <c r="K349" s="230">
        <v>1998</v>
      </c>
      <c r="L349" s="230" t="s">
        <v>288</v>
      </c>
      <c r="V349" s="230" t="s">
        <v>976</v>
      </c>
    </row>
    <row r="350" spans="1:22" ht="17.25" customHeight="1" x14ac:dyDescent="0.3">
      <c r="A350" s="230">
        <v>426945</v>
      </c>
      <c r="B350" s="230" t="s">
        <v>2164</v>
      </c>
      <c r="C350" s="230" t="s">
        <v>536</v>
      </c>
      <c r="D350" s="230" t="s">
        <v>208</v>
      </c>
      <c r="E350" s="230" t="s">
        <v>146</v>
      </c>
      <c r="H350" s="230" t="s">
        <v>1482</v>
      </c>
      <c r="I350" s="230" t="s">
        <v>58</v>
      </c>
      <c r="J350" s="230" t="s">
        <v>303</v>
      </c>
      <c r="K350" s="230">
        <v>1998</v>
      </c>
      <c r="L350" s="230" t="s">
        <v>288</v>
      </c>
      <c r="U350" s="230" t="s">
        <v>976</v>
      </c>
      <c r="V350" s="230" t="s">
        <v>976</v>
      </c>
    </row>
    <row r="351" spans="1:22" ht="17.25" customHeight="1" x14ac:dyDescent="0.3">
      <c r="A351" s="230">
        <v>419073</v>
      </c>
      <c r="B351" s="230" t="s">
        <v>2165</v>
      </c>
      <c r="C351" s="230" t="s">
        <v>65</v>
      </c>
      <c r="D351" s="230" t="s">
        <v>706</v>
      </c>
      <c r="E351" s="230" t="s">
        <v>145</v>
      </c>
      <c r="F351" s="230">
        <v>29885</v>
      </c>
      <c r="G351" s="230" t="s">
        <v>2166</v>
      </c>
      <c r="H351" s="230" t="s">
        <v>1482</v>
      </c>
      <c r="I351" s="230" t="s">
        <v>58</v>
      </c>
      <c r="J351" s="230" t="s">
        <v>303</v>
      </c>
      <c r="K351" s="230">
        <v>2000</v>
      </c>
      <c r="L351" s="230" t="s">
        <v>288</v>
      </c>
      <c r="V351" s="230" t="s">
        <v>976</v>
      </c>
    </row>
    <row r="352" spans="1:22" ht="17.25" customHeight="1" x14ac:dyDescent="0.3">
      <c r="A352" s="230">
        <v>425778</v>
      </c>
      <c r="B352" s="230" t="s">
        <v>2169</v>
      </c>
      <c r="C352" s="230" t="s">
        <v>537</v>
      </c>
      <c r="D352" s="230" t="s">
        <v>233</v>
      </c>
      <c r="E352" s="230" t="s">
        <v>145</v>
      </c>
      <c r="H352" s="230" t="s">
        <v>1482</v>
      </c>
      <c r="I352" s="230" t="s">
        <v>58</v>
      </c>
      <c r="J352" s="230" t="s">
        <v>303</v>
      </c>
      <c r="K352" s="230">
        <v>2008</v>
      </c>
      <c r="L352" s="230" t="s">
        <v>288</v>
      </c>
      <c r="U352" s="230" t="s">
        <v>976</v>
      </c>
      <c r="V352" s="230" t="s">
        <v>976</v>
      </c>
    </row>
    <row r="353" spans="1:22" ht="17.25" customHeight="1" x14ac:dyDescent="0.3">
      <c r="A353" s="230">
        <v>424358</v>
      </c>
      <c r="B353" s="230" t="s">
        <v>2171</v>
      </c>
      <c r="C353" s="230" t="s">
        <v>83</v>
      </c>
      <c r="D353" s="230" t="s">
        <v>206</v>
      </c>
      <c r="E353" s="230" t="s">
        <v>146</v>
      </c>
      <c r="F353" s="230" t="s">
        <v>2172</v>
      </c>
      <c r="G353" s="230" t="s">
        <v>2147</v>
      </c>
      <c r="H353" s="230" t="s">
        <v>1482</v>
      </c>
      <c r="I353" s="230" t="s">
        <v>58</v>
      </c>
      <c r="J353" s="230" t="s">
        <v>302</v>
      </c>
      <c r="K353" s="230">
        <v>2011</v>
      </c>
      <c r="L353" s="230" t="s">
        <v>288</v>
      </c>
      <c r="S353" s="230" t="s">
        <v>976</v>
      </c>
      <c r="T353" s="230" t="s">
        <v>976</v>
      </c>
      <c r="U353" s="230" t="s">
        <v>976</v>
      </c>
      <c r="V353" s="230" t="s">
        <v>976</v>
      </c>
    </row>
    <row r="354" spans="1:22" ht="17.25" customHeight="1" x14ac:dyDescent="0.3">
      <c r="A354" s="230">
        <v>424741</v>
      </c>
      <c r="B354" s="230" t="s">
        <v>2175</v>
      </c>
      <c r="C354" s="230" t="s">
        <v>2176</v>
      </c>
      <c r="D354" s="230" t="s">
        <v>239</v>
      </c>
      <c r="E354" s="230" t="s">
        <v>145</v>
      </c>
      <c r="F354" s="230">
        <v>34248</v>
      </c>
      <c r="G354" s="230" t="s">
        <v>2177</v>
      </c>
      <c r="H354" s="230" t="s">
        <v>1482</v>
      </c>
      <c r="I354" s="230" t="s">
        <v>58</v>
      </c>
      <c r="J354" s="230" t="s">
        <v>303</v>
      </c>
      <c r="K354" s="230">
        <v>2012</v>
      </c>
      <c r="L354" s="230" t="s">
        <v>288</v>
      </c>
    </row>
    <row r="355" spans="1:22" ht="17.25" customHeight="1" x14ac:dyDescent="0.3">
      <c r="A355" s="230">
        <v>423964</v>
      </c>
      <c r="B355" s="230" t="s">
        <v>2178</v>
      </c>
      <c r="C355" s="230" t="s">
        <v>63</v>
      </c>
      <c r="D355" s="230" t="s">
        <v>419</v>
      </c>
      <c r="E355" s="230" t="s">
        <v>146</v>
      </c>
      <c r="F355" s="230">
        <v>35068</v>
      </c>
      <c r="G355" s="230" t="s">
        <v>288</v>
      </c>
      <c r="H355" s="230" t="s">
        <v>1482</v>
      </c>
      <c r="I355" s="230" t="s">
        <v>58</v>
      </c>
      <c r="J355" s="230" t="s">
        <v>302</v>
      </c>
      <c r="K355" s="230">
        <v>2013</v>
      </c>
      <c r="L355" s="230" t="s">
        <v>288</v>
      </c>
      <c r="S355" s="230" t="s">
        <v>976</v>
      </c>
      <c r="U355" s="230" t="s">
        <v>976</v>
      </c>
      <c r="V355" s="230" t="s">
        <v>976</v>
      </c>
    </row>
    <row r="356" spans="1:22" ht="17.25" customHeight="1" x14ac:dyDescent="0.3">
      <c r="A356" s="230">
        <v>424491</v>
      </c>
      <c r="B356" s="230" t="s">
        <v>2179</v>
      </c>
      <c r="C356" s="230" t="s">
        <v>136</v>
      </c>
      <c r="D356" s="230" t="s">
        <v>2180</v>
      </c>
      <c r="E356" s="230" t="s">
        <v>146</v>
      </c>
      <c r="F356" s="230">
        <v>34778</v>
      </c>
      <c r="G356" s="230" t="s">
        <v>288</v>
      </c>
      <c r="H356" s="230" t="s">
        <v>1482</v>
      </c>
      <c r="I356" s="230" t="s">
        <v>58</v>
      </c>
      <c r="J356" s="230" t="s">
        <v>303</v>
      </c>
      <c r="K356" s="230">
        <v>2013</v>
      </c>
      <c r="L356" s="230" t="s">
        <v>288</v>
      </c>
      <c r="U356" s="230" t="s">
        <v>976</v>
      </c>
      <c r="V356" s="230" t="s">
        <v>976</v>
      </c>
    </row>
    <row r="357" spans="1:22" ht="17.25" customHeight="1" x14ac:dyDescent="0.3">
      <c r="A357" s="230">
        <v>424622</v>
      </c>
      <c r="B357" s="230" t="s">
        <v>2181</v>
      </c>
      <c r="C357" s="230" t="s">
        <v>83</v>
      </c>
      <c r="D357" s="230" t="s">
        <v>2182</v>
      </c>
      <c r="E357" s="230" t="s">
        <v>145</v>
      </c>
      <c r="F357" s="230">
        <v>34878</v>
      </c>
      <c r="G357" s="230" t="s">
        <v>288</v>
      </c>
      <c r="H357" s="230" t="s">
        <v>1482</v>
      </c>
      <c r="I357" s="230" t="s">
        <v>58</v>
      </c>
      <c r="J357" s="230" t="s">
        <v>302</v>
      </c>
      <c r="K357" s="230">
        <v>2014</v>
      </c>
      <c r="L357" s="230" t="s">
        <v>288</v>
      </c>
      <c r="T357" s="230" t="s">
        <v>976</v>
      </c>
      <c r="U357" s="230" t="s">
        <v>976</v>
      </c>
      <c r="V357" s="230" t="s">
        <v>976</v>
      </c>
    </row>
    <row r="358" spans="1:22" ht="17.25" customHeight="1" x14ac:dyDescent="0.3">
      <c r="A358" s="230">
        <v>425361</v>
      </c>
      <c r="B358" s="230" t="s">
        <v>2183</v>
      </c>
      <c r="C358" s="230" t="s">
        <v>814</v>
      </c>
      <c r="D358" s="230" t="s">
        <v>449</v>
      </c>
      <c r="E358" s="230" t="s">
        <v>146</v>
      </c>
      <c r="F358" s="230">
        <v>35138</v>
      </c>
      <c r="G358" s="230" t="s">
        <v>1832</v>
      </c>
      <c r="H358" s="230" t="s">
        <v>1482</v>
      </c>
      <c r="I358" s="230" t="s">
        <v>58</v>
      </c>
      <c r="J358" s="230" t="s">
        <v>302</v>
      </c>
      <c r="K358" s="230">
        <v>2014</v>
      </c>
      <c r="L358" s="230" t="s">
        <v>288</v>
      </c>
      <c r="T358" s="230" t="s">
        <v>976</v>
      </c>
      <c r="U358" s="230" t="s">
        <v>976</v>
      </c>
      <c r="V358" s="230" t="s">
        <v>976</v>
      </c>
    </row>
    <row r="359" spans="1:22" ht="17.25" customHeight="1" x14ac:dyDescent="0.3">
      <c r="A359" s="230">
        <v>426458</v>
      </c>
      <c r="B359" s="230" t="s">
        <v>1845</v>
      </c>
      <c r="C359" s="230" t="s">
        <v>63</v>
      </c>
      <c r="D359" s="230" t="s">
        <v>2184</v>
      </c>
      <c r="E359" s="230" t="s">
        <v>145</v>
      </c>
      <c r="H359" s="230" t="s">
        <v>1482</v>
      </c>
      <c r="I359" s="230" t="s">
        <v>58</v>
      </c>
      <c r="J359" s="230" t="s">
        <v>303</v>
      </c>
      <c r="K359" s="230">
        <v>2014</v>
      </c>
      <c r="L359" s="230" t="s">
        <v>288</v>
      </c>
      <c r="V359" s="230" t="s">
        <v>976</v>
      </c>
    </row>
    <row r="360" spans="1:22" ht="17.25" customHeight="1" x14ac:dyDescent="0.3">
      <c r="A360" s="230">
        <v>424546</v>
      </c>
      <c r="B360" s="230" t="s">
        <v>2185</v>
      </c>
      <c r="C360" s="230" t="s">
        <v>382</v>
      </c>
      <c r="D360" s="230" t="s">
        <v>551</v>
      </c>
      <c r="E360" s="230" t="s">
        <v>146</v>
      </c>
      <c r="F360" s="230">
        <v>35663</v>
      </c>
      <c r="G360" s="230" t="s">
        <v>288</v>
      </c>
      <c r="H360" s="230" t="s">
        <v>1482</v>
      </c>
      <c r="I360" s="230" t="s">
        <v>58</v>
      </c>
      <c r="J360" s="230" t="s">
        <v>302</v>
      </c>
      <c r="K360" s="230">
        <v>2015</v>
      </c>
      <c r="L360" s="230" t="s">
        <v>288</v>
      </c>
      <c r="S360" s="230" t="s">
        <v>976</v>
      </c>
      <c r="T360" s="230" t="s">
        <v>976</v>
      </c>
      <c r="U360" s="230" t="s">
        <v>976</v>
      </c>
      <c r="V360" s="230" t="s">
        <v>976</v>
      </c>
    </row>
    <row r="361" spans="1:22" ht="17.25" customHeight="1" x14ac:dyDescent="0.3">
      <c r="A361" s="230">
        <v>425706</v>
      </c>
      <c r="B361" s="230" t="s">
        <v>2186</v>
      </c>
      <c r="C361" s="230" t="s">
        <v>83</v>
      </c>
      <c r="D361" s="230" t="s">
        <v>215</v>
      </c>
      <c r="E361" s="230" t="s">
        <v>145</v>
      </c>
      <c r="F361" s="230">
        <v>35489</v>
      </c>
      <c r="G361" s="230" t="s">
        <v>288</v>
      </c>
      <c r="H361" s="230" t="s">
        <v>1482</v>
      </c>
      <c r="I361" s="230" t="s">
        <v>58</v>
      </c>
      <c r="J361" s="230" t="s">
        <v>302</v>
      </c>
      <c r="K361" s="230">
        <v>2015</v>
      </c>
      <c r="L361" s="230" t="s">
        <v>288</v>
      </c>
    </row>
    <row r="362" spans="1:22" ht="17.25" customHeight="1" x14ac:dyDescent="0.3">
      <c r="A362" s="230">
        <v>425228</v>
      </c>
      <c r="B362" s="230" t="s">
        <v>2187</v>
      </c>
      <c r="C362" s="230" t="s">
        <v>83</v>
      </c>
      <c r="D362" s="230" t="s">
        <v>572</v>
      </c>
      <c r="E362" s="230" t="s">
        <v>145</v>
      </c>
      <c r="F362" s="230">
        <v>35796</v>
      </c>
      <c r="H362" s="230" t="s">
        <v>1482</v>
      </c>
      <c r="I362" s="230" t="s">
        <v>58</v>
      </c>
      <c r="J362" s="230" t="s">
        <v>303</v>
      </c>
      <c r="K362" s="230">
        <v>2015</v>
      </c>
      <c r="L362" s="230" t="s">
        <v>288</v>
      </c>
      <c r="S362" s="230" t="s">
        <v>976</v>
      </c>
      <c r="T362" s="230" t="s">
        <v>976</v>
      </c>
      <c r="U362" s="230" t="s">
        <v>976</v>
      </c>
      <c r="V362" s="230" t="s">
        <v>976</v>
      </c>
    </row>
    <row r="363" spans="1:22" ht="17.25" customHeight="1" x14ac:dyDescent="0.3">
      <c r="A363" s="230">
        <v>424657</v>
      </c>
      <c r="B363" s="230" t="s">
        <v>2188</v>
      </c>
      <c r="C363" s="230" t="s">
        <v>65</v>
      </c>
      <c r="D363" s="230" t="s">
        <v>214</v>
      </c>
      <c r="E363" s="230" t="s">
        <v>146</v>
      </c>
      <c r="F363" s="230">
        <v>35820</v>
      </c>
      <c r="G363" s="230" t="s">
        <v>288</v>
      </c>
      <c r="H363" s="230" t="s">
        <v>1482</v>
      </c>
      <c r="I363" s="230" t="s">
        <v>58</v>
      </c>
      <c r="J363" s="230" t="s">
        <v>303</v>
      </c>
      <c r="K363" s="230">
        <v>2016</v>
      </c>
      <c r="L363" s="230" t="s">
        <v>288</v>
      </c>
      <c r="S363" s="230" t="s">
        <v>976</v>
      </c>
      <c r="T363" s="230" t="s">
        <v>976</v>
      </c>
      <c r="U363" s="230" t="s">
        <v>976</v>
      </c>
      <c r="V363" s="230" t="s">
        <v>976</v>
      </c>
    </row>
    <row r="364" spans="1:22" ht="17.25" customHeight="1" x14ac:dyDescent="0.3">
      <c r="A364" s="230">
        <v>425043</v>
      </c>
      <c r="B364" s="230" t="s">
        <v>2189</v>
      </c>
      <c r="C364" s="230" t="s">
        <v>358</v>
      </c>
      <c r="D364" s="230" t="s">
        <v>226</v>
      </c>
      <c r="E364" s="230" t="s">
        <v>145</v>
      </c>
      <c r="F364" s="230">
        <v>35907</v>
      </c>
      <c r="G364" s="230" t="s">
        <v>288</v>
      </c>
      <c r="H364" s="230" t="s">
        <v>1482</v>
      </c>
      <c r="I364" s="230" t="s">
        <v>58</v>
      </c>
      <c r="J364" s="230" t="s">
        <v>303</v>
      </c>
      <c r="K364" s="230">
        <v>2016</v>
      </c>
      <c r="L364" s="230" t="s">
        <v>288</v>
      </c>
      <c r="S364" s="230" t="s">
        <v>976</v>
      </c>
      <c r="T364" s="230" t="s">
        <v>976</v>
      </c>
      <c r="U364" s="230" t="s">
        <v>976</v>
      </c>
      <c r="V364" s="230" t="s">
        <v>976</v>
      </c>
    </row>
    <row r="365" spans="1:22" ht="17.25" customHeight="1" x14ac:dyDescent="0.3">
      <c r="A365" s="230">
        <v>425196</v>
      </c>
      <c r="B365" s="230" t="s">
        <v>2191</v>
      </c>
      <c r="C365" s="230" t="s">
        <v>763</v>
      </c>
      <c r="D365" s="230" t="s">
        <v>139</v>
      </c>
      <c r="E365" s="230" t="s">
        <v>145</v>
      </c>
      <c r="F365" s="230">
        <v>36052</v>
      </c>
      <c r="G365" s="230" t="s">
        <v>288</v>
      </c>
      <c r="H365" s="230" t="s">
        <v>1482</v>
      </c>
      <c r="I365" s="230" t="s">
        <v>58</v>
      </c>
      <c r="J365" s="230" t="s">
        <v>303</v>
      </c>
      <c r="K365" s="230">
        <v>2016</v>
      </c>
      <c r="L365" s="230" t="s">
        <v>288</v>
      </c>
      <c r="T365" s="230" t="s">
        <v>976</v>
      </c>
      <c r="U365" s="230" t="s">
        <v>976</v>
      </c>
      <c r="V365" s="230" t="s">
        <v>976</v>
      </c>
    </row>
    <row r="366" spans="1:22" ht="17.25" customHeight="1" x14ac:dyDescent="0.3">
      <c r="A366" s="230">
        <v>425744</v>
      </c>
      <c r="B366" s="230" t="s">
        <v>2192</v>
      </c>
      <c r="C366" s="230" t="s">
        <v>2193</v>
      </c>
      <c r="D366" s="230" t="s">
        <v>2194</v>
      </c>
      <c r="E366" s="230" t="s">
        <v>146</v>
      </c>
      <c r="F366" s="230">
        <v>36192</v>
      </c>
      <c r="G366" s="230" t="s">
        <v>288</v>
      </c>
      <c r="H366" s="230" t="s">
        <v>1482</v>
      </c>
      <c r="I366" s="230" t="s">
        <v>58</v>
      </c>
      <c r="J366" s="230" t="s">
        <v>303</v>
      </c>
      <c r="K366" s="230">
        <v>2016</v>
      </c>
      <c r="L366" s="230" t="s">
        <v>288</v>
      </c>
      <c r="S366" s="230" t="s">
        <v>976</v>
      </c>
      <c r="T366" s="230" t="s">
        <v>976</v>
      </c>
      <c r="U366" s="230" t="s">
        <v>976</v>
      </c>
      <c r="V366" s="230" t="s">
        <v>976</v>
      </c>
    </row>
    <row r="367" spans="1:22" ht="17.25" customHeight="1" x14ac:dyDescent="0.3">
      <c r="A367" s="230">
        <v>423413</v>
      </c>
      <c r="B367" s="230" t="s">
        <v>2195</v>
      </c>
      <c r="C367" s="230" t="s">
        <v>377</v>
      </c>
      <c r="D367" s="230" t="s">
        <v>2196</v>
      </c>
      <c r="E367" s="230" t="s">
        <v>145</v>
      </c>
      <c r="F367" s="230">
        <v>35431</v>
      </c>
      <c r="G367" s="230" t="s">
        <v>2197</v>
      </c>
      <c r="H367" s="230" t="s">
        <v>1482</v>
      </c>
      <c r="I367" s="230" t="s">
        <v>58</v>
      </c>
      <c r="J367" s="230" t="s">
        <v>302</v>
      </c>
      <c r="K367" s="230">
        <v>2017</v>
      </c>
      <c r="L367" s="230" t="s">
        <v>288</v>
      </c>
      <c r="T367" s="230" t="s">
        <v>976</v>
      </c>
      <c r="U367" s="230" t="s">
        <v>976</v>
      </c>
      <c r="V367" s="230" t="s">
        <v>976</v>
      </c>
    </row>
    <row r="368" spans="1:22" ht="17.25" customHeight="1" x14ac:dyDescent="0.3">
      <c r="A368" s="230">
        <v>424037</v>
      </c>
      <c r="B368" s="230" t="s">
        <v>2198</v>
      </c>
      <c r="C368" s="230" t="s">
        <v>65</v>
      </c>
      <c r="D368" s="230" t="s">
        <v>2199</v>
      </c>
      <c r="E368" s="230" t="s">
        <v>146</v>
      </c>
      <c r="F368" s="230">
        <v>36422</v>
      </c>
      <c r="G368" s="230" t="s">
        <v>288</v>
      </c>
      <c r="H368" s="230" t="s">
        <v>1482</v>
      </c>
      <c r="I368" s="230" t="s">
        <v>58</v>
      </c>
      <c r="J368" s="230" t="s">
        <v>302</v>
      </c>
      <c r="K368" s="230">
        <v>2017</v>
      </c>
      <c r="L368" s="230" t="s">
        <v>288</v>
      </c>
      <c r="S368" s="230" t="s">
        <v>976</v>
      </c>
      <c r="U368" s="230" t="s">
        <v>976</v>
      </c>
      <c r="V368" s="230" t="s">
        <v>976</v>
      </c>
    </row>
    <row r="369" spans="1:22" ht="17.25" customHeight="1" x14ac:dyDescent="0.3">
      <c r="A369" s="230">
        <v>423151</v>
      </c>
      <c r="B369" s="230" t="s">
        <v>2201</v>
      </c>
      <c r="C369" s="230" t="s">
        <v>426</v>
      </c>
      <c r="D369" s="230" t="s">
        <v>253</v>
      </c>
      <c r="E369" s="230" t="s">
        <v>146</v>
      </c>
      <c r="F369" s="230">
        <v>36390</v>
      </c>
      <c r="G369" s="230" t="s">
        <v>2197</v>
      </c>
      <c r="H369" s="230" t="s">
        <v>1482</v>
      </c>
      <c r="I369" s="230" t="s">
        <v>58</v>
      </c>
      <c r="J369" s="230" t="s">
        <v>303</v>
      </c>
      <c r="K369" s="230">
        <v>2017</v>
      </c>
      <c r="L369" s="230" t="s">
        <v>288</v>
      </c>
      <c r="S369" s="230" t="s">
        <v>976</v>
      </c>
      <c r="U369" s="230" t="s">
        <v>976</v>
      </c>
      <c r="V369" s="230" t="s">
        <v>976</v>
      </c>
    </row>
    <row r="370" spans="1:22" ht="17.25" customHeight="1" x14ac:dyDescent="0.3">
      <c r="A370" s="230">
        <v>426073</v>
      </c>
      <c r="B370" s="230" t="s">
        <v>2202</v>
      </c>
      <c r="C370" s="230" t="s">
        <v>422</v>
      </c>
      <c r="D370" s="230" t="s">
        <v>133</v>
      </c>
      <c r="E370" s="230" t="s">
        <v>145</v>
      </c>
      <c r="F370" s="230">
        <v>36531</v>
      </c>
      <c r="G370" s="230" t="s">
        <v>288</v>
      </c>
      <c r="H370" s="230" t="s">
        <v>1482</v>
      </c>
      <c r="I370" s="230" t="s">
        <v>58</v>
      </c>
      <c r="J370" s="230" t="s">
        <v>303</v>
      </c>
      <c r="K370" s="230">
        <v>2017</v>
      </c>
      <c r="L370" s="230" t="s">
        <v>288</v>
      </c>
    </row>
    <row r="371" spans="1:22" ht="17.25" customHeight="1" x14ac:dyDescent="0.3">
      <c r="A371" s="230">
        <v>426448</v>
      </c>
      <c r="B371" s="230" t="s">
        <v>2203</v>
      </c>
      <c r="C371" s="230" t="s">
        <v>134</v>
      </c>
      <c r="D371" s="230" t="s">
        <v>276</v>
      </c>
      <c r="E371" s="230" t="s">
        <v>145</v>
      </c>
      <c r="H371" s="230" t="s">
        <v>1482</v>
      </c>
      <c r="I371" s="230" t="s">
        <v>58</v>
      </c>
      <c r="J371" s="230" t="s">
        <v>303</v>
      </c>
      <c r="K371" s="230">
        <v>2017</v>
      </c>
      <c r="L371" s="230" t="s">
        <v>288</v>
      </c>
      <c r="U371" s="230" t="s">
        <v>976</v>
      </c>
      <c r="V371" s="230" t="s">
        <v>976</v>
      </c>
    </row>
    <row r="372" spans="1:22" ht="17.25" customHeight="1" x14ac:dyDescent="0.3">
      <c r="A372" s="230">
        <v>425214</v>
      </c>
      <c r="B372" s="230" t="s">
        <v>2204</v>
      </c>
      <c r="C372" s="230" t="s">
        <v>132</v>
      </c>
      <c r="D372" s="230" t="s">
        <v>199</v>
      </c>
      <c r="E372" s="230" t="s">
        <v>145</v>
      </c>
      <c r="F372" s="230">
        <v>34114</v>
      </c>
      <c r="G372" s="230" t="s">
        <v>2173</v>
      </c>
      <c r="H372" s="230" t="s">
        <v>1482</v>
      </c>
      <c r="I372" s="230" t="s">
        <v>58</v>
      </c>
      <c r="J372" s="230" t="s">
        <v>303</v>
      </c>
      <c r="K372" s="230">
        <v>2011</v>
      </c>
      <c r="L372" s="230" t="s">
        <v>1485</v>
      </c>
      <c r="S372" s="230" t="s">
        <v>976</v>
      </c>
      <c r="T372" s="230" t="s">
        <v>976</v>
      </c>
      <c r="V372" s="230" t="s">
        <v>976</v>
      </c>
    </row>
    <row r="373" spans="1:22" ht="17.25" customHeight="1" x14ac:dyDescent="0.3">
      <c r="A373" s="230">
        <v>424790</v>
      </c>
      <c r="B373" s="230" t="s">
        <v>2205</v>
      </c>
      <c r="C373" s="230" t="s">
        <v>105</v>
      </c>
      <c r="D373" s="230" t="s">
        <v>229</v>
      </c>
      <c r="E373" s="230" t="s">
        <v>145</v>
      </c>
      <c r="F373" s="230">
        <v>34335</v>
      </c>
      <c r="G373" s="230" t="s">
        <v>288</v>
      </c>
      <c r="H373" s="230" t="s">
        <v>1482</v>
      </c>
      <c r="I373" s="230" t="s">
        <v>58</v>
      </c>
      <c r="J373" s="230" t="s">
        <v>303</v>
      </c>
      <c r="K373" s="230">
        <v>2012</v>
      </c>
      <c r="L373" s="230" t="s">
        <v>1485</v>
      </c>
      <c r="T373" s="230" t="s">
        <v>976</v>
      </c>
      <c r="U373" s="230" t="s">
        <v>976</v>
      </c>
      <c r="V373" s="230" t="s">
        <v>976</v>
      </c>
    </row>
    <row r="374" spans="1:22" ht="17.25" customHeight="1" x14ac:dyDescent="0.3">
      <c r="A374" s="230">
        <v>426453</v>
      </c>
      <c r="B374" s="230" t="s">
        <v>677</v>
      </c>
      <c r="C374" s="230" t="s">
        <v>61</v>
      </c>
      <c r="D374" s="230" t="s">
        <v>507</v>
      </c>
      <c r="E374" s="230" t="s">
        <v>145</v>
      </c>
      <c r="F374" s="230">
        <v>27546</v>
      </c>
      <c r="G374" s="230" t="s">
        <v>288</v>
      </c>
      <c r="H374" s="230" t="s">
        <v>1482</v>
      </c>
      <c r="I374" s="230" t="s">
        <v>58</v>
      </c>
      <c r="J374" s="230" t="s">
        <v>302</v>
      </c>
      <c r="K374" s="230">
        <v>1994</v>
      </c>
      <c r="L374" s="230" t="s">
        <v>293</v>
      </c>
    </row>
    <row r="375" spans="1:22" ht="17.25" customHeight="1" x14ac:dyDescent="0.3">
      <c r="A375" s="230">
        <v>425105</v>
      </c>
      <c r="B375" s="230" t="s">
        <v>2207</v>
      </c>
      <c r="C375" s="230" t="s">
        <v>105</v>
      </c>
      <c r="D375" s="230" t="s">
        <v>469</v>
      </c>
      <c r="E375" s="230" t="s">
        <v>146</v>
      </c>
      <c r="F375" s="230">
        <v>33607</v>
      </c>
      <c r="G375" s="230" t="s">
        <v>2208</v>
      </c>
      <c r="H375" s="230" t="s">
        <v>1482</v>
      </c>
      <c r="I375" s="230" t="s">
        <v>58</v>
      </c>
      <c r="J375" s="230" t="s">
        <v>303</v>
      </c>
      <c r="K375" s="230">
        <v>2010</v>
      </c>
      <c r="L375" s="230" t="s">
        <v>293</v>
      </c>
      <c r="V375" s="230" t="s">
        <v>976</v>
      </c>
    </row>
    <row r="376" spans="1:22" ht="17.25" customHeight="1" x14ac:dyDescent="0.3">
      <c r="A376" s="230">
        <v>426708</v>
      </c>
      <c r="B376" s="230" t="s">
        <v>2209</v>
      </c>
      <c r="C376" s="230" t="s">
        <v>79</v>
      </c>
      <c r="D376" s="230" t="s">
        <v>2210</v>
      </c>
      <c r="E376" s="230" t="s">
        <v>145</v>
      </c>
      <c r="F376" s="230">
        <v>34700</v>
      </c>
      <c r="H376" s="230" t="s">
        <v>1482</v>
      </c>
      <c r="I376" s="230" t="s">
        <v>58</v>
      </c>
      <c r="J376" s="230" t="s">
        <v>303</v>
      </c>
      <c r="K376" s="230">
        <v>2013</v>
      </c>
      <c r="L376" s="230" t="s">
        <v>293</v>
      </c>
      <c r="U376" s="230" t="s">
        <v>976</v>
      </c>
      <c r="V376" s="230" t="s">
        <v>976</v>
      </c>
    </row>
    <row r="377" spans="1:22" ht="17.25" customHeight="1" x14ac:dyDescent="0.3">
      <c r="A377" s="230">
        <v>423149</v>
      </c>
      <c r="B377" s="230" t="s">
        <v>2211</v>
      </c>
      <c r="C377" s="230" t="s">
        <v>81</v>
      </c>
      <c r="D377" s="230" t="s">
        <v>371</v>
      </c>
      <c r="E377" s="230" t="s">
        <v>146</v>
      </c>
      <c r="F377" s="230">
        <v>35300</v>
      </c>
      <c r="G377" s="230" t="s">
        <v>288</v>
      </c>
      <c r="H377" s="230" t="s">
        <v>1482</v>
      </c>
      <c r="I377" s="230" t="s">
        <v>58</v>
      </c>
      <c r="J377" s="230" t="s">
        <v>302</v>
      </c>
      <c r="K377" s="230">
        <v>2014</v>
      </c>
      <c r="L377" s="230" t="s">
        <v>293</v>
      </c>
      <c r="T377" s="230" t="s">
        <v>976</v>
      </c>
      <c r="U377" s="230" t="s">
        <v>976</v>
      </c>
      <c r="V377" s="230" t="s">
        <v>976</v>
      </c>
    </row>
    <row r="378" spans="1:22" ht="17.25" customHeight="1" x14ac:dyDescent="0.3">
      <c r="A378" s="230">
        <v>424943</v>
      </c>
      <c r="B378" s="230" t="s">
        <v>2212</v>
      </c>
      <c r="C378" s="230" t="s">
        <v>65</v>
      </c>
      <c r="D378" s="230" t="s">
        <v>2213</v>
      </c>
      <c r="E378" s="230" t="s">
        <v>146</v>
      </c>
      <c r="F378" s="230">
        <v>35575</v>
      </c>
      <c r="G378" s="230" t="s">
        <v>288</v>
      </c>
      <c r="H378" s="230" t="s">
        <v>1482</v>
      </c>
      <c r="I378" s="230" t="s">
        <v>58</v>
      </c>
      <c r="J378" s="230" t="s">
        <v>303</v>
      </c>
      <c r="K378" s="230">
        <v>2015</v>
      </c>
      <c r="L378" s="230" t="s">
        <v>293</v>
      </c>
      <c r="S378" s="230" t="s">
        <v>976</v>
      </c>
      <c r="T378" s="230" t="s">
        <v>976</v>
      </c>
      <c r="U378" s="230" t="s">
        <v>976</v>
      </c>
      <c r="V378" s="230" t="s">
        <v>976</v>
      </c>
    </row>
    <row r="379" spans="1:22" ht="17.25" customHeight="1" x14ac:dyDescent="0.3">
      <c r="A379" s="230">
        <v>420879</v>
      </c>
      <c r="B379" s="230" t="s">
        <v>2214</v>
      </c>
      <c r="C379" s="230" t="s">
        <v>114</v>
      </c>
      <c r="D379" s="230" t="s">
        <v>197</v>
      </c>
      <c r="E379" s="230" t="s">
        <v>145</v>
      </c>
      <c r="F379" s="230">
        <v>35796</v>
      </c>
      <c r="G379" s="230" t="s">
        <v>288</v>
      </c>
      <c r="H379" s="230" t="s">
        <v>1482</v>
      </c>
      <c r="I379" s="230" t="s">
        <v>58</v>
      </c>
      <c r="J379" s="230" t="s">
        <v>302</v>
      </c>
      <c r="K379" s="230">
        <v>2016</v>
      </c>
      <c r="L379" s="230" t="s">
        <v>293</v>
      </c>
      <c r="R379" s="230" t="s">
        <v>976</v>
      </c>
      <c r="S379" s="230" t="s">
        <v>976</v>
      </c>
      <c r="U379" s="230" t="s">
        <v>976</v>
      </c>
      <c r="V379" s="230" t="s">
        <v>976</v>
      </c>
    </row>
    <row r="380" spans="1:22" ht="17.25" customHeight="1" x14ac:dyDescent="0.3">
      <c r="A380" s="230">
        <v>427085</v>
      </c>
      <c r="B380" s="230" t="s">
        <v>2215</v>
      </c>
      <c r="C380" s="230" t="s">
        <v>436</v>
      </c>
      <c r="D380" s="230" t="s">
        <v>1072</v>
      </c>
      <c r="E380" s="230" t="s">
        <v>146</v>
      </c>
      <c r="F380" s="230">
        <v>35796</v>
      </c>
      <c r="H380" s="230" t="s">
        <v>1482</v>
      </c>
      <c r="I380" s="230" t="s">
        <v>58</v>
      </c>
      <c r="J380" s="230" t="s">
        <v>303</v>
      </c>
      <c r="K380" s="230">
        <v>2016</v>
      </c>
      <c r="L380" s="230" t="s">
        <v>293</v>
      </c>
      <c r="U380" s="230" t="s">
        <v>976</v>
      </c>
      <c r="V380" s="230" t="s">
        <v>976</v>
      </c>
    </row>
    <row r="381" spans="1:22" ht="17.25" customHeight="1" x14ac:dyDescent="0.3">
      <c r="A381" s="230">
        <v>426338</v>
      </c>
      <c r="B381" s="230" t="s">
        <v>2216</v>
      </c>
      <c r="C381" s="230" t="s">
        <v>75</v>
      </c>
      <c r="D381" s="230" t="s">
        <v>206</v>
      </c>
      <c r="E381" s="230" t="s">
        <v>145</v>
      </c>
      <c r="H381" s="230" t="s">
        <v>1482</v>
      </c>
      <c r="I381" s="230" t="s">
        <v>58</v>
      </c>
      <c r="J381" s="230" t="s">
        <v>303</v>
      </c>
      <c r="K381" s="230">
        <v>2016</v>
      </c>
      <c r="L381" s="230" t="s">
        <v>293</v>
      </c>
      <c r="U381" s="230" t="s">
        <v>976</v>
      </c>
      <c r="V381" s="230" t="s">
        <v>976</v>
      </c>
    </row>
    <row r="382" spans="1:22" ht="17.25" customHeight="1" x14ac:dyDescent="0.3">
      <c r="A382" s="230">
        <v>427042</v>
      </c>
      <c r="B382" s="230" t="s">
        <v>2217</v>
      </c>
      <c r="C382" s="230" t="s">
        <v>63</v>
      </c>
      <c r="D382" s="230" t="s">
        <v>2218</v>
      </c>
      <c r="E382" s="230" t="s">
        <v>146</v>
      </c>
      <c r="F382" s="230">
        <v>36526</v>
      </c>
      <c r="H382" s="230" t="s">
        <v>1482</v>
      </c>
      <c r="I382" s="230" t="s">
        <v>58</v>
      </c>
      <c r="J382" s="230" t="s">
        <v>303</v>
      </c>
      <c r="K382" s="230">
        <v>2017</v>
      </c>
      <c r="L382" s="230" t="s">
        <v>293</v>
      </c>
      <c r="U382" s="230" t="s">
        <v>976</v>
      </c>
      <c r="V382" s="230" t="s">
        <v>976</v>
      </c>
    </row>
    <row r="383" spans="1:22" ht="17.25" customHeight="1" x14ac:dyDescent="0.3">
      <c r="A383" s="230">
        <v>424554</v>
      </c>
      <c r="B383" s="230" t="s">
        <v>2219</v>
      </c>
      <c r="C383" s="230" t="s">
        <v>2220</v>
      </c>
      <c r="D383" s="230" t="s">
        <v>2221</v>
      </c>
      <c r="E383" s="230" t="s">
        <v>146</v>
      </c>
      <c r="F383" s="230">
        <v>35527</v>
      </c>
      <c r="G383" s="230" t="s">
        <v>288</v>
      </c>
      <c r="H383" s="230" t="s">
        <v>1482</v>
      </c>
      <c r="I383" s="230" t="s">
        <v>58</v>
      </c>
      <c r="J383" s="230" t="s">
        <v>303</v>
      </c>
      <c r="K383" s="230">
        <v>2015</v>
      </c>
      <c r="L383" s="230" t="s">
        <v>1501</v>
      </c>
      <c r="V383" s="230" t="s">
        <v>976</v>
      </c>
    </row>
    <row r="384" spans="1:22" ht="17.25" customHeight="1" x14ac:dyDescent="0.3">
      <c r="A384" s="230">
        <v>424312</v>
      </c>
      <c r="B384" s="230" t="s">
        <v>2223</v>
      </c>
      <c r="C384" s="230" t="s">
        <v>112</v>
      </c>
      <c r="D384" s="230" t="s">
        <v>636</v>
      </c>
      <c r="E384" s="230" t="s">
        <v>146</v>
      </c>
      <c r="F384" s="230">
        <v>34033</v>
      </c>
      <c r="G384" s="230" t="s">
        <v>288</v>
      </c>
      <c r="H384" s="230" t="s">
        <v>1482</v>
      </c>
      <c r="I384" s="230" t="s">
        <v>58</v>
      </c>
      <c r="R384" s="230" t="s">
        <v>976</v>
      </c>
      <c r="S384" s="230" t="s">
        <v>976</v>
      </c>
      <c r="U384" s="230" t="s">
        <v>976</v>
      </c>
      <c r="V384" s="230" t="s">
        <v>976</v>
      </c>
    </row>
    <row r="385" spans="1:22" ht="17.25" customHeight="1" x14ac:dyDescent="0.3">
      <c r="A385" s="230">
        <v>427368</v>
      </c>
      <c r="B385" s="230" t="s">
        <v>2224</v>
      </c>
      <c r="C385" s="230" t="s">
        <v>98</v>
      </c>
      <c r="D385" s="230" t="s">
        <v>357</v>
      </c>
      <c r="E385" s="230" t="s">
        <v>1780</v>
      </c>
      <c r="F385" s="230">
        <v>33918</v>
      </c>
      <c r="G385" s="230" t="s">
        <v>296</v>
      </c>
      <c r="H385" s="230" t="s">
        <v>1482</v>
      </c>
      <c r="I385" s="230" t="s">
        <v>58</v>
      </c>
      <c r="J385" s="230" t="s">
        <v>303</v>
      </c>
      <c r="K385" s="230">
        <v>2010</v>
      </c>
      <c r="L385" s="230" t="s">
        <v>296</v>
      </c>
      <c r="V385" s="230" t="s">
        <v>976</v>
      </c>
    </row>
    <row r="386" spans="1:22" ht="17.25" customHeight="1" x14ac:dyDescent="0.3">
      <c r="A386" s="230">
        <v>427469</v>
      </c>
      <c r="B386" s="230" t="s">
        <v>2225</v>
      </c>
      <c r="C386" s="230" t="s">
        <v>1758</v>
      </c>
      <c r="D386" s="230" t="s">
        <v>199</v>
      </c>
      <c r="E386" s="230" t="s">
        <v>145</v>
      </c>
      <c r="F386" s="230">
        <v>37073</v>
      </c>
      <c r="G386" s="230" t="s">
        <v>296</v>
      </c>
      <c r="H386" s="230" t="s">
        <v>1482</v>
      </c>
      <c r="I386" s="230" t="s">
        <v>58</v>
      </c>
      <c r="J386" s="230" t="s">
        <v>303</v>
      </c>
      <c r="K386" s="230">
        <v>2018</v>
      </c>
      <c r="L386" s="230" t="s">
        <v>296</v>
      </c>
    </row>
    <row r="387" spans="1:22" ht="17.25" customHeight="1" x14ac:dyDescent="0.3">
      <c r="A387" s="230">
        <v>425098</v>
      </c>
      <c r="B387" s="230" t="s">
        <v>1962</v>
      </c>
      <c r="C387" s="230" t="s">
        <v>64</v>
      </c>
      <c r="D387" s="230" t="s">
        <v>204</v>
      </c>
      <c r="E387" s="230" t="s">
        <v>145</v>
      </c>
      <c r="F387" s="230">
        <v>33316</v>
      </c>
      <c r="G387" s="230" t="s">
        <v>2147</v>
      </c>
      <c r="H387" s="230" t="s">
        <v>1482</v>
      </c>
      <c r="I387" s="230" t="s">
        <v>58</v>
      </c>
      <c r="J387" s="230" t="s">
        <v>302</v>
      </c>
      <c r="K387" s="230">
        <v>2009</v>
      </c>
      <c r="L387" s="230" t="s">
        <v>296</v>
      </c>
      <c r="S387" s="230" t="s">
        <v>976</v>
      </c>
      <c r="T387" s="230" t="s">
        <v>976</v>
      </c>
      <c r="U387" s="230" t="s">
        <v>976</v>
      </c>
      <c r="V387" s="230" t="s">
        <v>976</v>
      </c>
    </row>
    <row r="388" spans="1:22" ht="17.25" customHeight="1" x14ac:dyDescent="0.3">
      <c r="A388" s="230">
        <v>421368</v>
      </c>
      <c r="B388" s="230" t="s">
        <v>2226</v>
      </c>
      <c r="C388" s="230" t="s">
        <v>574</v>
      </c>
      <c r="D388" s="230" t="s">
        <v>211</v>
      </c>
      <c r="E388" s="230" t="s">
        <v>145</v>
      </c>
      <c r="F388" s="230">
        <v>25204</v>
      </c>
      <c r="G388" s="230" t="s">
        <v>288</v>
      </c>
      <c r="H388" s="230" t="s">
        <v>1482</v>
      </c>
      <c r="I388" s="230" t="s">
        <v>58</v>
      </c>
      <c r="J388" s="230" t="s">
        <v>303</v>
      </c>
      <c r="K388" s="230">
        <v>1987</v>
      </c>
      <c r="L388" s="230" t="s">
        <v>288</v>
      </c>
      <c r="R388" s="230" t="s">
        <v>976</v>
      </c>
      <c r="S388" s="230" t="s">
        <v>976</v>
      </c>
      <c r="T388" s="230" t="s">
        <v>976</v>
      </c>
      <c r="U388" s="230" t="s">
        <v>976</v>
      </c>
      <c r="V388" s="230" t="s">
        <v>976</v>
      </c>
    </row>
    <row r="389" spans="1:22" ht="17.25" customHeight="1" x14ac:dyDescent="0.3">
      <c r="A389" s="230">
        <v>427560</v>
      </c>
      <c r="B389" s="230" t="s">
        <v>2227</v>
      </c>
      <c r="C389" s="230" t="s">
        <v>62</v>
      </c>
      <c r="D389" s="230" t="s">
        <v>722</v>
      </c>
      <c r="E389" s="230" t="s">
        <v>145</v>
      </c>
      <c r="F389" s="230">
        <v>28500</v>
      </c>
      <c r="G389" s="230" t="s">
        <v>288</v>
      </c>
      <c r="H389" s="230" t="s">
        <v>1482</v>
      </c>
      <c r="I389" s="230" t="s">
        <v>58</v>
      </c>
      <c r="J389" s="230" t="s">
        <v>303</v>
      </c>
      <c r="K389" s="230">
        <v>1997</v>
      </c>
      <c r="L389" s="230" t="s">
        <v>288</v>
      </c>
    </row>
    <row r="390" spans="1:22" ht="17.25" customHeight="1" x14ac:dyDescent="0.3">
      <c r="A390" s="230">
        <v>427663</v>
      </c>
      <c r="B390" s="230" t="s">
        <v>2228</v>
      </c>
      <c r="C390" s="230" t="s">
        <v>83</v>
      </c>
      <c r="D390" s="230" t="s">
        <v>211</v>
      </c>
      <c r="E390" s="230" t="s">
        <v>145</v>
      </c>
      <c r="F390" s="230">
        <v>28500</v>
      </c>
      <c r="G390" s="230" t="s">
        <v>288</v>
      </c>
      <c r="H390" s="230" t="s">
        <v>1482</v>
      </c>
      <c r="I390" s="230" t="s">
        <v>58</v>
      </c>
      <c r="J390" s="230" t="s">
        <v>303</v>
      </c>
      <c r="K390" s="230">
        <v>1997</v>
      </c>
      <c r="L390" s="230" t="s">
        <v>288</v>
      </c>
    </row>
    <row r="391" spans="1:22" ht="17.25" customHeight="1" x14ac:dyDescent="0.3">
      <c r="A391" s="230">
        <v>424560</v>
      </c>
      <c r="B391" s="230" t="s">
        <v>2229</v>
      </c>
      <c r="C391" s="230" t="s">
        <v>61</v>
      </c>
      <c r="D391" s="230" t="s">
        <v>90</v>
      </c>
      <c r="E391" s="230" t="s">
        <v>146</v>
      </c>
      <c r="F391" s="230">
        <v>28804</v>
      </c>
      <c r="G391" s="230" t="s">
        <v>288</v>
      </c>
      <c r="H391" s="230" t="s">
        <v>1482</v>
      </c>
      <c r="I391" s="230" t="s">
        <v>58</v>
      </c>
      <c r="J391" s="230" t="s">
        <v>302</v>
      </c>
      <c r="K391" s="230">
        <v>1999</v>
      </c>
      <c r="L391" s="230" t="s">
        <v>288</v>
      </c>
      <c r="S391" s="230" t="s">
        <v>976</v>
      </c>
      <c r="T391" s="230" t="s">
        <v>976</v>
      </c>
      <c r="U391" s="230" t="s">
        <v>976</v>
      </c>
      <c r="V391" s="230" t="s">
        <v>976</v>
      </c>
    </row>
    <row r="392" spans="1:22" ht="17.25" customHeight="1" x14ac:dyDescent="0.3">
      <c r="A392" s="230">
        <v>424431</v>
      </c>
      <c r="B392" s="230" t="s">
        <v>2230</v>
      </c>
      <c r="C392" s="230" t="s">
        <v>74</v>
      </c>
      <c r="D392" s="230" t="s">
        <v>215</v>
      </c>
      <c r="E392" s="230" t="s">
        <v>145</v>
      </c>
      <c r="F392" s="230">
        <v>30001</v>
      </c>
      <c r="G392" s="230" t="s">
        <v>288</v>
      </c>
      <c r="H392" s="230" t="s">
        <v>1482</v>
      </c>
      <c r="I392" s="230" t="s">
        <v>58</v>
      </c>
      <c r="J392" s="230" t="s">
        <v>302</v>
      </c>
      <c r="K392" s="230">
        <v>2000</v>
      </c>
      <c r="L392" s="230" t="s">
        <v>288</v>
      </c>
      <c r="S392" s="230" t="s">
        <v>976</v>
      </c>
      <c r="T392" s="230" t="s">
        <v>976</v>
      </c>
      <c r="U392" s="230" t="s">
        <v>976</v>
      </c>
      <c r="V392" s="230" t="s">
        <v>976</v>
      </c>
    </row>
    <row r="393" spans="1:22" ht="17.25" customHeight="1" x14ac:dyDescent="0.3">
      <c r="A393" s="230">
        <v>427715</v>
      </c>
      <c r="B393" s="230" t="s">
        <v>2231</v>
      </c>
      <c r="C393" s="230" t="s">
        <v>786</v>
      </c>
      <c r="D393" s="230" t="s">
        <v>200</v>
      </c>
      <c r="E393" s="230" t="s">
        <v>1780</v>
      </c>
      <c r="H393" s="230" t="s">
        <v>1482</v>
      </c>
      <c r="I393" s="230" t="s">
        <v>58</v>
      </c>
      <c r="J393" s="230" t="s">
        <v>302</v>
      </c>
      <c r="K393" s="230">
        <v>2002</v>
      </c>
      <c r="L393" s="230" t="s">
        <v>288</v>
      </c>
    </row>
    <row r="394" spans="1:22" ht="17.25" customHeight="1" x14ac:dyDescent="0.3">
      <c r="A394" s="230">
        <v>424749</v>
      </c>
      <c r="B394" s="230" t="s">
        <v>2232</v>
      </c>
      <c r="C394" s="230" t="s">
        <v>390</v>
      </c>
      <c r="D394" s="230" t="s">
        <v>196</v>
      </c>
      <c r="E394" s="230" t="s">
        <v>146</v>
      </c>
      <c r="F394" s="230">
        <v>30431</v>
      </c>
      <c r="G394" s="230" t="s">
        <v>288</v>
      </c>
      <c r="H394" s="230" t="s">
        <v>1482</v>
      </c>
      <c r="I394" s="230" t="s">
        <v>58</v>
      </c>
      <c r="J394" s="230" t="s">
        <v>302</v>
      </c>
      <c r="K394" s="230">
        <v>2003</v>
      </c>
      <c r="L394" s="230" t="s">
        <v>288</v>
      </c>
      <c r="S394" s="230" t="s">
        <v>976</v>
      </c>
      <c r="T394" s="230" t="s">
        <v>976</v>
      </c>
      <c r="U394" s="230" t="s">
        <v>976</v>
      </c>
      <c r="V394" s="230" t="s">
        <v>976</v>
      </c>
    </row>
    <row r="395" spans="1:22" ht="17.25" customHeight="1" x14ac:dyDescent="0.3">
      <c r="A395" s="230">
        <v>427399</v>
      </c>
      <c r="B395" s="230" t="s">
        <v>2233</v>
      </c>
      <c r="C395" s="230" t="s">
        <v>2234</v>
      </c>
      <c r="D395" s="230" t="s">
        <v>2235</v>
      </c>
      <c r="E395" s="230" t="s">
        <v>146</v>
      </c>
      <c r="F395" s="230">
        <v>31619</v>
      </c>
      <c r="G395" s="230" t="s">
        <v>2151</v>
      </c>
      <c r="H395" s="230" t="s">
        <v>1482</v>
      </c>
      <c r="I395" s="230" t="s">
        <v>58</v>
      </c>
      <c r="J395" s="230" t="s">
        <v>303</v>
      </c>
      <c r="K395" s="230">
        <v>2005</v>
      </c>
      <c r="L395" s="230" t="s">
        <v>288</v>
      </c>
    </row>
    <row r="396" spans="1:22" ht="17.25" customHeight="1" x14ac:dyDescent="0.3">
      <c r="A396" s="230">
        <v>425111</v>
      </c>
      <c r="B396" s="230" t="s">
        <v>2236</v>
      </c>
      <c r="C396" s="230" t="s">
        <v>453</v>
      </c>
      <c r="D396" s="230" t="s">
        <v>139</v>
      </c>
      <c r="E396" s="230" t="s">
        <v>146</v>
      </c>
      <c r="F396" s="230">
        <v>32930</v>
      </c>
      <c r="G396" s="230" t="s">
        <v>288</v>
      </c>
      <c r="H396" s="230" t="s">
        <v>1482</v>
      </c>
      <c r="I396" s="230" t="s">
        <v>58</v>
      </c>
      <c r="J396" s="230" t="s">
        <v>303</v>
      </c>
      <c r="K396" s="230">
        <v>2009</v>
      </c>
      <c r="L396" s="230" t="s">
        <v>288</v>
      </c>
      <c r="U396" s="230" t="s">
        <v>976</v>
      </c>
      <c r="V396" s="230" t="s">
        <v>976</v>
      </c>
    </row>
    <row r="397" spans="1:22" ht="17.25" customHeight="1" x14ac:dyDescent="0.3">
      <c r="A397" s="230">
        <v>424857</v>
      </c>
      <c r="B397" s="230" t="s">
        <v>2237</v>
      </c>
      <c r="C397" s="230" t="s">
        <v>87</v>
      </c>
      <c r="D397" s="230" t="s">
        <v>435</v>
      </c>
      <c r="E397" s="230" t="s">
        <v>145</v>
      </c>
      <c r="F397" s="230">
        <v>33028</v>
      </c>
      <c r="G397" s="230" t="s">
        <v>288</v>
      </c>
      <c r="H397" s="230" t="s">
        <v>1482</v>
      </c>
      <c r="I397" s="230" t="s">
        <v>58</v>
      </c>
      <c r="J397" s="230" t="s">
        <v>303</v>
      </c>
      <c r="K397" s="230">
        <v>2009</v>
      </c>
      <c r="L397" s="230" t="s">
        <v>288</v>
      </c>
      <c r="N397" s="230">
        <v>3152</v>
      </c>
      <c r="O397" s="230">
        <v>44426.466365740744</v>
      </c>
      <c r="P397" s="230">
        <v>10000</v>
      </c>
    </row>
    <row r="398" spans="1:22" ht="17.25" customHeight="1" x14ac:dyDescent="0.3">
      <c r="A398" s="230">
        <v>423189</v>
      </c>
      <c r="B398" s="230" t="s">
        <v>2238</v>
      </c>
      <c r="C398" s="230" t="s">
        <v>66</v>
      </c>
      <c r="D398" s="230" t="s">
        <v>210</v>
      </c>
      <c r="E398" s="230" t="s">
        <v>146</v>
      </c>
      <c r="F398" s="230">
        <v>33239</v>
      </c>
      <c r="H398" s="230" t="s">
        <v>1482</v>
      </c>
      <c r="I398" s="230" t="s">
        <v>58</v>
      </c>
      <c r="J398" s="230" t="s">
        <v>303</v>
      </c>
      <c r="K398" s="230">
        <v>2009</v>
      </c>
      <c r="L398" s="230" t="s">
        <v>288</v>
      </c>
      <c r="R398" s="230" t="s">
        <v>976</v>
      </c>
      <c r="S398" s="230" t="s">
        <v>976</v>
      </c>
      <c r="T398" s="230" t="s">
        <v>976</v>
      </c>
      <c r="U398" s="230" t="s">
        <v>976</v>
      </c>
      <c r="V398" s="230" t="s">
        <v>976</v>
      </c>
    </row>
    <row r="399" spans="1:22" ht="17.25" customHeight="1" x14ac:dyDescent="0.3">
      <c r="A399" s="230">
        <v>427266</v>
      </c>
      <c r="B399" s="230" t="s">
        <v>2239</v>
      </c>
      <c r="C399" s="230" t="s">
        <v>121</v>
      </c>
      <c r="D399" s="230" t="s">
        <v>240</v>
      </c>
      <c r="E399" s="230" t="s">
        <v>145</v>
      </c>
      <c r="F399" s="230">
        <v>35827</v>
      </c>
      <c r="G399" s="230" t="s">
        <v>288</v>
      </c>
      <c r="H399" s="230" t="s">
        <v>1482</v>
      </c>
      <c r="I399" s="230" t="s">
        <v>58</v>
      </c>
      <c r="J399" s="230" t="s">
        <v>303</v>
      </c>
      <c r="K399" s="230">
        <v>2016</v>
      </c>
      <c r="L399" s="230" t="s">
        <v>288</v>
      </c>
      <c r="V399" s="230" t="s">
        <v>976</v>
      </c>
    </row>
    <row r="400" spans="1:22" ht="17.25" customHeight="1" x14ac:dyDescent="0.3">
      <c r="A400" s="230">
        <v>427283</v>
      </c>
      <c r="B400" s="230" t="s">
        <v>2240</v>
      </c>
      <c r="C400" s="230" t="s">
        <v>1129</v>
      </c>
      <c r="D400" s="230" t="s">
        <v>233</v>
      </c>
      <c r="E400" s="230" t="s">
        <v>146</v>
      </c>
      <c r="F400" s="230">
        <v>36281</v>
      </c>
      <c r="G400" s="230" t="s">
        <v>288</v>
      </c>
      <c r="H400" s="230" t="s">
        <v>1482</v>
      </c>
      <c r="I400" s="230" t="s">
        <v>58</v>
      </c>
      <c r="J400" s="230" t="s">
        <v>303</v>
      </c>
      <c r="K400" s="230">
        <v>2017</v>
      </c>
      <c r="L400" s="230" t="s">
        <v>288</v>
      </c>
      <c r="V400" s="230" t="s">
        <v>976</v>
      </c>
    </row>
    <row r="401" spans="1:22" ht="17.25" customHeight="1" x14ac:dyDescent="0.3">
      <c r="A401" s="230">
        <v>427357</v>
      </c>
      <c r="B401" s="230" t="s">
        <v>2241</v>
      </c>
      <c r="C401" s="230" t="s">
        <v>582</v>
      </c>
      <c r="D401" s="230" t="s">
        <v>2242</v>
      </c>
      <c r="E401" s="230" t="s">
        <v>146</v>
      </c>
      <c r="F401" s="230" t="s">
        <v>2243</v>
      </c>
      <c r="G401" s="230" t="s">
        <v>288</v>
      </c>
      <c r="H401" s="230" t="s">
        <v>1482</v>
      </c>
      <c r="I401" s="230" t="s">
        <v>58</v>
      </c>
      <c r="J401" s="230" t="s">
        <v>302</v>
      </c>
      <c r="K401" s="230">
        <v>2018</v>
      </c>
      <c r="L401" s="230" t="s">
        <v>288</v>
      </c>
    </row>
    <row r="402" spans="1:22" ht="17.25" customHeight="1" x14ac:dyDescent="0.3">
      <c r="A402" s="230">
        <v>427628</v>
      </c>
      <c r="B402" s="230" t="s">
        <v>2244</v>
      </c>
      <c r="C402" s="230" t="s">
        <v>63</v>
      </c>
      <c r="D402" s="230" t="s">
        <v>2245</v>
      </c>
      <c r="E402" s="230" t="s">
        <v>146</v>
      </c>
      <c r="F402" s="230">
        <v>36623</v>
      </c>
      <c r="G402" s="230" t="s">
        <v>288</v>
      </c>
      <c r="H402" s="230" t="s">
        <v>1482</v>
      </c>
      <c r="I402" s="230" t="s">
        <v>58</v>
      </c>
      <c r="J402" s="230" t="s">
        <v>303</v>
      </c>
      <c r="K402" s="230">
        <v>2018</v>
      </c>
      <c r="L402" s="230" t="s">
        <v>288</v>
      </c>
      <c r="V402" s="230" t="s">
        <v>976</v>
      </c>
    </row>
    <row r="403" spans="1:22" ht="17.25" customHeight="1" x14ac:dyDescent="0.3">
      <c r="A403" s="230">
        <v>427589</v>
      </c>
      <c r="B403" s="230" t="s">
        <v>2246</v>
      </c>
      <c r="C403" s="230" t="s">
        <v>2247</v>
      </c>
      <c r="D403" s="230" t="s">
        <v>2248</v>
      </c>
      <c r="E403" s="230" t="s">
        <v>145</v>
      </c>
      <c r="F403" s="230">
        <v>36673</v>
      </c>
      <c r="G403" s="230" t="s">
        <v>1485</v>
      </c>
      <c r="H403" s="230" t="s">
        <v>1482</v>
      </c>
      <c r="I403" s="230" t="s">
        <v>58</v>
      </c>
      <c r="J403" s="230" t="s">
        <v>303</v>
      </c>
      <c r="K403" s="230">
        <v>2018</v>
      </c>
      <c r="L403" s="230" t="s">
        <v>288</v>
      </c>
    </row>
    <row r="404" spans="1:22" ht="17.25" customHeight="1" x14ac:dyDescent="0.3">
      <c r="A404" s="230">
        <v>427738</v>
      </c>
      <c r="B404" s="230" t="s">
        <v>2249</v>
      </c>
      <c r="C404" s="230" t="s">
        <v>487</v>
      </c>
      <c r="D404" s="230" t="s">
        <v>223</v>
      </c>
      <c r="E404" s="230" t="s">
        <v>145</v>
      </c>
      <c r="F404" s="230" t="s">
        <v>2250</v>
      </c>
      <c r="G404" s="230" t="s">
        <v>288</v>
      </c>
      <c r="H404" s="230" t="s">
        <v>1482</v>
      </c>
      <c r="I404" s="230" t="s">
        <v>58</v>
      </c>
      <c r="J404" s="230" t="s">
        <v>303</v>
      </c>
      <c r="K404" s="230">
        <v>2018</v>
      </c>
      <c r="L404" s="230" t="s">
        <v>288</v>
      </c>
    </row>
    <row r="405" spans="1:22" ht="17.25" customHeight="1" x14ac:dyDescent="0.3">
      <c r="A405" s="230">
        <v>426365</v>
      </c>
      <c r="B405" s="230" t="s">
        <v>2251</v>
      </c>
      <c r="C405" s="230" t="s">
        <v>389</v>
      </c>
      <c r="D405" s="230" t="s">
        <v>255</v>
      </c>
      <c r="E405" s="230" t="s">
        <v>145</v>
      </c>
      <c r="F405" s="230">
        <v>29952</v>
      </c>
      <c r="H405" s="230" t="s">
        <v>1482</v>
      </c>
      <c r="I405" s="230" t="s">
        <v>58</v>
      </c>
      <c r="J405" s="230" t="s">
        <v>302</v>
      </c>
      <c r="K405" s="230">
        <v>2000</v>
      </c>
      <c r="L405" s="230" t="s">
        <v>293</v>
      </c>
      <c r="U405" s="230" t="s">
        <v>976</v>
      </c>
      <c r="V405" s="230" t="s">
        <v>976</v>
      </c>
    </row>
    <row r="406" spans="1:22" ht="17.25" customHeight="1" x14ac:dyDescent="0.3">
      <c r="A406" s="230">
        <v>427732</v>
      </c>
      <c r="B406" s="230" t="s">
        <v>2252</v>
      </c>
      <c r="C406" s="230" t="s">
        <v>83</v>
      </c>
      <c r="D406" s="230" t="s">
        <v>507</v>
      </c>
      <c r="E406" s="230" t="s">
        <v>145</v>
      </c>
      <c r="F406" s="230">
        <v>31417</v>
      </c>
      <c r="G406" s="230" t="s">
        <v>296</v>
      </c>
      <c r="H406" s="230" t="s">
        <v>1482</v>
      </c>
      <c r="I406" s="230" t="s">
        <v>58</v>
      </c>
      <c r="J406" s="230" t="s">
        <v>303</v>
      </c>
      <c r="K406" s="230">
        <v>2004</v>
      </c>
      <c r="L406" s="230" t="s">
        <v>293</v>
      </c>
      <c r="V406" s="230" t="s">
        <v>976</v>
      </c>
    </row>
    <row r="407" spans="1:22" ht="17.25" customHeight="1" x14ac:dyDescent="0.3">
      <c r="A407" s="230">
        <v>427701</v>
      </c>
      <c r="B407" s="230" t="s">
        <v>2253</v>
      </c>
      <c r="C407" s="230" t="s">
        <v>60</v>
      </c>
      <c r="D407" s="230" t="s">
        <v>1152</v>
      </c>
      <c r="E407" s="230" t="s">
        <v>146</v>
      </c>
      <c r="F407" s="230">
        <v>33512</v>
      </c>
      <c r="G407" s="230" t="s">
        <v>288</v>
      </c>
      <c r="H407" s="230" t="s">
        <v>1482</v>
      </c>
      <c r="I407" s="230" t="s">
        <v>58</v>
      </c>
      <c r="J407" s="230" t="s">
        <v>302</v>
      </c>
      <c r="K407" s="230">
        <v>2010</v>
      </c>
      <c r="L407" s="230" t="s">
        <v>293</v>
      </c>
    </row>
    <row r="408" spans="1:22" ht="17.25" customHeight="1" x14ac:dyDescent="0.3">
      <c r="A408" s="230">
        <v>427344</v>
      </c>
      <c r="B408" s="230" t="s">
        <v>2254</v>
      </c>
      <c r="C408" s="230" t="s">
        <v>63</v>
      </c>
      <c r="D408" s="230" t="s">
        <v>483</v>
      </c>
      <c r="E408" s="230" t="s">
        <v>145</v>
      </c>
      <c r="H408" s="230" t="s">
        <v>1482</v>
      </c>
      <c r="I408" s="230" t="s">
        <v>58</v>
      </c>
      <c r="J408" s="230" t="s">
        <v>303</v>
      </c>
      <c r="K408" s="230">
        <v>2014</v>
      </c>
      <c r="L408" s="230" t="s">
        <v>293</v>
      </c>
    </row>
    <row r="409" spans="1:22" ht="17.25" customHeight="1" x14ac:dyDescent="0.3">
      <c r="A409" s="230">
        <v>427536</v>
      </c>
      <c r="B409" s="230" t="s">
        <v>2255</v>
      </c>
      <c r="C409" s="230" t="s">
        <v>642</v>
      </c>
      <c r="D409" s="230" t="s">
        <v>620</v>
      </c>
      <c r="E409" s="230" t="s">
        <v>146</v>
      </c>
      <c r="F409" s="230">
        <v>35681</v>
      </c>
      <c r="G409" s="230" t="s">
        <v>2256</v>
      </c>
      <c r="H409" s="230" t="s">
        <v>1482</v>
      </c>
      <c r="I409" s="230" t="s">
        <v>58</v>
      </c>
      <c r="J409" s="230" t="s">
        <v>303</v>
      </c>
      <c r="K409" s="230">
        <v>2015</v>
      </c>
      <c r="L409" s="230" t="s">
        <v>293</v>
      </c>
    </row>
    <row r="410" spans="1:22" ht="17.25" customHeight="1" x14ac:dyDescent="0.3">
      <c r="A410" s="230">
        <v>422880</v>
      </c>
      <c r="B410" s="230" t="s">
        <v>2257</v>
      </c>
      <c r="C410" s="230" t="s">
        <v>447</v>
      </c>
      <c r="D410" s="230" t="s">
        <v>429</v>
      </c>
      <c r="E410" s="230" t="s">
        <v>146</v>
      </c>
      <c r="F410" s="230">
        <v>32509</v>
      </c>
      <c r="G410" s="230" t="s">
        <v>2151</v>
      </c>
      <c r="H410" s="230" t="s">
        <v>1482</v>
      </c>
      <c r="I410" s="230" t="s">
        <v>58</v>
      </c>
      <c r="J410" s="230" t="s">
        <v>302</v>
      </c>
      <c r="K410" s="230">
        <v>2007</v>
      </c>
      <c r="R410" s="230" t="s">
        <v>976</v>
      </c>
      <c r="S410" s="230" t="s">
        <v>976</v>
      </c>
      <c r="T410" s="230" t="s">
        <v>976</v>
      </c>
      <c r="U410" s="230" t="s">
        <v>976</v>
      </c>
      <c r="V410" s="230" t="s">
        <v>976</v>
      </c>
    </row>
    <row r="411" spans="1:22" ht="17.25" customHeight="1" x14ac:dyDescent="0.3">
      <c r="A411" s="230">
        <v>427119</v>
      </c>
      <c r="B411" s="230" t="s">
        <v>2258</v>
      </c>
      <c r="C411" s="230" t="s">
        <v>65</v>
      </c>
      <c r="D411" s="230" t="s">
        <v>2259</v>
      </c>
      <c r="E411" s="230" t="s">
        <v>145</v>
      </c>
      <c r="F411" s="230">
        <v>32046</v>
      </c>
      <c r="G411" s="230" t="s">
        <v>288</v>
      </c>
      <c r="H411" s="230" t="s">
        <v>1482</v>
      </c>
      <c r="I411" s="230" t="s">
        <v>58</v>
      </c>
      <c r="J411" s="230" t="s">
        <v>302</v>
      </c>
      <c r="U411" s="230" t="s">
        <v>976</v>
      </c>
      <c r="V411" s="230" t="s">
        <v>976</v>
      </c>
    </row>
    <row r="412" spans="1:22" ht="17.25" customHeight="1" x14ac:dyDescent="0.3">
      <c r="A412" s="230">
        <v>427745</v>
      </c>
      <c r="B412" s="230" t="s">
        <v>2260</v>
      </c>
      <c r="C412" s="230" t="s">
        <v>585</v>
      </c>
      <c r="E412" s="230" t="s">
        <v>145</v>
      </c>
      <c r="H412" s="230" t="s">
        <v>1482</v>
      </c>
      <c r="I412" s="230" t="s">
        <v>58</v>
      </c>
    </row>
    <row r="413" spans="1:22" ht="17.25" customHeight="1" x14ac:dyDescent="0.3">
      <c r="A413" s="230">
        <v>422568</v>
      </c>
      <c r="B413" s="230" t="s">
        <v>2261</v>
      </c>
      <c r="C413" s="230" t="s">
        <v>66</v>
      </c>
      <c r="D413" s="230" t="s">
        <v>223</v>
      </c>
      <c r="E413" s="230" t="s">
        <v>145</v>
      </c>
      <c r="F413" s="230">
        <v>36356</v>
      </c>
      <c r="G413" s="230" t="s">
        <v>2262</v>
      </c>
      <c r="H413" s="230" t="s">
        <v>1482</v>
      </c>
      <c r="I413" s="230" t="s">
        <v>58</v>
      </c>
      <c r="J413" s="230" t="s">
        <v>303</v>
      </c>
      <c r="K413" s="230">
        <v>2017</v>
      </c>
      <c r="L413" s="230" t="s">
        <v>298</v>
      </c>
      <c r="T413" s="230" t="s">
        <v>976</v>
      </c>
      <c r="U413" s="230" t="s">
        <v>976</v>
      </c>
      <c r="V413" s="230" t="s">
        <v>976</v>
      </c>
    </row>
    <row r="414" spans="1:22" ht="17.25" customHeight="1" x14ac:dyDescent="0.3">
      <c r="A414" s="230">
        <v>426813</v>
      </c>
      <c r="B414" s="230" t="s">
        <v>2263</v>
      </c>
      <c r="C414" s="230" t="s">
        <v>518</v>
      </c>
      <c r="D414" s="230" t="s">
        <v>1032</v>
      </c>
      <c r="E414" s="230" t="s">
        <v>145</v>
      </c>
      <c r="F414" s="230">
        <v>36163</v>
      </c>
      <c r="G414" s="230" t="s">
        <v>2264</v>
      </c>
      <c r="H414" s="230" t="s">
        <v>1482</v>
      </c>
      <c r="I414" s="230" t="s">
        <v>58</v>
      </c>
      <c r="J414" s="230" t="s">
        <v>302</v>
      </c>
      <c r="K414" s="230">
        <v>2017</v>
      </c>
      <c r="L414" s="230" t="s">
        <v>299</v>
      </c>
    </row>
    <row r="415" spans="1:22" ht="17.25" customHeight="1" x14ac:dyDescent="0.3">
      <c r="A415" s="230">
        <v>425238</v>
      </c>
      <c r="B415" s="230" t="s">
        <v>2267</v>
      </c>
      <c r="C415" s="230" t="s">
        <v>410</v>
      </c>
      <c r="D415" s="230" t="s">
        <v>2268</v>
      </c>
      <c r="E415" s="230" t="s">
        <v>145</v>
      </c>
      <c r="F415" s="230">
        <v>34140</v>
      </c>
      <c r="G415" s="230" t="s">
        <v>2269</v>
      </c>
      <c r="H415" s="230" t="s">
        <v>1482</v>
      </c>
      <c r="I415" s="230" t="s">
        <v>58</v>
      </c>
      <c r="J415" s="230" t="s">
        <v>303</v>
      </c>
      <c r="K415" s="230">
        <v>2011</v>
      </c>
      <c r="L415" s="230" t="s">
        <v>301</v>
      </c>
    </row>
    <row r="416" spans="1:22" ht="17.25" customHeight="1" x14ac:dyDescent="0.3">
      <c r="A416" s="230">
        <v>424763</v>
      </c>
      <c r="B416" s="230" t="s">
        <v>2270</v>
      </c>
      <c r="C416" s="230" t="s">
        <v>92</v>
      </c>
      <c r="D416" s="230" t="s">
        <v>2271</v>
      </c>
      <c r="E416" s="230" t="s">
        <v>145</v>
      </c>
      <c r="F416" s="230">
        <v>36161</v>
      </c>
      <c r="G416" s="230" t="s">
        <v>2262</v>
      </c>
      <c r="H416" s="230" t="s">
        <v>1482</v>
      </c>
      <c r="I416" s="230" t="s">
        <v>58</v>
      </c>
      <c r="J416" s="230" t="s">
        <v>303</v>
      </c>
      <c r="K416" s="230">
        <v>2016</v>
      </c>
      <c r="L416" s="230" t="s">
        <v>301</v>
      </c>
      <c r="S416" s="230" t="s">
        <v>976</v>
      </c>
      <c r="T416" s="230" t="s">
        <v>976</v>
      </c>
      <c r="U416" s="230" t="s">
        <v>976</v>
      </c>
      <c r="V416" s="230" t="s">
        <v>976</v>
      </c>
    </row>
    <row r="417" spans="1:22" ht="17.25" customHeight="1" x14ac:dyDescent="0.3">
      <c r="A417" s="230">
        <v>425065</v>
      </c>
      <c r="B417" s="230" t="s">
        <v>2272</v>
      </c>
      <c r="C417" s="230" t="s">
        <v>97</v>
      </c>
      <c r="D417" s="230" t="s">
        <v>200</v>
      </c>
      <c r="E417" s="230" t="s">
        <v>146</v>
      </c>
      <c r="F417" s="230">
        <v>31695</v>
      </c>
      <c r="G417" s="230" t="s">
        <v>2273</v>
      </c>
      <c r="H417" s="230" t="s">
        <v>1482</v>
      </c>
      <c r="I417" s="230" t="s">
        <v>58</v>
      </c>
      <c r="J417" s="230" t="s">
        <v>303</v>
      </c>
      <c r="K417" s="230">
        <v>2004</v>
      </c>
      <c r="L417" s="230" t="s">
        <v>301</v>
      </c>
      <c r="S417" s="230" t="s">
        <v>976</v>
      </c>
      <c r="T417" s="230" t="s">
        <v>976</v>
      </c>
      <c r="V417" s="230" t="s">
        <v>976</v>
      </c>
    </row>
    <row r="418" spans="1:22" ht="17.25" customHeight="1" x14ac:dyDescent="0.3">
      <c r="A418" s="230">
        <v>426433</v>
      </c>
      <c r="B418" s="230" t="s">
        <v>2275</v>
      </c>
      <c r="C418" s="230" t="s">
        <v>97</v>
      </c>
      <c r="D418" s="230" t="s">
        <v>234</v>
      </c>
      <c r="E418" s="230" t="s">
        <v>145</v>
      </c>
      <c r="H418" s="230" t="s">
        <v>1482</v>
      </c>
      <c r="I418" s="230" t="s">
        <v>58</v>
      </c>
      <c r="J418" s="230" t="s">
        <v>303</v>
      </c>
      <c r="K418" s="230">
        <v>2011</v>
      </c>
      <c r="L418" s="230" t="s">
        <v>301</v>
      </c>
    </row>
    <row r="419" spans="1:22" ht="17.25" customHeight="1" x14ac:dyDescent="0.3">
      <c r="A419" s="230">
        <v>426997</v>
      </c>
      <c r="B419" s="230" t="s">
        <v>2276</v>
      </c>
      <c r="C419" s="230" t="s">
        <v>2277</v>
      </c>
      <c r="D419" s="230" t="s">
        <v>220</v>
      </c>
      <c r="E419" s="230" t="s">
        <v>146</v>
      </c>
      <c r="H419" s="230" t="s">
        <v>1482</v>
      </c>
      <c r="I419" s="230" t="s">
        <v>58</v>
      </c>
      <c r="J419" s="230" t="s">
        <v>303</v>
      </c>
      <c r="K419" s="230">
        <v>2016</v>
      </c>
      <c r="L419" s="230" t="s">
        <v>301</v>
      </c>
      <c r="U419" s="230" t="s">
        <v>976</v>
      </c>
      <c r="V419" s="230" t="s">
        <v>976</v>
      </c>
    </row>
    <row r="420" spans="1:22" ht="17.25" customHeight="1" x14ac:dyDescent="0.3">
      <c r="A420" s="230">
        <v>425208</v>
      </c>
      <c r="B420" s="230" t="s">
        <v>2278</v>
      </c>
      <c r="C420" s="230" t="s">
        <v>437</v>
      </c>
      <c r="D420" s="230" t="s">
        <v>408</v>
      </c>
      <c r="E420" s="230" t="s">
        <v>145</v>
      </c>
      <c r="F420" s="230">
        <v>35797</v>
      </c>
      <c r="G420" s="230" t="s">
        <v>2279</v>
      </c>
      <c r="H420" s="230" t="s">
        <v>1482</v>
      </c>
      <c r="I420" s="230" t="s">
        <v>58</v>
      </c>
      <c r="J420" s="230" t="s">
        <v>303</v>
      </c>
      <c r="K420" s="230">
        <v>2015</v>
      </c>
      <c r="L420" s="230" t="s">
        <v>1489</v>
      </c>
      <c r="U420" s="230" t="s">
        <v>976</v>
      </c>
      <c r="V420" s="230" t="s">
        <v>976</v>
      </c>
    </row>
    <row r="421" spans="1:22" ht="17.25" customHeight="1" x14ac:dyDescent="0.3">
      <c r="A421" s="230">
        <v>419619</v>
      </c>
      <c r="B421" s="230" t="s">
        <v>2280</v>
      </c>
      <c r="C421" s="230" t="s">
        <v>2281</v>
      </c>
      <c r="D421" s="230" t="s">
        <v>765</v>
      </c>
      <c r="E421" s="230" t="s">
        <v>146</v>
      </c>
      <c r="F421" s="230">
        <v>34449</v>
      </c>
      <c r="G421" s="230" t="s">
        <v>290</v>
      </c>
      <c r="H421" s="230" t="s">
        <v>1482</v>
      </c>
      <c r="I421" s="230" t="s">
        <v>58</v>
      </c>
      <c r="J421" s="230" t="s">
        <v>302</v>
      </c>
      <c r="K421" s="230">
        <v>2013</v>
      </c>
      <c r="L421" s="230" t="s">
        <v>290</v>
      </c>
      <c r="S421" s="230" t="s">
        <v>976</v>
      </c>
      <c r="U421" s="230" t="s">
        <v>976</v>
      </c>
      <c r="V421" s="230" t="s">
        <v>976</v>
      </c>
    </row>
    <row r="422" spans="1:22" ht="17.25" customHeight="1" x14ac:dyDescent="0.3">
      <c r="A422" s="230">
        <v>417347</v>
      </c>
      <c r="B422" s="230" t="s">
        <v>2283</v>
      </c>
      <c r="C422" s="230" t="s">
        <v>68</v>
      </c>
      <c r="D422" s="230" t="s">
        <v>429</v>
      </c>
      <c r="E422" s="230" t="s">
        <v>145</v>
      </c>
      <c r="F422" s="230">
        <v>34364</v>
      </c>
      <c r="G422" s="230" t="s">
        <v>2284</v>
      </c>
      <c r="H422" s="230" t="s">
        <v>1482</v>
      </c>
      <c r="I422" s="230" t="s">
        <v>58</v>
      </c>
      <c r="J422" s="230" t="s">
        <v>302</v>
      </c>
      <c r="K422" s="230">
        <v>2011</v>
      </c>
      <c r="L422" s="230" t="s">
        <v>288</v>
      </c>
      <c r="S422" s="230" t="s">
        <v>976</v>
      </c>
      <c r="T422" s="230" t="s">
        <v>976</v>
      </c>
      <c r="U422" s="230" t="s">
        <v>976</v>
      </c>
      <c r="V422" s="230" t="s">
        <v>976</v>
      </c>
    </row>
    <row r="423" spans="1:22" ht="17.25" customHeight="1" x14ac:dyDescent="0.3">
      <c r="A423" s="230">
        <v>424335</v>
      </c>
      <c r="B423" s="230" t="s">
        <v>2285</v>
      </c>
      <c r="C423" s="230" t="s">
        <v>83</v>
      </c>
      <c r="D423" s="230" t="s">
        <v>247</v>
      </c>
      <c r="E423" s="230" t="s">
        <v>145</v>
      </c>
      <c r="F423" s="230">
        <v>34700</v>
      </c>
      <c r="G423" s="230" t="s">
        <v>288</v>
      </c>
      <c r="H423" s="230" t="s">
        <v>1482</v>
      </c>
      <c r="I423" s="230" t="s">
        <v>58</v>
      </c>
      <c r="J423" s="230" t="s">
        <v>303</v>
      </c>
      <c r="K423" s="230">
        <v>2011</v>
      </c>
      <c r="L423" s="230" t="s">
        <v>288</v>
      </c>
      <c r="S423" s="230" t="s">
        <v>976</v>
      </c>
      <c r="T423" s="230" t="s">
        <v>976</v>
      </c>
      <c r="U423" s="230" t="s">
        <v>976</v>
      </c>
      <c r="V423" s="230" t="s">
        <v>976</v>
      </c>
    </row>
    <row r="424" spans="1:22" ht="17.25" customHeight="1" x14ac:dyDescent="0.3">
      <c r="A424" s="230">
        <v>425515</v>
      </c>
      <c r="B424" s="230" t="s">
        <v>2286</v>
      </c>
      <c r="C424" s="230" t="s">
        <v>65</v>
      </c>
      <c r="D424" s="230" t="s">
        <v>2287</v>
      </c>
      <c r="E424" s="230" t="s">
        <v>146</v>
      </c>
      <c r="F424" s="230">
        <v>35431</v>
      </c>
      <c r="G424" s="230" t="s">
        <v>2288</v>
      </c>
      <c r="H424" s="230" t="s">
        <v>1482</v>
      </c>
      <c r="I424" s="230" t="s">
        <v>58</v>
      </c>
      <c r="J424" s="230" t="s">
        <v>303</v>
      </c>
      <c r="K424" s="230">
        <v>2014</v>
      </c>
      <c r="L424" s="230" t="s">
        <v>288</v>
      </c>
      <c r="T424" s="230" t="s">
        <v>976</v>
      </c>
      <c r="U424" s="230" t="s">
        <v>976</v>
      </c>
      <c r="V424" s="230" t="s">
        <v>976</v>
      </c>
    </row>
    <row r="425" spans="1:22" ht="17.25" customHeight="1" x14ac:dyDescent="0.3">
      <c r="A425" s="230">
        <v>424782</v>
      </c>
      <c r="B425" s="230" t="s">
        <v>2289</v>
      </c>
      <c r="C425" s="230" t="s">
        <v>79</v>
      </c>
      <c r="D425" s="230" t="s">
        <v>228</v>
      </c>
      <c r="E425" s="230" t="s">
        <v>145</v>
      </c>
      <c r="F425" s="230">
        <v>35431</v>
      </c>
      <c r="G425" s="230" t="s">
        <v>2290</v>
      </c>
      <c r="H425" s="230" t="s">
        <v>1482</v>
      </c>
      <c r="I425" s="230" t="s">
        <v>58</v>
      </c>
      <c r="J425" s="230" t="s">
        <v>303</v>
      </c>
      <c r="K425" s="230">
        <v>2015</v>
      </c>
      <c r="L425" s="230" t="s">
        <v>288</v>
      </c>
      <c r="T425" s="230" t="s">
        <v>976</v>
      </c>
      <c r="U425" s="230" t="s">
        <v>976</v>
      </c>
      <c r="V425" s="230" t="s">
        <v>976</v>
      </c>
    </row>
    <row r="426" spans="1:22" ht="17.25" customHeight="1" x14ac:dyDescent="0.3">
      <c r="A426" s="230">
        <v>424637</v>
      </c>
      <c r="B426" s="230" t="s">
        <v>2291</v>
      </c>
      <c r="C426" s="230" t="s">
        <v>107</v>
      </c>
      <c r="D426" s="230" t="s">
        <v>199</v>
      </c>
      <c r="E426" s="230" t="s">
        <v>146</v>
      </c>
      <c r="F426" s="230">
        <v>36007</v>
      </c>
      <c r="G426" s="230" t="s">
        <v>288</v>
      </c>
      <c r="H426" s="230" t="s">
        <v>1482</v>
      </c>
      <c r="I426" s="230" t="s">
        <v>58</v>
      </c>
      <c r="J426" s="230" t="s">
        <v>302</v>
      </c>
      <c r="K426" s="230">
        <v>2016</v>
      </c>
      <c r="L426" s="230" t="s">
        <v>288</v>
      </c>
      <c r="T426" s="230" t="s">
        <v>976</v>
      </c>
      <c r="U426" s="230" t="s">
        <v>976</v>
      </c>
      <c r="V426" s="230" t="s">
        <v>976</v>
      </c>
    </row>
    <row r="427" spans="1:22" ht="17.25" customHeight="1" x14ac:dyDescent="0.3">
      <c r="A427" s="230">
        <v>421752</v>
      </c>
      <c r="B427" s="230" t="s">
        <v>2293</v>
      </c>
      <c r="C427" s="230" t="s">
        <v>134</v>
      </c>
      <c r="D427" s="230" t="s">
        <v>204</v>
      </c>
      <c r="E427" s="230" t="s">
        <v>146</v>
      </c>
      <c r="F427" s="230">
        <v>35641</v>
      </c>
      <c r="G427" s="230" t="s">
        <v>288</v>
      </c>
      <c r="H427" s="230" t="s">
        <v>1482</v>
      </c>
      <c r="I427" s="230" t="s">
        <v>58</v>
      </c>
      <c r="J427" s="230" t="s">
        <v>302</v>
      </c>
      <c r="K427" s="230">
        <v>2016</v>
      </c>
      <c r="L427" s="230" t="s">
        <v>288</v>
      </c>
      <c r="S427" s="230" t="s">
        <v>976</v>
      </c>
      <c r="T427" s="230" t="s">
        <v>976</v>
      </c>
      <c r="U427" s="230" t="s">
        <v>976</v>
      </c>
      <c r="V427" s="230" t="s">
        <v>976</v>
      </c>
    </row>
    <row r="428" spans="1:22" ht="17.25" customHeight="1" x14ac:dyDescent="0.3">
      <c r="A428" s="230">
        <v>425368</v>
      </c>
      <c r="B428" s="230" t="s">
        <v>2296</v>
      </c>
      <c r="C428" s="230" t="s">
        <v>2297</v>
      </c>
      <c r="D428" s="230" t="s">
        <v>475</v>
      </c>
      <c r="E428" s="230" t="s">
        <v>146</v>
      </c>
      <c r="F428" s="230">
        <v>35450</v>
      </c>
      <c r="G428" s="230" t="s">
        <v>2298</v>
      </c>
      <c r="H428" s="230" t="s">
        <v>1482</v>
      </c>
      <c r="I428" s="230" t="s">
        <v>58</v>
      </c>
      <c r="J428" s="230" t="s">
        <v>303</v>
      </c>
      <c r="K428" s="230">
        <v>2016</v>
      </c>
      <c r="L428" s="230" t="s">
        <v>288</v>
      </c>
      <c r="U428" s="230" t="s">
        <v>976</v>
      </c>
      <c r="V428" s="230" t="s">
        <v>976</v>
      </c>
    </row>
    <row r="429" spans="1:22" ht="17.25" customHeight="1" x14ac:dyDescent="0.3">
      <c r="A429" s="230">
        <v>424192</v>
      </c>
      <c r="B429" s="230" t="s">
        <v>2299</v>
      </c>
      <c r="C429" s="230" t="s">
        <v>119</v>
      </c>
      <c r="D429" s="230" t="s">
        <v>563</v>
      </c>
      <c r="E429" s="230" t="s">
        <v>146</v>
      </c>
      <c r="F429" s="230">
        <v>35855</v>
      </c>
      <c r="G429" s="230" t="s">
        <v>2282</v>
      </c>
      <c r="H429" s="230" t="s">
        <v>1482</v>
      </c>
      <c r="I429" s="230" t="s">
        <v>58</v>
      </c>
      <c r="J429" s="230" t="s">
        <v>303</v>
      </c>
      <c r="K429" s="230">
        <v>2016</v>
      </c>
      <c r="L429" s="230" t="s">
        <v>288</v>
      </c>
      <c r="S429" s="230" t="s">
        <v>976</v>
      </c>
      <c r="T429" s="230" t="s">
        <v>976</v>
      </c>
      <c r="U429" s="230" t="s">
        <v>976</v>
      </c>
      <c r="V429" s="230" t="s">
        <v>976</v>
      </c>
    </row>
    <row r="430" spans="1:22" ht="17.25" customHeight="1" x14ac:dyDescent="0.3">
      <c r="A430" s="230">
        <v>425094</v>
      </c>
      <c r="B430" s="230" t="s">
        <v>2300</v>
      </c>
      <c r="C430" s="230" t="s">
        <v>643</v>
      </c>
      <c r="D430" s="230" t="s">
        <v>197</v>
      </c>
      <c r="E430" s="230" t="s">
        <v>146</v>
      </c>
      <c r="F430" s="230">
        <v>36161</v>
      </c>
      <c r="G430" s="230" t="s">
        <v>288</v>
      </c>
      <c r="H430" s="230" t="s">
        <v>1482</v>
      </c>
      <c r="I430" s="230" t="s">
        <v>58</v>
      </c>
      <c r="J430" s="230" t="s">
        <v>303</v>
      </c>
      <c r="K430" s="230">
        <v>2016</v>
      </c>
      <c r="L430" s="230" t="s">
        <v>288</v>
      </c>
      <c r="V430" s="230" t="s">
        <v>976</v>
      </c>
    </row>
    <row r="431" spans="1:22" ht="17.25" customHeight="1" x14ac:dyDescent="0.3">
      <c r="A431" s="230">
        <v>426531</v>
      </c>
      <c r="B431" s="230" t="s">
        <v>2301</v>
      </c>
      <c r="C431" s="230" t="s">
        <v>2302</v>
      </c>
      <c r="D431" s="230" t="s">
        <v>477</v>
      </c>
      <c r="E431" s="230" t="s">
        <v>146</v>
      </c>
      <c r="F431" s="230">
        <v>36161</v>
      </c>
      <c r="G431" s="230" t="s">
        <v>288</v>
      </c>
      <c r="H431" s="230" t="s">
        <v>1482</v>
      </c>
      <c r="I431" s="230" t="s">
        <v>58</v>
      </c>
      <c r="J431" s="230" t="s">
        <v>303</v>
      </c>
      <c r="K431" s="230">
        <v>2016</v>
      </c>
      <c r="L431" s="230" t="s">
        <v>288</v>
      </c>
    </row>
    <row r="432" spans="1:22" ht="17.25" customHeight="1" x14ac:dyDescent="0.3">
      <c r="A432" s="230">
        <v>426988</v>
      </c>
      <c r="B432" s="230" t="s">
        <v>2303</v>
      </c>
      <c r="C432" s="230" t="s">
        <v>63</v>
      </c>
      <c r="D432" s="230" t="s">
        <v>238</v>
      </c>
      <c r="E432" s="230" t="s">
        <v>146</v>
      </c>
      <c r="H432" s="230" t="s">
        <v>1482</v>
      </c>
      <c r="I432" s="230" t="s">
        <v>58</v>
      </c>
      <c r="J432" s="230" t="s">
        <v>303</v>
      </c>
      <c r="K432" s="230">
        <v>2016</v>
      </c>
      <c r="L432" s="230" t="s">
        <v>288</v>
      </c>
      <c r="U432" s="230" t="s">
        <v>976</v>
      </c>
      <c r="V432" s="230" t="s">
        <v>976</v>
      </c>
    </row>
    <row r="433" spans="1:22" ht="17.25" customHeight="1" x14ac:dyDescent="0.3">
      <c r="A433" s="230">
        <v>425798</v>
      </c>
      <c r="B433" s="230" t="s">
        <v>2305</v>
      </c>
      <c r="C433" s="230" t="s">
        <v>113</v>
      </c>
      <c r="D433" s="230" t="s">
        <v>622</v>
      </c>
      <c r="E433" s="230" t="s">
        <v>145</v>
      </c>
      <c r="H433" s="230" t="s">
        <v>1482</v>
      </c>
      <c r="I433" s="230" t="s">
        <v>58</v>
      </c>
      <c r="J433" s="230" t="s">
        <v>303</v>
      </c>
      <c r="K433" s="230">
        <v>2017</v>
      </c>
      <c r="L433" s="230" t="s">
        <v>288</v>
      </c>
      <c r="U433" s="230" t="s">
        <v>976</v>
      </c>
      <c r="V433" s="230" t="s">
        <v>976</v>
      </c>
    </row>
    <row r="434" spans="1:22" ht="17.25" customHeight="1" x14ac:dyDescent="0.3">
      <c r="A434" s="230">
        <v>426866</v>
      </c>
      <c r="B434" s="230" t="s">
        <v>2306</v>
      </c>
      <c r="C434" s="230" t="s">
        <v>631</v>
      </c>
      <c r="D434" s="230" t="s">
        <v>357</v>
      </c>
      <c r="E434" s="230" t="s">
        <v>145</v>
      </c>
      <c r="F434" s="230">
        <v>36800</v>
      </c>
      <c r="G434" s="230" t="s">
        <v>2274</v>
      </c>
      <c r="H434" s="230" t="s">
        <v>1482</v>
      </c>
      <c r="I434" s="230" t="s">
        <v>58</v>
      </c>
      <c r="J434" s="230" t="s">
        <v>302</v>
      </c>
      <c r="K434" s="230">
        <v>2018</v>
      </c>
      <c r="L434" s="230" t="s">
        <v>288</v>
      </c>
    </row>
    <row r="435" spans="1:22" ht="17.25" customHeight="1" x14ac:dyDescent="0.3">
      <c r="A435" s="230">
        <v>418180</v>
      </c>
      <c r="B435" s="230" t="s">
        <v>2308</v>
      </c>
      <c r="C435" s="230" t="s">
        <v>74</v>
      </c>
      <c r="D435" s="230" t="s">
        <v>2309</v>
      </c>
      <c r="E435" s="230" t="s">
        <v>146</v>
      </c>
      <c r="F435" s="230">
        <v>35106</v>
      </c>
      <c r="G435" s="230" t="s">
        <v>2282</v>
      </c>
      <c r="H435" s="230" t="s">
        <v>1482</v>
      </c>
      <c r="I435" s="230" t="s">
        <v>58</v>
      </c>
      <c r="J435" s="230" t="s">
        <v>302</v>
      </c>
      <c r="K435" s="230">
        <v>2014</v>
      </c>
      <c r="L435" s="230" t="s">
        <v>293</v>
      </c>
      <c r="S435" s="230" t="s">
        <v>976</v>
      </c>
      <c r="T435" s="230" t="s">
        <v>976</v>
      </c>
      <c r="U435" s="230" t="s">
        <v>976</v>
      </c>
      <c r="V435" s="230" t="s">
        <v>976</v>
      </c>
    </row>
    <row r="436" spans="1:22" ht="17.25" customHeight="1" x14ac:dyDescent="0.3">
      <c r="A436" s="230">
        <v>425463</v>
      </c>
      <c r="B436" s="230" t="s">
        <v>2310</v>
      </c>
      <c r="C436" s="230" t="s">
        <v>95</v>
      </c>
      <c r="D436" s="230" t="s">
        <v>199</v>
      </c>
      <c r="E436" s="230" t="s">
        <v>146</v>
      </c>
      <c r="F436" s="230">
        <v>35350</v>
      </c>
      <c r="G436" s="230" t="s">
        <v>288</v>
      </c>
      <c r="H436" s="230" t="s">
        <v>1482</v>
      </c>
      <c r="I436" s="230" t="s">
        <v>58</v>
      </c>
      <c r="J436" s="230" t="s">
        <v>303</v>
      </c>
      <c r="K436" s="230">
        <v>2014</v>
      </c>
      <c r="L436" s="230" t="s">
        <v>293</v>
      </c>
      <c r="T436" s="230" t="s">
        <v>976</v>
      </c>
      <c r="U436" s="230" t="s">
        <v>976</v>
      </c>
      <c r="V436" s="230" t="s">
        <v>976</v>
      </c>
    </row>
    <row r="437" spans="1:22" ht="17.25" customHeight="1" x14ac:dyDescent="0.3">
      <c r="A437" s="230">
        <v>426243</v>
      </c>
      <c r="B437" s="230" t="s">
        <v>2312</v>
      </c>
      <c r="C437" s="230" t="s">
        <v>63</v>
      </c>
      <c r="D437" s="230" t="s">
        <v>2313</v>
      </c>
      <c r="E437" s="230" t="s">
        <v>146</v>
      </c>
      <c r="H437" s="230" t="s">
        <v>1482</v>
      </c>
      <c r="I437" s="230" t="s">
        <v>58</v>
      </c>
      <c r="J437" s="230" t="s">
        <v>302</v>
      </c>
      <c r="K437" s="230">
        <v>2017</v>
      </c>
      <c r="L437" s="230" t="s">
        <v>293</v>
      </c>
      <c r="U437" s="230" t="s">
        <v>976</v>
      </c>
      <c r="V437" s="230" t="s">
        <v>976</v>
      </c>
    </row>
    <row r="438" spans="1:22" ht="17.25" customHeight="1" x14ac:dyDescent="0.3">
      <c r="A438" s="230">
        <v>425801</v>
      </c>
      <c r="B438" s="230" t="s">
        <v>2314</v>
      </c>
      <c r="C438" s="230" t="s">
        <v>578</v>
      </c>
      <c r="D438" s="230" t="s">
        <v>224</v>
      </c>
      <c r="E438" s="230" t="s">
        <v>145</v>
      </c>
      <c r="F438" s="230">
        <v>36161</v>
      </c>
      <c r="H438" s="230" t="s">
        <v>1482</v>
      </c>
      <c r="I438" s="230" t="s">
        <v>58</v>
      </c>
      <c r="J438" s="230" t="s">
        <v>303</v>
      </c>
      <c r="K438" s="230">
        <v>2017</v>
      </c>
      <c r="L438" s="230" t="s">
        <v>293</v>
      </c>
      <c r="U438" s="230" t="s">
        <v>976</v>
      </c>
      <c r="V438" s="230" t="s">
        <v>976</v>
      </c>
    </row>
    <row r="439" spans="1:22" ht="17.25" customHeight="1" x14ac:dyDescent="0.3">
      <c r="A439" s="230">
        <v>426083</v>
      </c>
      <c r="B439" s="230" t="s">
        <v>2315</v>
      </c>
      <c r="C439" s="230" t="s">
        <v>718</v>
      </c>
      <c r="D439" s="230" t="s">
        <v>2316</v>
      </c>
      <c r="E439" s="230" t="s">
        <v>146</v>
      </c>
      <c r="F439" s="230">
        <v>36401</v>
      </c>
      <c r="G439" s="230" t="s">
        <v>288</v>
      </c>
      <c r="H439" s="230" t="s">
        <v>1482</v>
      </c>
      <c r="I439" s="230" t="s">
        <v>58</v>
      </c>
      <c r="J439" s="230" t="s">
        <v>303</v>
      </c>
      <c r="K439" s="230">
        <v>2017</v>
      </c>
      <c r="L439" s="230" t="s">
        <v>293</v>
      </c>
    </row>
    <row r="440" spans="1:22" ht="17.25" customHeight="1" x14ac:dyDescent="0.3">
      <c r="A440" s="230">
        <v>426592</v>
      </c>
      <c r="B440" s="230" t="s">
        <v>2317</v>
      </c>
      <c r="C440" s="230" t="s">
        <v>97</v>
      </c>
      <c r="D440" s="230" t="s">
        <v>374</v>
      </c>
      <c r="E440" s="230" t="s">
        <v>146</v>
      </c>
      <c r="F440" s="230">
        <v>36593</v>
      </c>
      <c r="G440" s="230" t="s">
        <v>288</v>
      </c>
      <c r="H440" s="230" t="s">
        <v>1482</v>
      </c>
      <c r="I440" s="230" t="s">
        <v>58</v>
      </c>
      <c r="J440" s="230" t="s">
        <v>303</v>
      </c>
      <c r="K440" s="230">
        <v>2017</v>
      </c>
      <c r="L440" s="230" t="s">
        <v>293</v>
      </c>
    </row>
    <row r="441" spans="1:22" ht="17.25" customHeight="1" x14ac:dyDescent="0.3">
      <c r="A441" s="230">
        <v>426763</v>
      </c>
      <c r="B441" s="230" t="s">
        <v>2318</v>
      </c>
      <c r="C441" s="230" t="s">
        <v>358</v>
      </c>
      <c r="D441" s="230" t="s">
        <v>253</v>
      </c>
      <c r="E441" s="230" t="s">
        <v>145</v>
      </c>
      <c r="H441" s="230" t="s">
        <v>1482</v>
      </c>
      <c r="I441" s="230" t="s">
        <v>58</v>
      </c>
      <c r="J441" s="230" t="s">
        <v>303</v>
      </c>
      <c r="K441" s="230">
        <v>2017</v>
      </c>
      <c r="L441" s="230" t="s">
        <v>293</v>
      </c>
      <c r="U441" s="230" t="s">
        <v>976</v>
      </c>
      <c r="V441" s="230" t="s">
        <v>976</v>
      </c>
    </row>
    <row r="442" spans="1:22" ht="17.25" customHeight="1" x14ac:dyDescent="0.3">
      <c r="A442" s="230">
        <v>424402</v>
      </c>
      <c r="B442" s="230" t="s">
        <v>2319</v>
      </c>
      <c r="C442" s="230" t="s">
        <v>104</v>
      </c>
      <c r="D442" s="230" t="s">
        <v>202</v>
      </c>
      <c r="E442" s="230" t="s">
        <v>145</v>
      </c>
      <c r="F442" s="230">
        <v>35179</v>
      </c>
      <c r="G442" s="230" t="s">
        <v>295</v>
      </c>
      <c r="H442" s="230" t="s">
        <v>1482</v>
      </c>
      <c r="I442" s="230" t="s">
        <v>58</v>
      </c>
      <c r="J442" s="230" t="s">
        <v>302</v>
      </c>
      <c r="K442" s="230" t="s">
        <v>1507</v>
      </c>
      <c r="L442" s="230" t="s">
        <v>293</v>
      </c>
      <c r="T442" s="230" t="s">
        <v>976</v>
      </c>
      <c r="U442" s="230" t="s">
        <v>976</v>
      </c>
      <c r="V442" s="230" t="s">
        <v>976</v>
      </c>
    </row>
    <row r="443" spans="1:22" ht="17.25" customHeight="1" x14ac:dyDescent="0.3">
      <c r="A443" s="230">
        <v>424814</v>
      </c>
      <c r="B443" s="230" t="s">
        <v>2320</v>
      </c>
      <c r="C443" s="230" t="s">
        <v>422</v>
      </c>
      <c r="D443" s="230" t="s">
        <v>215</v>
      </c>
      <c r="E443" s="230" t="s">
        <v>146</v>
      </c>
      <c r="F443" s="230">
        <v>33857</v>
      </c>
      <c r="G443" s="230" t="s">
        <v>2265</v>
      </c>
      <c r="H443" s="230" t="s">
        <v>1482</v>
      </c>
      <c r="I443" s="230" t="s">
        <v>58</v>
      </c>
      <c r="J443" s="230" t="s">
        <v>302</v>
      </c>
      <c r="K443" s="230">
        <v>2011</v>
      </c>
      <c r="L443" s="230" t="s">
        <v>299</v>
      </c>
      <c r="S443" s="230" t="s">
        <v>976</v>
      </c>
      <c r="T443" s="230" t="s">
        <v>976</v>
      </c>
      <c r="U443" s="230" t="s">
        <v>976</v>
      </c>
      <c r="V443" s="230" t="s">
        <v>976</v>
      </c>
    </row>
    <row r="444" spans="1:22" ht="17.25" customHeight="1" x14ac:dyDescent="0.3">
      <c r="A444" s="230">
        <v>424775</v>
      </c>
      <c r="B444" s="230" t="s">
        <v>2321</v>
      </c>
      <c r="C444" s="230" t="s">
        <v>104</v>
      </c>
      <c r="D444" s="230" t="s">
        <v>199</v>
      </c>
      <c r="E444" s="230" t="s">
        <v>145</v>
      </c>
      <c r="F444" s="230">
        <v>33239</v>
      </c>
      <c r="G444" s="230" t="s">
        <v>2322</v>
      </c>
      <c r="H444" s="230" t="s">
        <v>1482</v>
      </c>
      <c r="I444" s="230" t="s">
        <v>58</v>
      </c>
      <c r="J444" s="230" t="s">
        <v>303</v>
      </c>
      <c r="K444" s="230">
        <v>2009</v>
      </c>
      <c r="L444" s="230" t="s">
        <v>301</v>
      </c>
      <c r="S444" s="230" t="s">
        <v>976</v>
      </c>
      <c r="T444" s="230" t="s">
        <v>976</v>
      </c>
      <c r="U444" s="230" t="s">
        <v>976</v>
      </c>
      <c r="V444" s="230" t="s">
        <v>976</v>
      </c>
    </row>
    <row r="445" spans="1:22" ht="17.25" customHeight="1" x14ac:dyDescent="0.3">
      <c r="A445" s="230">
        <v>427588</v>
      </c>
      <c r="B445" s="230" t="s">
        <v>2323</v>
      </c>
      <c r="C445" s="230" t="s">
        <v>66</v>
      </c>
      <c r="D445" s="230" t="s">
        <v>242</v>
      </c>
      <c r="E445" s="230" t="s">
        <v>145</v>
      </c>
      <c r="H445" s="230" t="s">
        <v>1482</v>
      </c>
      <c r="I445" s="230" t="s">
        <v>58</v>
      </c>
      <c r="J445" s="230" t="s">
        <v>303</v>
      </c>
      <c r="K445" s="230">
        <v>2016</v>
      </c>
      <c r="L445" s="230" t="s">
        <v>301</v>
      </c>
    </row>
    <row r="446" spans="1:22" ht="17.25" customHeight="1" x14ac:dyDescent="0.3">
      <c r="A446" s="230">
        <v>418522</v>
      </c>
      <c r="B446" s="230" t="s">
        <v>2324</v>
      </c>
      <c r="C446" s="230" t="s">
        <v>61</v>
      </c>
      <c r="D446" s="230" t="s">
        <v>233</v>
      </c>
      <c r="E446" s="230" t="s">
        <v>145</v>
      </c>
      <c r="F446" s="230">
        <v>33878</v>
      </c>
      <c r="G446" s="230" t="s">
        <v>2325</v>
      </c>
      <c r="H446" s="230" t="s">
        <v>1482</v>
      </c>
      <c r="I446" s="230" t="s">
        <v>58</v>
      </c>
      <c r="J446" s="230" t="s">
        <v>303</v>
      </c>
      <c r="K446" s="230">
        <v>2011</v>
      </c>
      <c r="L446" s="230" t="s">
        <v>290</v>
      </c>
      <c r="T446" s="230" t="s">
        <v>976</v>
      </c>
      <c r="U446" s="230" t="s">
        <v>976</v>
      </c>
      <c r="V446" s="230" t="s">
        <v>976</v>
      </c>
    </row>
    <row r="447" spans="1:22" ht="17.25" customHeight="1" x14ac:dyDescent="0.3">
      <c r="A447" s="230">
        <v>422691</v>
      </c>
      <c r="B447" s="230" t="s">
        <v>2326</v>
      </c>
      <c r="C447" s="230" t="s">
        <v>94</v>
      </c>
      <c r="D447" s="230" t="s">
        <v>231</v>
      </c>
      <c r="E447" s="230" t="s">
        <v>146</v>
      </c>
      <c r="F447" s="230">
        <v>31778</v>
      </c>
      <c r="G447" s="230" t="s">
        <v>294</v>
      </c>
      <c r="H447" s="230" t="s">
        <v>1482</v>
      </c>
      <c r="I447" s="230" t="s">
        <v>58</v>
      </c>
      <c r="J447" s="230" t="s">
        <v>302</v>
      </c>
      <c r="K447" s="230">
        <v>2005</v>
      </c>
      <c r="L447" s="230" t="s">
        <v>288</v>
      </c>
      <c r="R447" s="230" t="s">
        <v>976</v>
      </c>
      <c r="S447" s="230" t="s">
        <v>976</v>
      </c>
      <c r="T447" s="230" t="s">
        <v>976</v>
      </c>
      <c r="U447" s="230" t="s">
        <v>976</v>
      </c>
      <c r="V447" s="230" t="s">
        <v>976</v>
      </c>
    </row>
    <row r="448" spans="1:22" ht="17.25" customHeight="1" x14ac:dyDescent="0.3">
      <c r="A448" s="230">
        <v>422268</v>
      </c>
      <c r="B448" s="230" t="s">
        <v>2327</v>
      </c>
      <c r="C448" s="230" t="s">
        <v>97</v>
      </c>
      <c r="D448" s="230" t="s">
        <v>2090</v>
      </c>
      <c r="E448" s="230" t="s">
        <v>146</v>
      </c>
      <c r="F448" s="230">
        <v>31413</v>
      </c>
      <c r="G448" s="230" t="s">
        <v>288</v>
      </c>
      <c r="H448" s="230" t="s">
        <v>1482</v>
      </c>
      <c r="I448" s="230" t="s">
        <v>58</v>
      </c>
      <c r="J448" s="230" t="s">
        <v>303</v>
      </c>
      <c r="K448" s="230">
        <v>2005</v>
      </c>
      <c r="L448" s="230" t="s">
        <v>288</v>
      </c>
      <c r="R448" s="230" t="s">
        <v>976</v>
      </c>
      <c r="S448" s="230" t="s">
        <v>976</v>
      </c>
      <c r="T448" s="230" t="s">
        <v>976</v>
      </c>
      <c r="U448" s="230" t="s">
        <v>976</v>
      </c>
      <c r="V448" s="230" t="s">
        <v>976</v>
      </c>
    </row>
    <row r="449" spans="1:22" ht="17.25" customHeight="1" x14ac:dyDescent="0.3">
      <c r="A449" s="230">
        <v>427373</v>
      </c>
      <c r="B449" s="230" t="s">
        <v>2328</v>
      </c>
      <c r="C449" s="230" t="s">
        <v>913</v>
      </c>
      <c r="D449" s="230" t="s">
        <v>2329</v>
      </c>
      <c r="E449" s="230" t="s">
        <v>146</v>
      </c>
      <c r="F449" s="230" t="s">
        <v>2330</v>
      </c>
      <c r="G449" s="230" t="s">
        <v>1485</v>
      </c>
      <c r="H449" s="230" t="s">
        <v>1482</v>
      </c>
      <c r="I449" s="230" t="s">
        <v>58</v>
      </c>
      <c r="J449" s="230" t="s">
        <v>303</v>
      </c>
      <c r="K449" s="230">
        <v>2007</v>
      </c>
      <c r="L449" s="230" t="s">
        <v>288</v>
      </c>
      <c r="V449" s="230" t="s">
        <v>976</v>
      </c>
    </row>
    <row r="450" spans="1:22" ht="17.25" customHeight="1" x14ac:dyDescent="0.3">
      <c r="A450" s="230">
        <v>427467</v>
      </c>
      <c r="B450" s="230" t="s">
        <v>2331</v>
      </c>
      <c r="C450" s="230" t="s">
        <v>97</v>
      </c>
      <c r="D450" s="230" t="s">
        <v>248</v>
      </c>
      <c r="E450" s="230" t="s">
        <v>145</v>
      </c>
      <c r="F450" s="230" t="s">
        <v>1566</v>
      </c>
      <c r="G450" s="230" t="s">
        <v>1485</v>
      </c>
      <c r="H450" s="230" t="s">
        <v>1482</v>
      </c>
      <c r="I450" s="230" t="s">
        <v>58</v>
      </c>
      <c r="J450" s="230" t="s">
        <v>303</v>
      </c>
      <c r="K450" s="230">
        <v>2014</v>
      </c>
      <c r="L450" s="230" t="s">
        <v>288</v>
      </c>
      <c r="V450" s="230" t="s">
        <v>976</v>
      </c>
    </row>
    <row r="451" spans="1:22" ht="17.25" customHeight="1" x14ac:dyDescent="0.3">
      <c r="A451" s="230">
        <v>427650</v>
      </c>
      <c r="B451" s="230" t="s">
        <v>2332</v>
      </c>
      <c r="C451" s="230" t="s">
        <v>2333</v>
      </c>
      <c r="D451" s="230" t="s">
        <v>249</v>
      </c>
      <c r="E451" s="230" t="s">
        <v>145</v>
      </c>
      <c r="F451" s="230" t="s">
        <v>2334</v>
      </c>
      <c r="G451" s="230" t="s">
        <v>2335</v>
      </c>
      <c r="H451" s="230" t="s">
        <v>1482</v>
      </c>
      <c r="I451" s="230" t="s">
        <v>58</v>
      </c>
      <c r="J451" s="230" t="s">
        <v>303</v>
      </c>
      <c r="K451" s="230">
        <v>2015</v>
      </c>
      <c r="L451" s="230" t="s">
        <v>288</v>
      </c>
      <c r="V451" s="230" t="s">
        <v>976</v>
      </c>
    </row>
    <row r="452" spans="1:22" ht="17.25" customHeight="1" x14ac:dyDescent="0.3">
      <c r="A452" s="230">
        <v>422623</v>
      </c>
      <c r="B452" s="230" t="s">
        <v>2336</v>
      </c>
      <c r="C452" s="230" t="s">
        <v>63</v>
      </c>
      <c r="D452" s="230" t="s">
        <v>812</v>
      </c>
      <c r="E452" s="230" t="s">
        <v>146</v>
      </c>
      <c r="F452" s="230">
        <v>34092</v>
      </c>
      <c r="G452" s="230" t="s">
        <v>2307</v>
      </c>
      <c r="H452" s="230" t="s">
        <v>1482</v>
      </c>
      <c r="I452" s="230" t="s">
        <v>58</v>
      </c>
      <c r="J452" s="230" t="s">
        <v>303</v>
      </c>
      <c r="K452" s="230">
        <v>2017</v>
      </c>
      <c r="L452" s="230" t="s">
        <v>288</v>
      </c>
      <c r="S452" s="230" t="s">
        <v>976</v>
      </c>
      <c r="T452" s="230" t="s">
        <v>976</v>
      </c>
      <c r="U452" s="230" t="s">
        <v>976</v>
      </c>
      <c r="V452" s="230" t="s">
        <v>976</v>
      </c>
    </row>
    <row r="453" spans="1:22" ht="17.25" customHeight="1" x14ac:dyDescent="0.3">
      <c r="A453" s="230">
        <v>427678</v>
      </c>
      <c r="B453" s="230" t="s">
        <v>2337</v>
      </c>
      <c r="C453" s="230" t="s">
        <v>116</v>
      </c>
      <c r="D453" s="230" t="s">
        <v>215</v>
      </c>
      <c r="E453" s="230" t="s">
        <v>146</v>
      </c>
      <c r="F453" s="230">
        <v>36801</v>
      </c>
      <c r="G453" s="230" t="s">
        <v>1501</v>
      </c>
      <c r="H453" s="230" t="s">
        <v>1482</v>
      </c>
      <c r="I453" s="230" t="s">
        <v>58</v>
      </c>
      <c r="J453" s="230" t="s">
        <v>302</v>
      </c>
      <c r="K453" s="230">
        <v>2018</v>
      </c>
      <c r="L453" s="230" t="s">
        <v>288</v>
      </c>
      <c r="V453" s="230" t="s">
        <v>976</v>
      </c>
    </row>
    <row r="454" spans="1:22" ht="17.25" customHeight="1" x14ac:dyDescent="0.3">
      <c r="A454" s="230">
        <v>427733</v>
      </c>
      <c r="B454" s="230" t="s">
        <v>2338</v>
      </c>
      <c r="C454" s="230" t="s">
        <v>997</v>
      </c>
      <c r="D454" s="230" t="s">
        <v>2339</v>
      </c>
      <c r="E454" s="230" t="s">
        <v>145</v>
      </c>
      <c r="F454" s="230">
        <v>36015</v>
      </c>
      <c r="G454" s="230" t="s">
        <v>2340</v>
      </c>
      <c r="H454" s="230" t="s">
        <v>1482</v>
      </c>
      <c r="I454" s="230" t="s">
        <v>58</v>
      </c>
      <c r="J454" s="230" t="s">
        <v>303</v>
      </c>
      <c r="K454" s="230">
        <v>2018</v>
      </c>
      <c r="L454" s="230" t="s">
        <v>288</v>
      </c>
      <c r="V454" s="230" t="s">
        <v>976</v>
      </c>
    </row>
    <row r="455" spans="1:22" ht="17.25" customHeight="1" x14ac:dyDescent="0.3">
      <c r="A455" s="230">
        <v>427259</v>
      </c>
      <c r="B455" s="230" t="s">
        <v>2341</v>
      </c>
      <c r="C455" s="230" t="s">
        <v>2342</v>
      </c>
      <c r="D455" s="230" t="s">
        <v>2343</v>
      </c>
      <c r="E455" s="230" t="s">
        <v>146</v>
      </c>
      <c r="F455" s="230">
        <v>30249</v>
      </c>
      <c r="G455" s="230" t="s">
        <v>2344</v>
      </c>
      <c r="H455" s="230" t="s">
        <v>1482</v>
      </c>
      <c r="I455" s="230" t="s">
        <v>58</v>
      </c>
      <c r="J455" s="230" t="s">
        <v>302</v>
      </c>
      <c r="K455" s="230">
        <v>2000</v>
      </c>
      <c r="L455" s="230" t="s">
        <v>293</v>
      </c>
    </row>
    <row r="456" spans="1:22" ht="17.25" customHeight="1" x14ac:dyDescent="0.3">
      <c r="A456" s="230">
        <v>427710</v>
      </c>
      <c r="B456" s="230" t="s">
        <v>2345</v>
      </c>
      <c r="C456" s="230" t="s">
        <v>426</v>
      </c>
      <c r="D456" s="230" t="s">
        <v>2346</v>
      </c>
      <c r="E456" s="230" t="s">
        <v>145</v>
      </c>
      <c r="H456" s="230" t="s">
        <v>1482</v>
      </c>
      <c r="I456" s="230" t="s">
        <v>58</v>
      </c>
      <c r="J456" s="230" t="s">
        <v>302</v>
      </c>
      <c r="K456" s="230">
        <v>2010</v>
      </c>
      <c r="L456" s="230" t="s">
        <v>293</v>
      </c>
    </row>
    <row r="457" spans="1:22" ht="17.25" customHeight="1" x14ac:dyDescent="0.3">
      <c r="A457" s="230">
        <v>427198</v>
      </c>
      <c r="B457" s="230" t="s">
        <v>2347</v>
      </c>
      <c r="C457" s="230" t="s">
        <v>1596</v>
      </c>
      <c r="D457" s="230" t="s">
        <v>255</v>
      </c>
      <c r="E457" s="230" t="s">
        <v>146</v>
      </c>
      <c r="F457" s="230">
        <v>35438</v>
      </c>
      <c r="G457" s="230" t="s">
        <v>2265</v>
      </c>
      <c r="H457" s="230" t="s">
        <v>1482</v>
      </c>
      <c r="I457" s="230" t="s">
        <v>58</v>
      </c>
      <c r="J457" s="230" t="s">
        <v>303</v>
      </c>
      <c r="K457" s="230">
        <v>2015</v>
      </c>
      <c r="L457" s="230" t="s">
        <v>293</v>
      </c>
    </row>
    <row r="458" spans="1:22" ht="17.25" customHeight="1" x14ac:dyDescent="0.3">
      <c r="A458" s="230">
        <v>427496</v>
      </c>
      <c r="B458" s="230" t="s">
        <v>2348</v>
      </c>
      <c r="C458" s="230" t="s">
        <v>2349</v>
      </c>
      <c r="D458" s="230" t="s">
        <v>204</v>
      </c>
      <c r="E458" s="230" t="s">
        <v>145</v>
      </c>
      <c r="F458" s="230">
        <v>36400</v>
      </c>
      <c r="G458" s="230" t="s">
        <v>288</v>
      </c>
      <c r="H458" s="230" t="s">
        <v>1482</v>
      </c>
      <c r="I458" s="230" t="s">
        <v>58</v>
      </c>
      <c r="J458" s="230" t="s">
        <v>302</v>
      </c>
      <c r="K458" s="230">
        <v>2018</v>
      </c>
      <c r="L458" s="230" t="s">
        <v>293</v>
      </c>
      <c r="V458" s="230" t="s">
        <v>976</v>
      </c>
    </row>
    <row r="459" spans="1:22" ht="17.25" customHeight="1" x14ac:dyDescent="0.3">
      <c r="A459" s="230">
        <v>416059</v>
      </c>
      <c r="B459" s="230" t="s">
        <v>2350</v>
      </c>
      <c r="C459" s="230" t="s">
        <v>2351</v>
      </c>
      <c r="D459" s="230" t="s">
        <v>2352</v>
      </c>
      <c r="E459" s="230" t="s">
        <v>145</v>
      </c>
      <c r="F459" s="230">
        <v>33702</v>
      </c>
      <c r="G459" s="230" t="s">
        <v>2294</v>
      </c>
      <c r="H459" s="230" t="s">
        <v>1482</v>
      </c>
      <c r="I459" s="230" t="s">
        <v>58</v>
      </c>
      <c r="R459" s="230" t="s">
        <v>976</v>
      </c>
      <c r="S459" s="230" t="s">
        <v>976</v>
      </c>
      <c r="T459" s="230" t="s">
        <v>976</v>
      </c>
      <c r="U459" s="230" t="s">
        <v>976</v>
      </c>
      <c r="V459" s="230" t="s">
        <v>976</v>
      </c>
    </row>
    <row r="460" spans="1:22" ht="17.25" customHeight="1" x14ac:dyDescent="0.3">
      <c r="A460" s="230">
        <v>427117</v>
      </c>
      <c r="B460" s="230" t="s">
        <v>2353</v>
      </c>
      <c r="C460" s="230" t="s">
        <v>65</v>
      </c>
      <c r="D460" s="230" t="s">
        <v>213</v>
      </c>
      <c r="E460" s="230" t="s">
        <v>146</v>
      </c>
      <c r="F460" s="230">
        <v>33874</v>
      </c>
      <c r="G460" s="230" t="s">
        <v>2354</v>
      </c>
      <c r="H460" s="230" t="s">
        <v>1482</v>
      </c>
      <c r="I460" s="230" t="s">
        <v>58</v>
      </c>
      <c r="U460" s="230" t="s">
        <v>976</v>
      </c>
      <c r="V460" s="230" t="s">
        <v>976</v>
      </c>
    </row>
    <row r="461" spans="1:22" ht="17.25" customHeight="1" x14ac:dyDescent="0.3">
      <c r="A461" s="230">
        <v>425179</v>
      </c>
      <c r="B461" s="230" t="s">
        <v>2355</v>
      </c>
      <c r="C461" s="230" t="s">
        <v>65</v>
      </c>
      <c r="D461" s="230" t="s">
        <v>2356</v>
      </c>
      <c r="E461" s="230" t="s">
        <v>145</v>
      </c>
      <c r="F461" s="230">
        <v>34700</v>
      </c>
      <c r="G461" s="230" t="s">
        <v>295</v>
      </c>
      <c r="H461" s="230" t="s">
        <v>1482</v>
      </c>
      <c r="I461" s="230" t="s">
        <v>58</v>
      </c>
      <c r="J461" s="230" t="s">
        <v>302</v>
      </c>
      <c r="K461" s="230">
        <v>2015</v>
      </c>
      <c r="L461" s="230" t="s">
        <v>298</v>
      </c>
      <c r="S461" s="230" t="s">
        <v>976</v>
      </c>
      <c r="T461" s="230" t="s">
        <v>976</v>
      </c>
      <c r="U461" s="230" t="s">
        <v>976</v>
      </c>
      <c r="V461" s="230" t="s">
        <v>976</v>
      </c>
    </row>
    <row r="462" spans="1:22" ht="17.25" customHeight="1" x14ac:dyDescent="0.3">
      <c r="A462" s="230">
        <v>426874</v>
      </c>
      <c r="B462" s="230" t="s">
        <v>2357</v>
      </c>
      <c r="C462" s="230" t="s">
        <v>611</v>
      </c>
      <c r="D462" s="230" t="s">
        <v>199</v>
      </c>
      <c r="E462" s="230" t="s">
        <v>146</v>
      </c>
      <c r="H462" s="230" t="s">
        <v>1482</v>
      </c>
      <c r="I462" s="230" t="s">
        <v>58</v>
      </c>
      <c r="J462" s="230" t="s">
        <v>302</v>
      </c>
      <c r="K462" s="230">
        <v>2017</v>
      </c>
      <c r="L462" s="230" t="s">
        <v>299</v>
      </c>
      <c r="U462" s="230" t="s">
        <v>976</v>
      </c>
      <c r="V462" s="230" t="s">
        <v>976</v>
      </c>
    </row>
    <row r="463" spans="1:22" ht="17.25" customHeight="1" x14ac:dyDescent="0.3">
      <c r="A463" s="230">
        <v>422762</v>
      </c>
      <c r="B463" s="230" t="s">
        <v>2359</v>
      </c>
      <c r="C463" s="230" t="s">
        <v>64</v>
      </c>
      <c r="D463" s="230" t="s">
        <v>233</v>
      </c>
      <c r="E463" s="230" t="s">
        <v>145</v>
      </c>
      <c r="F463" s="230">
        <v>34335</v>
      </c>
      <c r="G463" s="230" t="s">
        <v>2360</v>
      </c>
      <c r="H463" s="230" t="s">
        <v>1482</v>
      </c>
      <c r="I463" s="230" t="s">
        <v>58</v>
      </c>
      <c r="J463" s="230" t="s">
        <v>303</v>
      </c>
      <c r="K463" s="230">
        <v>2011</v>
      </c>
      <c r="L463" s="230" t="s">
        <v>295</v>
      </c>
      <c r="R463" s="230" t="s">
        <v>976</v>
      </c>
      <c r="S463" s="230" t="s">
        <v>976</v>
      </c>
      <c r="T463" s="230" t="s">
        <v>976</v>
      </c>
      <c r="U463" s="230" t="s">
        <v>976</v>
      </c>
      <c r="V463" s="230" t="s">
        <v>976</v>
      </c>
    </row>
    <row r="464" spans="1:22" ht="17.25" customHeight="1" x14ac:dyDescent="0.3">
      <c r="A464" s="230">
        <v>425079</v>
      </c>
      <c r="B464" s="230" t="s">
        <v>2361</v>
      </c>
      <c r="C464" s="230" t="s">
        <v>403</v>
      </c>
      <c r="D464" s="230" t="s">
        <v>135</v>
      </c>
      <c r="E464" s="230" t="s">
        <v>146</v>
      </c>
      <c r="F464" s="230">
        <v>35065</v>
      </c>
      <c r="G464" s="230" t="s">
        <v>295</v>
      </c>
      <c r="H464" s="230" t="s">
        <v>1482</v>
      </c>
      <c r="I464" s="230" t="s">
        <v>58</v>
      </c>
      <c r="J464" s="230" t="s">
        <v>303</v>
      </c>
      <c r="K464" s="230">
        <v>2013</v>
      </c>
      <c r="L464" s="230" t="s">
        <v>295</v>
      </c>
      <c r="T464" s="230" t="s">
        <v>976</v>
      </c>
      <c r="U464" s="230" t="s">
        <v>976</v>
      </c>
      <c r="V464" s="230" t="s">
        <v>976</v>
      </c>
    </row>
    <row r="465" spans="1:22" ht="17.25" customHeight="1" x14ac:dyDescent="0.3">
      <c r="A465" s="230">
        <v>425976</v>
      </c>
      <c r="B465" s="230" t="s">
        <v>2362</v>
      </c>
      <c r="C465" s="230" t="s">
        <v>61</v>
      </c>
      <c r="D465" s="230" t="s">
        <v>2363</v>
      </c>
      <c r="E465" s="230" t="s">
        <v>146</v>
      </c>
      <c r="F465" s="230">
        <v>34394</v>
      </c>
      <c r="G465" s="230" t="s">
        <v>295</v>
      </c>
      <c r="H465" s="230" t="s">
        <v>1482</v>
      </c>
      <c r="I465" s="230" t="s">
        <v>58</v>
      </c>
      <c r="J465" s="230" t="s">
        <v>302</v>
      </c>
      <c r="K465" s="230">
        <v>2014</v>
      </c>
      <c r="L465" s="230" t="s">
        <v>295</v>
      </c>
    </row>
    <row r="466" spans="1:22" ht="17.25" customHeight="1" x14ac:dyDescent="0.3">
      <c r="A466" s="230">
        <v>426804</v>
      </c>
      <c r="B466" s="230" t="s">
        <v>1527</v>
      </c>
      <c r="C466" s="230" t="s">
        <v>407</v>
      </c>
      <c r="D466" s="230" t="s">
        <v>2365</v>
      </c>
      <c r="E466" s="230" t="s">
        <v>145</v>
      </c>
      <c r="H466" s="230" t="s">
        <v>1482</v>
      </c>
      <c r="I466" s="230" t="s">
        <v>58</v>
      </c>
      <c r="J466" s="230" t="s">
        <v>303</v>
      </c>
      <c r="K466" s="230">
        <v>2010</v>
      </c>
      <c r="L466" s="230" t="s">
        <v>288</v>
      </c>
      <c r="U466" s="230" t="s">
        <v>976</v>
      </c>
      <c r="V466" s="230" t="s">
        <v>976</v>
      </c>
    </row>
    <row r="467" spans="1:22" ht="17.25" customHeight="1" x14ac:dyDescent="0.3">
      <c r="A467" s="230">
        <v>424428</v>
      </c>
      <c r="B467" s="230" t="s">
        <v>2366</v>
      </c>
      <c r="C467" s="230" t="s">
        <v>533</v>
      </c>
      <c r="D467" s="230" t="s">
        <v>1710</v>
      </c>
      <c r="E467" s="230" t="s">
        <v>146</v>
      </c>
      <c r="F467" s="230">
        <v>34384</v>
      </c>
      <c r="H467" s="230" t="s">
        <v>1482</v>
      </c>
      <c r="I467" s="230" t="s">
        <v>58</v>
      </c>
      <c r="J467" s="230" t="s">
        <v>303</v>
      </c>
      <c r="K467" s="230">
        <v>2013</v>
      </c>
      <c r="L467" s="230" t="s">
        <v>288</v>
      </c>
      <c r="S467" s="230" t="s">
        <v>976</v>
      </c>
      <c r="U467" s="230" t="s">
        <v>976</v>
      </c>
      <c r="V467" s="230" t="s">
        <v>976</v>
      </c>
    </row>
    <row r="468" spans="1:22" ht="17.25" customHeight="1" x14ac:dyDescent="0.3">
      <c r="A468" s="230">
        <v>424746</v>
      </c>
      <c r="B468" s="230" t="s">
        <v>2367</v>
      </c>
      <c r="C468" s="230" t="s">
        <v>479</v>
      </c>
      <c r="D468" s="230" t="s">
        <v>380</v>
      </c>
      <c r="E468" s="230" t="s">
        <v>145</v>
      </c>
      <c r="F468" s="230">
        <v>34737</v>
      </c>
      <c r="G468" s="230" t="s">
        <v>288</v>
      </c>
      <c r="H468" s="230" t="s">
        <v>1482</v>
      </c>
      <c r="I468" s="230" t="s">
        <v>58</v>
      </c>
      <c r="J468" s="230" t="s">
        <v>303</v>
      </c>
      <c r="K468" s="230">
        <v>2013</v>
      </c>
      <c r="L468" s="230" t="s">
        <v>288</v>
      </c>
      <c r="S468" s="230" t="s">
        <v>976</v>
      </c>
      <c r="T468" s="230" t="s">
        <v>976</v>
      </c>
      <c r="U468" s="230" t="s">
        <v>976</v>
      </c>
      <c r="V468" s="230" t="s">
        <v>976</v>
      </c>
    </row>
    <row r="469" spans="1:22" ht="17.25" customHeight="1" x14ac:dyDescent="0.3">
      <c r="A469" s="230">
        <v>426976</v>
      </c>
      <c r="B469" s="230" t="s">
        <v>2368</v>
      </c>
      <c r="C469" s="230" t="s">
        <v>97</v>
      </c>
      <c r="D469" s="230" t="s">
        <v>545</v>
      </c>
      <c r="E469" s="230" t="s">
        <v>146</v>
      </c>
      <c r="F469" s="230">
        <v>34700</v>
      </c>
      <c r="H469" s="230" t="s">
        <v>1482</v>
      </c>
      <c r="I469" s="230" t="s">
        <v>58</v>
      </c>
      <c r="J469" s="230" t="s">
        <v>302</v>
      </c>
      <c r="K469" s="230">
        <v>2014</v>
      </c>
      <c r="L469" s="230" t="s">
        <v>288</v>
      </c>
    </row>
    <row r="470" spans="1:22" ht="17.25" customHeight="1" x14ac:dyDescent="0.3">
      <c r="A470" s="230">
        <v>426028</v>
      </c>
      <c r="B470" s="230" t="s">
        <v>2369</v>
      </c>
      <c r="C470" s="230" t="s">
        <v>732</v>
      </c>
      <c r="D470" s="230" t="s">
        <v>2370</v>
      </c>
      <c r="E470" s="230" t="s">
        <v>146</v>
      </c>
      <c r="H470" s="230" t="s">
        <v>1482</v>
      </c>
      <c r="I470" s="230" t="s">
        <v>58</v>
      </c>
      <c r="J470" s="230" t="s">
        <v>302</v>
      </c>
      <c r="K470" s="230">
        <v>2014</v>
      </c>
      <c r="L470" s="230" t="s">
        <v>288</v>
      </c>
      <c r="U470" s="230" t="s">
        <v>976</v>
      </c>
      <c r="V470" s="230" t="s">
        <v>976</v>
      </c>
    </row>
    <row r="471" spans="1:22" ht="17.25" customHeight="1" x14ac:dyDescent="0.3">
      <c r="A471" s="230">
        <v>425602</v>
      </c>
      <c r="B471" s="230" t="s">
        <v>2371</v>
      </c>
      <c r="C471" s="230" t="s">
        <v>385</v>
      </c>
      <c r="D471" s="230" t="s">
        <v>216</v>
      </c>
      <c r="E471" s="230" t="s">
        <v>145</v>
      </c>
      <c r="F471" s="230">
        <v>35097</v>
      </c>
      <c r="G471" s="230" t="s">
        <v>288</v>
      </c>
      <c r="H471" s="230" t="s">
        <v>1482</v>
      </c>
      <c r="I471" s="230" t="s">
        <v>58</v>
      </c>
      <c r="J471" s="230" t="s">
        <v>302</v>
      </c>
      <c r="K471" s="230">
        <v>2014</v>
      </c>
      <c r="L471" s="230" t="s">
        <v>288</v>
      </c>
      <c r="S471" s="230" t="s">
        <v>976</v>
      </c>
      <c r="T471" s="230" t="s">
        <v>976</v>
      </c>
      <c r="U471" s="230" t="s">
        <v>976</v>
      </c>
      <c r="V471" s="230" t="s">
        <v>976</v>
      </c>
    </row>
    <row r="472" spans="1:22" ht="17.25" customHeight="1" x14ac:dyDescent="0.3">
      <c r="A472" s="230">
        <v>422510</v>
      </c>
      <c r="B472" s="230" t="s">
        <v>2110</v>
      </c>
      <c r="C472" s="230" t="s">
        <v>65</v>
      </c>
      <c r="D472" s="230" t="s">
        <v>2372</v>
      </c>
      <c r="E472" s="230" t="s">
        <v>145</v>
      </c>
      <c r="F472" s="230">
        <v>35655</v>
      </c>
      <c r="G472" s="230" t="s">
        <v>2373</v>
      </c>
      <c r="H472" s="230" t="s">
        <v>1482</v>
      </c>
      <c r="I472" s="230" t="s">
        <v>58</v>
      </c>
      <c r="J472" s="230" t="s">
        <v>302</v>
      </c>
      <c r="K472" s="230">
        <v>2015</v>
      </c>
      <c r="L472" s="230" t="s">
        <v>288</v>
      </c>
    </row>
    <row r="473" spans="1:22" ht="17.25" customHeight="1" x14ac:dyDescent="0.3">
      <c r="A473" s="230">
        <v>424604</v>
      </c>
      <c r="B473" s="230" t="s">
        <v>2374</v>
      </c>
      <c r="C473" s="230" t="s">
        <v>803</v>
      </c>
      <c r="D473" s="230" t="s">
        <v>2375</v>
      </c>
      <c r="E473" s="230" t="s">
        <v>146</v>
      </c>
      <c r="F473" s="230">
        <v>34736</v>
      </c>
      <c r="G473" s="230" t="s">
        <v>2376</v>
      </c>
      <c r="H473" s="230" t="s">
        <v>1482</v>
      </c>
      <c r="I473" s="230" t="s">
        <v>58</v>
      </c>
      <c r="J473" s="230" t="s">
        <v>302</v>
      </c>
      <c r="K473" s="230">
        <v>2016</v>
      </c>
      <c r="L473" s="230" t="s">
        <v>288</v>
      </c>
      <c r="S473" s="230" t="s">
        <v>976</v>
      </c>
      <c r="T473" s="230" t="s">
        <v>976</v>
      </c>
      <c r="U473" s="230" t="s">
        <v>976</v>
      </c>
      <c r="V473" s="230" t="s">
        <v>976</v>
      </c>
    </row>
    <row r="474" spans="1:22" ht="17.25" customHeight="1" x14ac:dyDescent="0.3">
      <c r="A474" s="230">
        <v>422400</v>
      </c>
      <c r="B474" s="230" t="s">
        <v>2377</v>
      </c>
      <c r="C474" s="230" t="s">
        <v>63</v>
      </c>
      <c r="D474" s="230" t="s">
        <v>198</v>
      </c>
      <c r="E474" s="230" t="s">
        <v>145</v>
      </c>
      <c r="F474" s="230">
        <v>35739</v>
      </c>
      <c r="G474" s="230" t="s">
        <v>295</v>
      </c>
      <c r="H474" s="230" t="s">
        <v>1482</v>
      </c>
      <c r="I474" s="230" t="s">
        <v>58</v>
      </c>
      <c r="J474" s="230" t="s">
        <v>302</v>
      </c>
      <c r="K474" s="230">
        <v>2016</v>
      </c>
      <c r="L474" s="230" t="s">
        <v>288</v>
      </c>
      <c r="S474" s="230" t="s">
        <v>976</v>
      </c>
      <c r="T474" s="230" t="s">
        <v>976</v>
      </c>
      <c r="U474" s="230" t="s">
        <v>976</v>
      </c>
      <c r="V474" s="230" t="s">
        <v>976</v>
      </c>
    </row>
    <row r="475" spans="1:22" ht="17.25" customHeight="1" x14ac:dyDescent="0.3">
      <c r="A475" s="230">
        <v>421948</v>
      </c>
      <c r="B475" s="230" t="s">
        <v>2378</v>
      </c>
      <c r="C475" s="230" t="s">
        <v>2379</v>
      </c>
      <c r="D475" s="230" t="s">
        <v>520</v>
      </c>
      <c r="E475" s="230" t="s">
        <v>145</v>
      </c>
      <c r="F475" s="230">
        <v>36039</v>
      </c>
      <c r="G475" s="230" t="s">
        <v>288</v>
      </c>
      <c r="H475" s="230" t="s">
        <v>1482</v>
      </c>
      <c r="I475" s="230" t="s">
        <v>58</v>
      </c>
      <c r="J475" s="230" t="s">
        <v>302</v>
      </c>
      <c r="K475" s="230">
        <v>2016</v>
      </c>
      <c r="L475" s="230" t="s">
        <v>288</v>
      </c>
      <c r="T475" s="230" t="s">
        <v>976</v>
      </c>
      <c r="U475" s="230" t="s">
        <v>976</v>
      </c>
      <c r="V475" s="230" t="s">
        <v>976</v>
      </c>
    </row>
    <row r="476" spans="1:22" ht="17.25" customHeight="1" x14ac:dyDescent="0.3">
      <c r="A476" s="230">
        <v>424973</v>
      </c>
      <c r="B476" s="230" t="s">
        <v>2380</v>
      </c>
      <c r="C476" s="230" t="s">
        <v>506</v>
      </c>
      <c r="D476" s="230" t="s">
        <v>571</v>
      </c>
      <c r="E476" s="230" t="s">
        <v>145</v>
      </c>
      <c r="F476" s="230">
        <v>35920</v>
      </c>
      <c r="G476" s="230" t="s">
        <v>288</v>
      </c>
      <c r="H476" s="230" t="s">
        <v>1482</v>
      </c>
      <c r="I476" s="230" t="s">
        <v>58</v>
      </c>
      <c r="J476" s="230" t="s">
        <v>303</v>
      </c>
      <c r="K476" s="230">
        <v>2016</v>
      </c>
      <c r="L476" s="230" t="s">
        <v>288</v>
      </c>
      <c r="T476" s="230" t="s">
        <v>976</v>
      </c>
      <c r="U476" s="230" t="s">
        <v>976</v>
      </c>
      <c r="V476" s="230" t="s">
        <v>976</v>
      </c>
    </row>
    <row r="477" spans="1:22" ht="17.25" customHeight="1" x14ac:dyDescent="0.3">
      <c r="A477" s="230">
        <v>424574</v>
      </c>
      <c r="B477" s="230" t="s">
        <v>2381</v>
      </c>
      <c r="C477" s="230" t="s">
        <v>67</v>
      </c>
      <c r="D477" s="230" t="s">
        <v>233</v>
      </c>
      <c r="E477" s="230" t="s">
        <v>145</v>
      </c>
      <c r="F477" s="230">
        <v>36073</v>
      </c>
      <c r="G477" s="230" t="s">
        <v>2019</v>
      </c>
      <c r="H477" s="230" t="s">
        <v>1482</v>
      </c>
      <c r="I477" s="230" t="s">
        <v>58</v>
      </c>
      <c r="J477" s="230" t="s">
        <v>303</v>
      </c>
      <c r="K477" s="230">
        <v>2016</v>
      </c>
      <c r="L477" s="230" t="s">
        <v>288</v>
      </c>
      <c r="S477" s="230" t="s">
        <v>976</v>
      </c>
      <c r="T477" s="230" t="s">
        <v>976</v>
      </c>
      <c r="U477" s="230" t="s">
        <v>976</v>
      </c>
      <c r="V477" s="230" t="s">
        <v>976</v>
      </c>
    </row>
    <row r="478" spans="1:22" ht="17.25" customHeight="1" x14ac:dyDescent="0.3">
      <c r="A478" s="230">
        <v>426153</v>
      </c>
      <c r="B478" s="230" t="s">
        <v>2383</v>
      </c>
      <c r="C478" s="230" t="s">
        <v>61</v>
      </c>
      <c r="D478" s="230" t="s">
        <v>716</v>
      </c>
      <c r="E478" s="230" t="s">
        <v>146</v>
      </c>
      <c r="F478" s="230">
        <v>34677</v>
      </c>
      <c r="G478" s="230" t="s">
        <v>2384</v>
      </c>
      <c r="H478" s="230" t="s">
        <v>1482</v>
      </c>
      <c r="I478" s="230" t="s">
        <v>58</v>
      </c>
      <c r="J478" s="230" t="s">
        <v>303</v>
      </c>
      <c r="K478" s="230">
        <v>2012</v>
      </c>
      <c r="L478" s="230" t="s">
        <v>293</v>
      </c>
    </row>
    <row r="479" spans="1:22" ht="17.25" customHeight="1" x14ac:dyDescent="0.3">
      <c r="A479" s="230">
        <v>426278</v>
      </c>
      <c r="B479" s="230" t="s">
        <v>2385</v>
      </c>
      <c r="C479" s="230" t="s">
        <v>129</v>
      </c>
      <c r="D479" s="230" t="s">
        <v>617</v>
      </c>
      <c r="E479" s="230" t="s">
        <v>145</v>
      </c>
      <c r="F479" s="230">
        <v>35218</v>
      </c>
      <c r="G479" s="230" t="s">
        <v>288</v>
      </c>
      <c r="H479" s="230" t="s">
        <v>1482</v>
      </c>
      <c r="I479" s="230" t="s">
        <v>58</v>
      </c>
      <c r="J479" s="230" t="s">
        <v>302</v>
      </c>
      <c r="K479" s="230">
        <v>2014</v>
      </c>
      <c r="L479" s="230" t="s">
        <v>293</v>
      </c>
      <c r="U479" s="230" t="s">
        <v>976</v>
      </c>
      <c r="V479" s="230" t="s">
        <v>976</v>
      </c>
    </row>
    <row r="480" spans="1:22" ht="17.25" customHeight="1" x14ac:dyDescent="0.3">
      <c r="A480" s="230">
        <v>422755</v>
      </c>
      <c r="B480" s="230" t="s">
        <v>2387</v>
      </c>
      <c r="C480" s="230" t="s">
        <v>2388</v>
      </c>
      <c r="D480" s="230" t="s">
        <v>473</v>
      </c>
      <c r="E480" s="230" t="s">
        <v>146</v>
      </c>
      <c r="F480" s="230">
        <v>35270</v>
      </c>
      <c r="G480" s="230" t="s">
        <v>288</v>
      </c>
      <c r="H480" s="230" t="s">
        <v>1482</v>
      </c>
      <c r="I480" s="230" t="s">
        <v>58</v>
      </c>
      <c r="J480" s="230" t="s">
        <v>302</v>
      </c>
      <c r="K480" s="230">
        <v>2015</v>
      </c>
      <c r="L480" s="230" t="s">
        <v>293</v>
      </c>
      <c r="S480" s="230" t="s">
        <v>976</v>
      </c>
      <c r="T480" s="230" t="s">
        <v>976</v>
      </c>
      <c r="U480" s="230" t="s">
        <v>976</v>
      </c>
      <c r="V480" s="230" t="s">
        <v>976</v>
      </c>
    </row>
    <row r="481" spans="1:22" ht="17.25" customHeight="1" x14ac:dyDescent="0.3">
      <c r="A481" s="230">
        <v>426216</v>
      </c>
      <c r="B481" s="230" t="s">
        <v>2389</v>
      </c>
      <c r="C481" s="230" t="s">
        <v>61</v>
      </c>
      <c r="D481" s="230" t="s">
        <v>466</v>
      </c>
      <c r="E481" s="230" t="s">
        <v>146</v>
      </c>
      <c r="F481" s="230">
        <v>35065</v>
      </c>
      <c r="G481" s="230" t="s">
        <v>288</v>
      </c>
      <c r="H481" s="230" t="s">
        <v>1482</v>
      </c>
      <c r="I481" s="230" t="s">
        <v>58</v>
      </c>
      <c r="J481" s="230" t="s">
        <v>303</v>
      </c>
      <c r="K481" s="230">
        <v>2015</v>
      </c>
      <c r="L481" s="230" t="s">
        <v>293</v>
      </c>
    </row>
    <row r="482" spans="1:22" ht="17.25" customHeight="1" x14ac:dyDescent="0.3">
      <c r="A482" s="230">
        <v>424864</v>
      </c>
      <c r="B482" s="230" t="s">
        <v>2390</v>
      </c>
      <c r="C482" s="230" t="s">
        <v>65</v>
      </c>
      <c r="D482" s="230" t="s">
        <v>2391</v>
      </c>
      <c r="E482" s="230" t="s">
        <v>145</v>
      </c>
      <c r="F482" s="230">
        <v>35556</v>
      </c>
      <c r="G482" s="230" t="s">
        <v>295</v>
      </c>
      <c r="H482" s="230" t="s">
        <v>1482</v>
      </c>
      <c r="I482" s="230" t="s">
        <v>58</v>
      </c>
      <c r="J482" s="230" t="s">
        <v>303</v>
      </c>
      <c r="K482" s="230">
        <v>2015</v>
      </c>
      <c r="L482" s="230" t="s">
        <v>293</v>
      </c>
      <c r="S482" s="230" t="s">
        <v>976</v>
      </c>
      <c r="T482" s="230" t="s">
        <v>976</v>
      </c>
      <c r="U482" s="230" t="s">
        <v>976</v>
      </c>
      <c r="V482" s="230" t="s">
        <v>976</v>
      </c>
    </row>
    <row r="483" spans="1:22" ht="17.25" customHeight="1" x14ac:dyDescent="0.3">
      <c r="A483" s="230">
        <v>426974</v>
      </c>
      <c r="B483" s="230" t="s">
        <v>2392</v>
      </c>
      <c r="C483" s="230" t="s">
        <v>57</v>
      </c>
      <c r="D483" s="230" t="s">
        <v>2393</v>
      </c>
      <c r="E483" s="230" t="s">
        <v>145</v>
      </c>
      <c r="F483" s="230">
        <v>35796</v>
      </c>
      <c r="G483" s="230" t="s">
        <v>1501</v>
      </c>
      <c r="H483" s="230" t="s">
        <v>1482</v>
      </c>
      <c r="I483" s="230" t="s">
        <v>58</v>
      </c>
      <c r="J483" s="230" t="s">
        <v>303</v>
      </c>
      <c r="K483" s="230">
        <v>2016</v>
      </c>
      <c r="L483" s="230" t="s">
        <v>293</v>
      </c>
      <c r="N483" s="230">
        <v>3151</v>
      </c>
      <c r="O483" s="230">
        <v>44426.454502314817</v>
      </c>
      <c r="P483" s="230">
        <v>15000</v>
      </c>
    </row>
    <row r="484" spans="1:22" ht="17.25" customHeight="1" x14ac:dyDescent="0.3">
      <c r="A484" s="230">
        <v>425625</v>
      </c>
      <c r="B484" s="230" t="s">
        <v>2394</v>
      </c>
      <c r="C484" s="230" t="s">
        <v>64</v>
      </c>
      <c r="D484" s="230" t="s">
        <v>233</v>
      </c>
      <c r="E484" s="230" t="s">
        <v>146</v>
      </c>
      <c r="F484" s="230">
        <v>35796</v>
      </c>
      <c r="G484" s="230" t="s">
        <v>1553</v>
      </c>
      <c r="H484" s="230" t="s">
        <v>1482</v>
      </c>
      <c r="I484" s="230" t="s">
        <v>58</v>
      </c>
      <c r="J484" s="230" t="s">
        <v>303</v>
      </c>
      <c r="K484" s="230">
        <v>2016</v>
      </c>
      <c r="L484" s="230" t="s">
        <v>293</v>
      </c>
      <c r="S484" s="230" t="s">
        <v>976</v>
      </c>
      <c r="T484" s="230" t="s">
        <v>976</v>
      </c>
      <c r="U484" s="230" t="s">
        <v>976</v>
      </c>
      <c r="V484" s="230" t="s">
        <v>976</v>
      </c>
    </row>
    <row r="485" spans="1:22" ht="17.25" customHeight="1" x14ac:dyDescent="0.3">
      <c r="A485" s="230">
        <v>426043</v>
      </c>
      <c r="B485" s="230" t="s">
        <v>2395</v>
      </c>
      <c r="C485" s="230" t="s">
        <v>116</v>
      </c>
      <c r="D485" s="230" t="s">
        <v>2396</v>
      </c>
      <c r="E485" s="230" t="s">
        <v>145</v>
      </c>
      <c r="F485" s="230">
        <v>35431</v>
      </c>
      <c r="G485" s="230" t="s">
        <v>295</v>
      </c>
      <c r="H485" s="230" t="s">
        <v>1482</v>
      </c>
      <c r="I485" s="230" t="s">
        <v>58</v>
      </c>
      <c r="J485" s="230" t="s">
        <v>302</v>
      </c>
      <c r="K485" s="230">
        <v>2017</v>
      </c>
      <c r="L485" s="230" t="s">
        <v>293</v>
      </c>
    </row>
    <row r="486" spans="1:22" ht="17.25" customHeight="1" x14ac:dyDescent="0.3">
      <c r="A486" s="230">
        <v>423203</v>
      </c>
      <c r="B486" s="230" t="s">
        <v>2397</v>
      </c>
      <c r="C486" s="230" t="s">
        <v>61</v>
      </c>
      <c r="D486" s="230" t="s">
        <v>2398</v>
      </c>
      <c r="E486" s="230" t="s">
        <v>145</v>
      </c>
      <c r="F486" s="230">
        <v>35796</v>
      </c>
      <c r="G486" s="230" t="s">
        <v>2399</v>
      </c>
      <c r="H486" s="230" t="s">
        <v>1482</v>
      </c>
      <c r="I486" s="230" t="s">
        <v>58</v>
      </c>
      <c r="J486" s="230" t="s">
        <v>303</v>
      </c>
      <c r="K486" s="230">
        <v>2017</v>
      </c>
      <c r="L486" s="230" t="s">
        <v>293</v>
      </c>
      <c r="S486" s="230" t="s">
        <v>976</v>
      </c>
      <c r="T486" s="230" t="s">
        <v>976</v>
      </c>
      <c r="U486" s="230" t="s">
        <v>976</v>
      </c>
      <c r="V486" s="230" t="s">
        <v>976</v>
      </c>
    </row>
    <row r="487" spans="1:22" ht="17.25" customHeight="1" x14ac:dyDescent="0.3">
      <c r="A487" s="230">
        <v>425222</v>
      </c>
      <c r="B487" s="230" t="s">
        <v>2402</v>
      </c>
      <c r="C487" s="230" t="s">
        <v>83</v>
      </c>
      <c r="D487" s="230" t="s">
        <v>2403</v>
      </c>
      <c r="E487" s="230" t="s">
        <v>145</v>
      </c>
      <c r="F487" s="230">
        <v>35652</v>
      </c>
      <c r="G487" s="230" t="s">
        <v>295</v>
      </c>
      <c r="H487" s="230" t="s">
        <v>1482</v>
      </c>
      <c r="I487" s="230" t="s">
        <v>58</v>
      </c>
      <c r="J487" s="230" t="s">
        <v>303</v>
      </c>
      <c r="K487" s="230">
        <v>2016</v>
      </c>
      <c r="L487" s="230" t="s">
        <v>1501</v>
      </c>
      <c r="S487" s="230" t="s">
        <v>976</v>
      </c>
      <c r="T487" s="230" t="s">
        <v>976</v>
      </c>
      <c r="U487" s="230" t="s">
        <v>976</v>
      </c>
      <c r="V487" s="230" t="s">
        <v>976</v>
      </c>
    </row>
    <row r="488" spans="1:22" ht="17.25" customHeight="1" x14ac:dyDescent="0.3">
      <c r="A488" s="230">
        <v>427703</v>
      </c>
      <c r="B488" s="230" t="s">
        <v>2405</v>
      </c>
      <c r="C488" s="230" t="s">
        <v>109</v>
      </c>
      <c r="D488" s="230" t="s">
        <v>2406</v>
      </c>
      <c r="E488" s="230" t="s">
        <v>146</v>
      </c>
      <c r="F488" s="230">
        <v>33787</v>
      </c>
      <c r="G488" s="230" t="s">
        <v>288</v>
      </c>
      <c r="H488" s="230" t="s">
        <v>1482</v>
      </c>
      <c r="I488" s="230" t="s">
        <v>58</v>
      </c>
      <c r="J488" s="230" t="s">
        <v>303</v>
      </c>
      <c r="K488" s="230">
        <v>2010</v>
      </c>
      <c r="L488" s="230" t="s">
        <v>299</v>
      </c>
    </row>
    <row r="489" spans="1:22" ht="17.25" customHeight="1" x14ac:dyDescent="0.3">
      <c r="A489" s="230">
        <v>422867</v>
      </c>
      <c r="B489" s="230" t="s">
        <v>2407</v>
      </c>
      <c r="C489" s="230" t="s">
        <v>83</v>
      </c>
      <c r="D489" s="230" t="s">
        <v>473</v>
      </c>
      <c r="E489" s="230" t="s">
        <v>145</v>
      </c>
      <c r="F489" s="230">
        <v>32143</v>
      </c>
      <c r="G489" s="230" t="s">
        <v>2408</v>
      </c>
      <c r="H489" s="230" t="s">
        <v>1482</v>
      </c>
      <c r="I489" s="230" t="s">
        <v>58</v>
      </c>
      <c r="J489" s="230" t="s">
        <v>303</v>
      </c>
      <c r="K489" s="230">
        <v>2007</v>
      </c>
      <c r="L489" s="230" t="s">
        <v>1510</v>
      </c>
      <c r="R489" s="230" t="s">
        <v>976</v>
      </c>
      <c r="S489" s="230" t="s">
        <v>976</v>
      </c>
      <c r="T489" s="230" t="s">
        <v>976</v>
      </c>
      <c r="U489" s="230" t="s">
        <v>976</v>
      </c>
      <c r="V489" s="230" t="s">
        <v>976</v>
      </c>
    </row>
    <row r="490" spans="1:22" ht="17.25" customHeight="1" x14ac:dyDescent="0.3">
      <c r="A490" s="230">
        <v>416600</v>
      </c>
      <c r="B490" s="230" t="s">
        <v>2409</v>
      </c>
      <c r="C490" s="230" t="s">
        <v>63</v>
      </c>
      <c r="D490" s="230" t="s">
        <v>2410</v>
      </c>
      <c r="E490" s="230" t="s">
        <v>145</v>
      </c>
      <c r="F490" s="230">
        <v>32878</v>
      </c>
      <c r="G490" s="230" t="s">
        <v>2411</v>
      </c>
      <c r="H490" s="230" t="s">
        <v>1482</v>
      </c>
      <c r="I490" s="230" t="s">
        <v>58</v>
      </c>
      <c r="J490" s="230" t="s">
        <v>303</v>
      </c>
      <c r="K490" s="230">
        <v>2008</v>
      </c>
      <c r="L490" s="230" t="s">
        <v>290</v>
      </c>
      <c r="S490" s="230" t="s">
        <v>976</v>
      </c>
      <c r="T490" s="230" t="s">
        <v>976</v>
      </c>
      <c r="U490" s="230" t="s">
        <v>976</v>
      </c>
      <c r="V490" s="230" t="s">
        <v>976</v>
      </c>
    </row>
    <row r="491" spans="1:22" ht="17.25" customHeight="1" x14ac:dyDescent="0.3">
      <c r="A491" s="230">
        <v>427314</v>
      </c>
      <c r="B491" s="230" t="s">
        <v>2412</v>
      </c>
      <c r="C491" s="230" t="s">
        <v>87</v>
      </c>
      <c r="D491" s="230" t="s">
        <v>2413</v>
      </c>
      <c r="E491" s="230" t="s">
        <v>146</v>
      </c>
      <c r="F491" s="230">
        <v>32328</v>
      </c>
      <c r="G491" s="230" t="s">
        <v>288</v>
      </c>
      <c r="H491" s="230" t="s">
        <v>1482</v>
      </c>
      <c r="I491" s="230" t="s">
        <v>58</v>
      </c>
      <c r="J491" s="230" t="s">
        <v>302</v>
      </c>
      <c r="K491" s="230">
        <v>2006</v>
      </c>
      <c r="L491" s="230" t="s">
        <v>288</v>
      </c>
    </row>
    <row r="492" spans="1:22" ht="17.25" customHeight="1" x14ac:dyDescent="0.3">
      <c r="A492" s="230">
        <v>424469</v>
      </c>
      <c r="B492" s="230" t="s">
        <v>2414</v>
      </c>
      <c r="C492" s="230" t="s">
        <v>616</v>
      </c>
      <c r="D492" s="230" t="s">
        <v>255</v>
      </c>
      <c r="E492" s="230" t="s">
        <v>146</v>
      </c>
      <c r="F492" s="230">
        <v>32735</v>
      </c>
      <c r="G492" s="230" t="s">
        <v>288</v>
      </c>
      <c r="H492" s="230" t="s">
        <v>1482</v>
      </c>
      <c r="I492" s="230" t="s">
        <v>58</v>
      </c>
      <c r="J492" s="230" t="s">
        <v>302</v>
      </c>
      <c r="K492" s="230">
        <v>2008</v>
      </c>
      <c r="L492" s="230" t="s">
        <v>1485</v>
      </c>
      <c r="S492" s="230" t="s">
        <v>976</v>
      </c>
      <c r="U492" s="230" t="s">
        <v>976</v>
      </c>
      <c r="V492" s="230" t="s">
        <v>976</v>
      </c>
    </row>
    <row r="493" spans="1:22" ht="17.25" customHeight="1" x14ac:dyDescent="0.3">
      <c r="A493" s="230">
        <v>423961</v>
      </c>
      <c r="B493" s="230" t="s">
        <v>2415</v>
      </c>
      <c r="C493" s="230" t="s">
        <v>63</v>
      </c>
      <c r="D493" s="230" t="s">
        <v>695</v>
      </c>
      <c r="E493" s="230" t="s">
        <v>146</v>
      </c>
      <c r="F493" s="230">
        <v>33239</v>
      </c>
      <c r="G493" s="230" t="s">
        <v>2416</v>
      </c>
      <c r="H493" s="230" t="s">
        <v>1482</v>
      </c>
      <c r="I493" s="230" t="s">
        <v>58</v>
      </c>
      <c r="J493" s="230" t="s">
        <v>302</v>
      </c>
      <c r="K493" s="230">
        <v>2008</v>
      </c>
      <c r="L493" s="230" t="s">
        <v>293</v>
      </c>
      <c r="S493" s="230" t="s">
        <v>976</v>
      </c>
      <c r="T493" s="230" t="s">
        <v>976</v>
      </c>
      <c r="U493" s="230" t="s">
        <v>976</v>
      </c>
      <c r="V493" s="230" t="s">
        <v>976</v>
      </c>
    </row>
    <row r="494" spans="1:22" ht="17.25" customHeight="1" x14ac:dyDescent="0.3">
      <c r="A494" s="230">
        <v>427571</v>
      </c>
      <c r="B494" s="230" t="s">
        <v>2417</v>
      </c>
      <c r="C494" s="230" t="s">
        <v>64</v>
      </c>
      <c r="D494" s="230" t="s">
        <v>233</v>
      </c>
      <c r="E494" s="230" t="s">
        <v>145</v>
      </c>
      <c r="F494" s="230" t="s">
        <v>2418</v>
      </c>
      <c r="G494" s="230" t="s">
        <v>2360</v>
      </c>
      <c r="H494" s="230" t="s">
        <v>1482</v>
      </c>
      <c r="I494" s="230" t="s">
        <v>58</v>
      </c>
      <c r="J494" s="230" t="s">
        <v>303</v>
      </c>
      <c r="K494" s="230">
        <v>2014</v>
      </c>
      <c r="L494" s="230" t="s">
        <v>293</v>
      </c>
      <c r="V494" s="230" t="s">
        <v>976</v>
      </c>
    </row>
    <row r="495" spans="1:22" ht="17.25" customHeight="1" x14ac:dyDescent="0.3">
      <c r="A495" s="230">
        <v>427141</v>
      </c>
      <c r="B495" s="230" t="s">
        <v>2419</v>
      </c>
      <c r="C495" s="230" t="s">
        <v>495</v>
      </c>
      <c r="D495" s="230" t="s">
        <v>2420</v>
      </c>
      <c r="E495" s="230" t="s">
        <v>145</v>
      </c>
      <c r="F495" s="230">
        <v>36521</v>
      </c>
      <c r="G495" s="230" t="s">
        <v>295</v>
      </c>
      <c r="H495" s="230" t="s">
        <v>1482</v>
      </c>
      <c r="I495" s="230" t="s">
        <v>58</v>
      </c>
      <c r="J495" s="230" t="s">
        <v>302</v>
      </c>
      <c r="K495" s="230">
        <v>2017</v>
      </c>
      <c r="L495" s="230" t="s">
        <v>293</v>
      </c>
    </row>
    <row r="496" spans="1:22" ht="17.25" customHeight="1" x14ac:dyDescent="0.3">
      <c r="A496" s="230">
        <v>427285</v>
      </c>
      <c r="B496" s="230" t="s">
        <v>2421</v>
      </c>
      <c r="C496" s="230" t="s">
        <v>688</v>
      </c>
      <c r="D496" s="230" t="s">
        <v>2422</v>
      </c>
      <c r="E496" s="230" t="s">
        <v>145</v>
      </c>
      <c r="F496" s="230">
        <v>36230</v>
      </c>
      <c r="G496" s="230" t="s">
        <v>2423</v>
      </c>
      <c r="H496" s="230" t="s">
        <v>1482</v>
      </c>
      <c r="I496" s="230" t="s">
        <v>58</v>
      </c>
      <c r="J496" s="230" t="s">
        <v>302</v>
      </c>
      <c r="K496" s="230">
        <v>2018</v>
      </c>
      <c r="L496" s="230" t="s">
        <v>293</v>
      </c>
    </row>
    <row r="497" spans="1:22" ht="17.25" customHeight="1" x14ac:dyDescent="0.3">
      <c r="A497" s="230">
        <v>426199</v>
      </c>
      <c r="B497" s="230" t="s">
        <v>2424</v>
      </c>
      <c r="C497" s="230" t="s">
        <v>65</v>
      </c>
      <c r="D497" s="230" t="s">
        <v>388</v>
      </c>
      <c r="E497" s="230" t="s">
        <v>146</v>
      </c>
      <c r="F497" s="230">
        <v>34586</v>
      </c>
      <c r="G497" s="230" t="s">
        <v>288</v>
      </c>
      <c r="H497" s="230" t="s">
        <v>1482</v>
      </c>
      <c r="I497" s="230" t="s">
        <v>58</v>
      </c>
      <c r="J497" s="230" t="s">
        <v>303</v>
      </c>
      <c r="K497" s="230">
        <v>2012</v>
      </c>
      <c r="L497" s="230" t="s">
        <v>299</v>
      </c>
    </row>
    <row r="498" spans="1:22" ht="17.25" customHeight="1" x14ac:dyDescent="0.3">
      <c r="A498" s="230">
        <v>426543</v>
      </c>
      <c r="B498" s="230" t="s">
        <v>2425</v>
      </c>
      <c r="C498" s="230" t="s">
        <v>2426</v>
      </c>
      <c r="D498" s="230" t="s">
        <v>592</v>
      </c>
      <c r="E498" s="230" t="s">
        <v>146</v>
      </c>
      <c r="F498" s="230">
        <v>35796</v>
      </c>
      <c r="H498" s="230" t="s">
        <v>1482</v>
      </c>
      <c r="I498" s="230" t="s">
        <v>58</v>
      </c>
      <c r="J498" s="230" t="s">
        <v>303</v>
      </c>
      <c r="K498" s="230">
        <v>2017</v>
      </c>
      <c r="L498" s="230" t="s">
        <v>299</v>
      </c>
      <c r="U498" s="230" t="s">
        <v>976</v>
      </c>
      <c r="V498" s="230" t="s">
        <v>976</v>
      </c>
    </row>
    <row r="499" spans="1:22" ht="17.25" customHeight="1" x14ac:dyDescent="0.3">
      <c r="A499" s="230">
        <v>426147</v>
      </c>
      <c r="B499" s="230" t="s">
        <v>2428</v>
      </c>
      <c r="C499" s="230" t="s">
        <v>83</v>
      </c>
      <c r="D499" s="230" t="s">
        <v>507</v>
      </c>
      <c r="E499" s="230" t="s">
        <v>145</v>
      </c>
      <c r="H499" s="230" t="s">
        <v>1482</v>
      </c>
      <c r="I499" s="230" t="s">
        <v>58</v>
      </c>
      <c r="J499" s="230" t="s">
        <v>303</v>
      </c>
      <c r="K499" s="230">
        <v>1997</v>
      </c>
      <c r="L499" s="230" t="s">
        <v>291</v>
      </c>
      <c r="U499" s="230" t="s">
        <v>976</v>
      </c>
      <c r="V499" s="230" t="s">
        <v>976</v>
      </c>
    </row>
    <row r="500" spans="1:22" ht="17.25" customHeight="1" x14ac:dyDescent="0.3">
      <c r="A500" s="230">
        <v>427072</v>
      </c>
      <c r="B500" s="230" t="s">
        <v>2429</v>
      </c>
      <c r="C500" s="230" t="s">
        <v>437</v>
      </c>
      <c r="D500" s="230" t="s">
        <v>2430</v>
      </c>
      <c r="E500" s="230" t="s">
        <v>146</v>
      </c>
      <c r="H500" s="230" t="s">
        <v>1482</v>
      </c>
      <c r="I500" s="230" t="s">
        <v>58</v>
      </c>
      <c r="J500" s="230" t="s">
        <v>302</v>
      </c>
      <c r="K500" s="230">
        <v>1998</v>
      </c>
      <c r="L500" s="230" t="s">
        <v>291</v>
      </c>
      <c r="U500" s="230" t="s">
        <v>976</v>
      </c>
      <c r="V500" s="230" t="s">
        <v>976</v>
      </c>
    </row>
    <row r="501" spans="1:22" ht="17.25" customHeight="1" x14ac:dyDescent="0.3">
      <c r="A501" s="230">
        <v>425954</v>
      </c>
      <c r="B501" s="230" t="s">
        <v>2431</v>
      </c>
      <c r="C501" s="230" t="s">
        <v>534</v>
      </c>
      <c r="D501" s="230" t="s">
        <v>665</v>
      </c>
      <c r="E501" s="230" t="s">
        <v>146</v>
      </c>
      <c r="F501" s="230">
        <v>21916</v>
      </c>
      <c r="G501" s="230" t="s">
        <v>2427</v>
      </c>
      <c r="H501" s="230" t="s">
        <v>1482</v>
      </c>
      <c r="I501" s="230" t="s">
        <v>58</v>
      </c>
      <c r="J501" s="230" t="s">
        <v>302</v>
      </c>
      <c r="K501" s="230">
        <v>2004</v>
      </c>
      <c r="L501" s="230" t="s">
        <v>291</v>
      </c>
    </row>
    <row r="502" spans="1:22" ht="17.25" customHeight="1" x14ac:dyDescent="0.3">
      <c r="A502" s="230">
        <v>427097</v>
      </c>
      <c r="B502" s="230" t="s">
        <v>2435</v>
      </c>
      <c r="C502" s="230" t="s">
        <v>106</v>
      </c>
      <c r="D502" s="230" t="s">
        <v>323</v>
      </c>
      <c r="E502" s="230" t="s">
        <v>146</v>
      </c>
      <c r="H502" s="230" t="s">
        <v>1482</v>
      </c>
      <c r="I502" s="230" t="s">
        <v>58</v>
      </c>
      <c r="J502" s="230" t="s">
        <v>303</v>
      </c>
      <c r="K502" s="230">
        <v>2008</v>
      </c>
      <c r="L502" s="230" t="s">
        <v>291</v>
      </c>
      <c r="U502" s="230" t="s">
        <v>976</v>
      </c>
      <c r="V502" s="230" t="s">
        <v>976</v>
      </c>
    </row>
    <row r="503" spans="1:22" ht="17.25" customHeight="1" x14ac:dyDescent="0.3">
      <c r="A503" s="230">
        <v>426306</v>
      </c>
      <c r="B503" s="230" t="s">
        <v>2436</v>
      </c>
      <c r="C503" s="230" t="s">
        <v>382</v>
      </c>
      <c r="D503" s="230" t="s">
        <v>2437</v>
      </c>
      <c r="E503" s="230" t="s">
        <v>146</v>
      </c>
      <c r="H503" s="230" t="s">
        <v>1482</v>
      </c>
      <c r="I503" s="230" t="s">
        <v>58</v>
      </c>
      <c r="J503" s="230" t="s">
        <v>303</v>
      </c>
      <c r="K503" s="230">
        <v>2010</v>
      </c>
      <c r="L503" s="230" t="s">
        <v>291</v>
      </c>
      <c r="U503" s="230" t="s">
        <v>976</v>
      </c>
      <c r="V503" s="230" t="s">
        <v>976</v>
      </c>
    </row>
    <row r="504" spans="1:22" ht="17.25" customHeight="1" x14ac:dyDescent="0.3">
      <c r="A504" s="230">
        <v>425221</v>
      </c>
      <c r="B504" s="230" t="s">
        <v>2438</v>
      </c>
      <c r="C504" s="230" t="s">
        <v>63</v>
      </c>
      <c r="D504" s="230" t="s">
        <v>226</v>
      </c>
      <c r="E504" s="230" t="s">
        <v>145</v>
      </c>
      <c r="F504" s="230">
        <v>34335</v>
      </c>
      <c r="H504" s="230" t="s">
        <v>1482</v>
      </c>
      <c r="I504" s="230" t="s">
        <v>58</v>
      </c>
      <c r="J504" s="230" t="s">
        <v>303</v>
      </c>
      <c r="K504" s="230">
        <v>2012</v>
      </c>
      <c r="L504" s="230" t="s">
        <v>291</v>
      </c>
      <c r="S504" s="230" t="s">
        <v>976</v>
      </c>
      <c r="U504" s="230" t="s">
        <v>976</v>
      </c>
      <c r="V504" s="230" t="s">
        <v>976</v>
      </c>
    </row>
    <row r="505" spans="1:22" ht="17.25" customHeight="1" x14ac:dyDescent="0.3">
      <c r="A505" s="230">
        <v>427022</v>
      </c>
      <c r="B505" s="230" t="s">
        <v>2439</v>
      </c>
      <c r="C505" s="230" t="s">
        <v>63</v>
      </c>
      <c r="D505" s="230" t="s">
        <v>2440</v>
      </c>
      <c r="E505" s="230" t="s">
        <v>145</v>
      </c>
      <c r="F505" s="230" t="s">
        <v>2441</v>
      </c>
      <c r="H505" s="230" t="s">
        <v>1482</v>
      </c>
      <c r="I505" s="230" t="s">
        <v>58</v>
      </c>
      <c r="J505" s="230" t="s">
        <v>303</v>
      </c>
      <c r="K505" s="230">
        <v>2012</v>
      </c>
      <c r="L505" s="230" t="s">
        <v>291</v>
      </c>
    </row>
    <row r="506" spans="1:22" ht="17.25" customHeight="1" x14ac:dyDescent="0.3">
      <c r="A506" s="230">
        <v>425009</v>
      </c>
      <c r="B506" s="230" t="s">
        <v>2443</v>
      </c>
      <c r="C506" s="230" t="s">
        <v>2054</v>
      </c>
      <c r="D506" s="230" t="s">
        <v>590</v>
      </c>
      <c r="E506" s="230" t="s">
        <v>145</v>
      </c>
      <c r="F506" s="230">
        <v>35065</v>
      </c>
      <c r="G506" s="230" t="s">
        <v>1489</v>
      </c>
      <c r="H506" s="230" t="s">
        <v>1482</v>
      </c>
      <c r="I506" s="230" t="s">
        <v>58</v>
      </c>
      <c r="J506" s="230" t="s">
        <v>303</v>
      </c>
      <c r="K506" s="230">
        <v>2014</v>
      </c>
      <c r="L506" s="230" t="s">
        <v>291</v>
      </c>
      <c r="S506" s="230" t="s">
        <v>976</v>
      </c>
      <c r="T506" s="230" t="s">
        <v>976</v>
      </c>
      <c r="U506" s="230" t="s">
        <v>976</v>
      </c>
      <c r="V506" s="230" t="s">
        <v>976</v>
      </c>
    </row>
    <row r="507" spans="1:22" ht="17.25" customHeight="1" x14ac:dyDescent="0.3">
      <c r="A507" s="230">
        <v>425738</v>
      </c>
      <c r="B507" s="230" t="s">
        <v>2444</v>
      </c>
      <c r="C507" s="230" t="s">
        <v>1163</v>
      </c>
      <c r="D507" s="230" t="s">
        <v>233</v>
      </c>
      <c r="E507" s="230" t="s">
        <v>145</v>
      </c>
      <c r="F507" s="230">
        <v>35431</v>
      </c>
      <c r="G507" s="230" t="s">
        <v>2445</v>
      </c>
      <c r="H507" s="230" t="s">
        <v>1482</v>
      </c>
      <c r="I507" s="230" t="s">
        <v>58</v>
      </c>
      <c r="J507" s="230" t="s">
        <v>303</v>
      </c>
      <c r="K507" s="230">
        <v>2014</v>
      </c>
      <c r="L507" s="230" t="s">
        <v>291</v>
      </c>
      <c r="S507" s="230" t="s">
        <v>976</v>
      </c>
      <c r="T507" s="230" t="s">
        <v>976</v>
      </c>
      <c r="U507" s="230" t="s">
        <v>976</v>
      </c>
      <c r="V507" s="230" t="s">
        <v>976</v>
      </c>
    </row>
    <row r="508" spans="1:22" ht="17.25" customHeight="1" x14ac:dyDescent="0.3">
      <c r="A508" s="230">
        <v>426440</v>
      </c>
      <c r="B508" s="230" t="s">
        <v>2207</v>
      </c>
      <c r="C508" s="230" t="s">
        <v>732</v>
      </c>
      <c r="D508" s="230" t="s">
        <v>230</v>
      </c>
      <c r="E508" s="230" t="s">
        <v>145</v>
      </c>
      <c r="H508" s="230" t="s">
        <v>1482</v>
      </c>
      <c r="I508" s="230" t="s">
        <v>58</v>
      </c>
      <c r="J508" s="230" t="s">
        <v>303</v>
      </c>
      <c r="K508" s="230">
        <v>2014</v>
      </c>
      <c r="L508" s="230" t="s">
        <v>291</v>
      </c>
      <c r="U508" s="230" t="s">
        <v>976</v>
      </c>
      <c r="V508" s="230" t="s">
        <v>976</v>
      </c>
    </row>
    <row r="509" spans="1:22" ht="17.25" customHeight="1" x14ac:dyDescent="0.3">
      <c r="A509" s="230">
        <v>426701</v>
      </c>
      <c r="B509" s="230" t="s">
        <v>1128</v>
      </c>
      <c r="C509" s="230" t="s">
        <v>2446</v>
      </c>
      <c r="D509" s="230" t="s">
        <v>271</v>
      </c>
      <c r="E509" s="230" t="s">
        <v>145</v>
      </c>
      <c r="H509" s="230" t="s">
        <v>1482</v>
      </c>
      <c r="I509" s="230" t="s">
        <v>58</v>
      </c>
      <c r="J509" s="230" t="s">
        <v>303</v>
      </c>
      <c r="K509" s="230">
        <v>2014</v>
      </c>
      <c r="L509" s="230" t="s">
        <v>291</v>
      </c>
      <c r="U509" s="230" t="s">
        <v>976</v>
      </c>
      <c r="V509" s="230" t="s">
        <v>976</v>
      </c>
    </row>
    <row r="510" spans="1:22" ht="17.25" customHeight="1" x14ac:dyDescent="0.3">
      <c r="A510" s="230">
        <v>426971</v>
      </c>
      <c r="B510" s="230" t="s">
        <v>2447</v>
      </c>
      <c r="C510" s="230" t="s">
        <v>65</v>
      </c>
      <c r="D510" s="230" t="s">
        <v>2448</v>
      </c>
      <c r="E510" s="230" t="s">
        <v>146</v>
      </c>
      <c r="H510" s="230" t="s">
        <v>1482</v>
      </c>
      <c r="I510" s="230" t="s">
        <v>58</v>
      </c>
      <c r="J510" s="230" t="s">
        <v>302</v>
      </c>
      <c r="K510" s="230">
        <v>2015</v>
      </c>
      <c r="L510" s="230" t="s">
        <v>291</v>
      </c>
      <c r="U510" s="230" t="s">
        <v>976</v>
      </c>
      <c r="V510" s="230" t="s">
        <v>976</v>
      </c>
    </row>
    <row r="511" spans="1:22" ht="17.25" customHeight="1" x14ac:dyDescent="0.3">
      <c r="A511" s="230">
        <v>425528</v>
      </c>
      <c r="B511" s="230" t="s">
        <v>2449</v>
      </c>
      <c r="C511" s="230" t="s">
        <v>358</v>
      </c>
      <c r="D511" s="230" t="s">
        <v>391</v>
      </c>
      <c r="E511" s="230" t="s">
        <v>146</v>
      </c>
      <c r="F511" s="230">
        <v>35514</v>
      </c>
      <c r="G511" s="230" t="s">
        <v>2450</v>
      </c>
      <c r="H511" s="230" t="s">
        <v>1482</v>
      </c>
      <c r="I511" s="230" t="s">
        <v>58</v>
      </c>
      <c r="J511" s="230" t="s">
        <v>302</v>
      </c>
      <c r="K511" s="230">
        <v>2015</v>
      </c>
      <c r="L511" s="230" t="s">
        <v>291</v>
      </c>
      <c r="S511" s="230" t="s">
        <v>976</v>
      </c>
      <c r="U511" s="230" t="s">
        <v>976</v>
      </c>
      <c r="V511" s="230" t="s">
        <v>976</v>
      </c>
    </row>
    <row r="512" spans="1:22" ht="17.25" customHeight="1" x14ac:dyDescent="0.3">
      <c r="A512" s="230">
        <v>425623</v>
      </c>
      <c r="B512" s="230" t="s">
        <v>2451</v>
      </c>
      <c r="C512" s="230" t="s">
        <v>134</v>
      </c>
      <c r="D512" s="230" t="s">
        <v>2452</v>
      </c>
      <c r="E512" s="230" t="s">
        <v>146</v>
      </c>
      <c r="F512" s="230">
        <v>35431</v>
      </c>
      <c r="H512" s="230" t="s">
        <v>1482</v>
      </c>
      <c r="I512" s="230" t="s">
        <v>58</v>
      </c>
      <c r="J512" s="230" t="s">
        <v>303</v>
      </c>
      <c r="K512" s="230">
        <v>2015</v>
      </c>
      <c r="L512" s="230" t="s">
        <v>291</v>
      </c>
      <c r="S512" s="230" t="s">
        <v>976</v>
      </c>
      <c r="T512" s="230" t="s">
        <v>976</v>
      </c>
      <c r="U512" s="230" t="s">
        <v>976</v>
      </c>
      <c r="V512" s="230" t="s">
        <v>976</v>
      </c>
    </row>
    <row r="513" spans="1:22" ht="17.25" customHeight="1" x14ac:dyDescent="0.3">
      <c r="A513" s="230">
        <v>426202</v>
      </c>
      <c r="B513" s="230" t="s">
        <v>2453</v>
      </c>
      <c r="C513" s="230" t="s">
        <v>65</v>
      </c>
      <c r="D513" s="230" t="s">
        <v>590</v>
      </c>
      <c r="E513" s="230" t="s">
        <v>146</v>
      </c>
      <c r="F513" s="230">
        <v>35796</v>
      </c>
      <c r="G513" s="230" t="s">
        <v>291</v>
      </c>
      <c r="H513" s="230" t="s">
        <v>1482</v>
      </c>
      <c r="I513" s="230" t="s">
        <v>58</v>
      </c>
      <c r="J513" s="230" t="s">
        <v>303</v>
      </c>
      <c r="K513" s="230">
        <v>2015</v>
      </c>
      <c r="L513" s="230" t="s">
        <v>291</v>
      </c>
    </row>
    <row r="514" spans="1:22" ht="17.25" customHeight="1" x14ac:dyDescent="0.3">
      <c r="A514" s="230">
        <v>426492</v>
      </c>
      <c r="B514" s="230" t="s">
        <v>2454</v>
      </c>
      <c r="C514" s="230" t="s">
        <v>63</v>
      </c>
      <c r="D514" s="230" t="s">
        <v>2455</v>
      </c>
      <c r="E514" s="230" t="s">
        <v>145</v>
      </c>
      <c r="F514" s="230">
        <v>35796</v>
      </c>
      <c r="G514" s="230" t="s">
        <v>291</v>
      </c>
      <c r="H514" s="230" t="s">
        <v>1482</v>
      </c>
      <c r="I514" s="230" t="s">
        <v>58</v>
      </c>
      <c r="J514" s="230" t="s">
        <v>303</v>
      </c>
      <c r="K514" s="230">
        <v>2015</v>
      </c>
      <c r="L514" s="230" t="s">
        <v>291</v>
      </c>
    </row>
    <row r="515" spans="1:22" ht="17.25" customHeight="1" x14ac:dyDescent="0.3">
      <c r="A515" s="230">
        <v>425575</v>
      </c>
      <c r="B515" s="230" t="s">
        <v>2456</v>
      </c>
      <c r="C515" s="230" t="s">
        <v>83</v>
      </c>
      <c r="D515" s="230" t="s">
        <v>2457</v>
      </c>
      <c r="E515" s="230" t="s">
        <v>145</v>
      </c>
      <c r="F515" s="230">
        <v>35796</v>
      </c>
      <c r="G515" s="230" t="s">
        <v>2458</v>
      </c>
      <c r="H515" s="230" t="s">
        <v>1482</v>
      </c>
      <c r="I515" s="230" t="s">
        <v>58</v>
      </c>
      <c r="J515" s="230" t="s">
        <v>303</v>
      </c>
      <c r="K515" s="230">
        <v>2015</v>
      </c>
      <c r="L515" s="230" t="s">
        <v>291</v>
      </c>
      <c r="S515" s="230" t="s">
        <v>976</v>
      </c>
      <c r="U515" s="230" t="s">
        <v>976</v>
      </c>
      <c r="V515" s="230" t="s">
        <v>976</v>
      </c>
    </row>
    <row r="516" spans="1:22" ht="17.25" customHeight="1" x14ac:dyDescent="0.3">
      <c r="A516" s="230">
        <v>426643</v>
      </c>
      <c r="B516" s="230" t="s">
        <v>2459</v>
      </c>
      <c r="C516" s="230" t="s">
        <v>114</v>
      </c>
      <c r="D516" s="230" t="s">
        <v>203</v>
      </c>
      <c r="E516" s="230" t="s">
        <v>145</v>
      </c>
      <c r="H516" s="230" t="s">
        <v>1482</v>
      </c>
      <c r="I516" s="230" t="s">
        <v>58</v>
      </c>
      <c r="J516" s="230" t="s">
        <v>303</v>
      </c>
      <c r="K516" s="230">
        <v>2015</v>
      </c>
      <c r="L516" s="230" t="s">
        <v>291</v>
      </c>
      <c r="U516" s="230" t="s">
        <v>976</v>
      </c>
      <c r="V516" s="230" t="s">
        <v>976</v>
      </c>
    </row>
    <row r="517" spans="1:22" ht="17.25" customHeight="1" x14ac:dyDescent="0.3">
      <c r="A517" s="230">
        <v>424696</v>
      </c>
      <c r="B517" s="230" t="s">
        <v>2460</v>
      </c>
      <c r="C517" s="230" t="s">
        <v>104</v>
      </c>
      <c r="D517" s="230" t="s">
        <v>367</v>
      </c>
      <c r="E517" s="230" t="s">
        <v>145</v>
      </c>
      <c r="F517" s="230">
        <v>35979</v>
      </c>
      <c r="G517" s="230" t="s">
        <v>1856</v>
      </c>
      <c r="H517" s="230" t="s">
        <v>1482</v>
      </c>
      <c r="I517" s="230" t="s">
        <v>58</v>
      </c>
      <c r="J517" s="230" t="s">
        <v>303</v>
      </c>
      <c r="K517" s="230">
        <v>2016</v>
      </c>
      <c r="L517" s="230" t="s">
        <v>291</v>
      </c>
      <c r="S517" s="230" t="s">
        <v>976</v>
      </c>
      <c r="T517" s="230" t="s">
        <v>976</v>
      </c>
      <c r="U517" s="230" t="s">
        <v>976</v>
      </c>
      <c r="V517" s="230" t="s">
        <v>976</v>
      </c>
    </row>
    <row r="518" spans="1:22" ht="17.25" customHeight="1" x14ac:dyDescent="0.3">
      <c r="A518" s="230">
        <v>426186</v>
      </c>
      <c r="B518" s="230" t="s">
        <v>2462</v>
      </c>
      <c r="C518" s="230" t="s">
        <v>1976</v>
      </c>
      <c r="D518" s="230" t="s">
        <v>507</v>
      </c>
      <c r="E518" s="230" t="s">
        <v>146</v>
      </c>
      <c r="H518" s="230" t="s">
        <v>1482</v>
      </c>
      <c r="I518" s="230" t="s">
        <v>58</v>
      </c>
      <c r="J518" s="230" t="s">
        <v>303</v>
      </c>
      <c r="K518" s="230">
        <v>2016</v>
      </c>
      <c r="L518" s="230" t="s">
        <v>291</v>
      </c>
      <c r="U518" s="230" t="s">
        <v>976</v>
      </c>
      <c r="V518" s="230" t="s">
        <v>976</v>
      </c>
    </row>
    <row r="519" spans="1:22" ht="17.25" customHeight="1" x14ac:dyDescent="0.3">
      <c r="A519" s="230">
        <v>425933</v>
      </c>
      <c r="B519" s="230" t="s">
        <v>2463</v>
      </c>
      <c r="C519" s="230" t="s">
        <v>459</v>
      </c>
      <c r="D519" s="230" t="s">
        <v>512</v>
      </c>
      <c r="E519" s="230" t="s">
        <v>146</v>
      </c>
      <c r="H519" s="230" t="s">
        <v>1482</v>
      </c>
      <c r="I519" s="230" t="s">
        <v>58</v>
      </c>
      <c r="J519" s="230" t="s">
        <v>303</v>
      </c>
      <c r="K519" s="230">
        <v>2017</v>
      </c>
      <c r="L519" s="230" t="s">
        <v>291</v>
      </c>
      <c r="U519" s="230" t="s">
        <v>976</v>
      </c>
      <c r="V519" s="230" t="s">
        <v>976</v>
      </c>
    </row>
    <row r="520" spans="1:22" ht="17.25" customHeight="1" x14ac:dyDescent="0.3">
      <c r="A520" s="230">
        <v>424942</v>
      </c>
      <c r="B520" s="230" t="s">
        <v>2466</v>
      </c>
      <c r="C520" s="230" t="s">
        <v>2467</v>
      </c>
      <c r="D520" s="230" t="s">
        <v>2468</v>
      </c>
      <c r="E520" s="230" t="s">
        <v>146</v>
      </c>
      <c r="F520" s="230">
        <v>35780</v>
      </c>
      <c r="G520" s="230" t="s">
        <v>294</v>
      </c>
      <c r="H520" s="230" t="s">
        <v>1482</v>
      </c>
      <c r="I520" s="230" t="s">
        <v>58</v>
      </c>
      <c r="J520" s="230" t="s">
        <v>302</v>
      </c>
      <c r="K520" s="230">
        <v>2015</v>
      </c>
      <c r="L520" s="230" t="s">
        <v>294</v>
      </c>
      <c r="S520" s="230" t="s">
        <v>976</v>
      </c>
      <c r="T520" s="230" t="s">
        <v>976</v>
      </c>
      <c r="U520" s="230" t="s">
        <v>976</v>
      </c>
      <c r="V520" s="230" t="s">
        <v>976</v>
      </c>
    </row>
    <row r="521" spans="1:22" ht="17.25" customHeight="1" x14ac:dyDescent="0.3">
      <c r="A521" s="230">
        <v>426571</v>
      </c>
      <c r="B521" s="230" t="s">
        <v>2469</v>
      </c>
      <c r="C521" s="230" t="s">
        <v>437</v>
      </c>
      <c r="D521" s="230" t="s">
        <v>205</v>
      </c>
      <c r="E521" s="230" t="s">
        <v>145</v>
      </c>
      <c r="F521" s="230" t="s">
        <v>2470</v>
      </c>
      <c r="H521" s="230" t="s">
        <v>1482</v>
      </c>
      <c r="I521" s="230" t="s">
        <v>58</v>
      </c>
      <c r="J521" s="230" t="s">
        <v>303</v>
      </c>
      <c r="K521" s="230">
        <v>2017</v>
      </c>
      <c r="L521" s="230" t="s">
        <v>294</v>
      </c>
    </row>
    <row r="522" spans="1:22" ht="17.25" customHeight="1" x14ac:dyDescent="0.3">
      <c r="A522" s="230">
        <v>425112</v>
      </c>
      <c r="B522" s="230" t="s">
        <v>2236</v>
      </c>
      <c r="C522" s="230" t="s">
        <v>92</v>
      </c>
      <c r="D522" s="230" t="s">
        <v>213</v>
      </c>
      <c r="E522" s="230" t="s">
        <v>146</v>
      </c>
      <c r="F522" s="230">
        <v>35591</v>
      </c>
      <c r="G522" s="230" t="s">
        <v>1489</v>
      </c>
      <c r="H522" s="230" t="s">
        <v>1482</v>
      </c>
      <c r="I522" s="230" t="s">
        <v>58</v>
      </c>
      <c r="J522" s="230" t="s">
        <v>303</v>
      </c>
      <c r="K522" s="230">
        <v>2015</v>
      </c>
      <c r="L522" s="230" t="s">
        <v>290</v>
      </c>
      <c r="S522" s="230" t="s">
        <v>976</v>
      </c>
      <c r="T522" s="230" t="s">
        <v>976</v>
      </c>
      <c r="U522" s="230" t="s">
        <v>976</v>
      </c>
      <c r="V522" s="230" t="s">
        <v>976</v>
      </c>
    </row>
    <row r="523" spans="1:22" ht="17.25" customHeight="1" x14ac:dyDescent="0.3">
      <c r="A523" s="230">
        <v>424396</v>
      </c>
      <c r="B523" s="230" t="s">
        <v>2471</v>
      </c>
      <c r="C523" s="230" t="s">
        <v>63</v>
      </c>
      <c r="D523" s="230" t="s">
        <v>363</v>
      </c>
      <c r="E523" s="230" t="s">
        <v>146</v>
      </c>
      <c r="F523" s="230">
        <v>36176</v>
      </c>
      <c r="G523" s="230" t="s">
        <v>290</v>
      </c>
      <c r="H523" s="230" t="s">
        <v>1482</v>
      </c>
      <c r="I523" s="230" t="s">
        <v>58</v>
      </c>
      <c r="J523" s="230" t="s">
        <v>303</v>
      </c>
      <c r="K523" s="230">
        <v>2016</v>
      </c>
      <c r="L523" s="230" t="s">
        <v>290</v>
      </c>
      <c r="S523" s="230" t="s">
        <v>976</v>
      </c>
      <c r="U523" s="230" t="s">
        <v>976</v>
      </c>
      <c r="V523" s="230" t="s">
        <v>976</v>
      </c>
    </row>
    <row r="524" spans="1:22" ht="17.25" customHeight="1" x14ac:dyDescent="0.3">
      <c r="A524" s="230">
        <v>424965</v>
      </c>
      <c r="B524" s="230" t="s">
        <v>2472</v>
      </c>
      <c r="C524" s="230" t="s">
        <v>57</v>
      </c>
      <c r="D524" s="230" t="s">
        <v>199</v>
      </c>
      <c r="E524" s="230" t="s">
        <v>146</v>
      </c>
      <c r="F524" s="230">
        <v>28126</v>
      </c>
      <c r="G524" s="230" t="s">
        <v>288</v>
      </c>
      <c r="H524" s="230" t="s">
        <v>1482</v>
      </c>
      <c r="I524" s="230" t="s">
        <v>58</v>
      </c>
      <c r="J524" s="230" t="s">
        <v>302</v>
      </c>
      <c r="K524" s="230">
        <v>1995</v>
      </c>
      <c r="L524" s="230" t="s">
        <v>288</v>
      </c>
      <c r="V524" s="230" t="s">
        <v>976</v>
      </c>
    </row>
    <row r="525" spans="1:22" ht="17.25" customHeight="1" x14ac:dyDescent="0.3">
      <c r="A525" s="230">
        <v>426137</v>
      </c>
      <c r="B525" s="230" t="s">
        <v>2476</v>
      </c>
      <c r="C525" s="230" t="s">
        <v>83</v>
      </c>
      <c r="D525" s="230" t="s">
        <v>204</v>
      </c>
      <c r="E525" s="230" t="s">
        <v>145</v>
      </c>
      <c r="H525" s="230" t="s">
        <v>1482</v>
      </c>
      <c r="I525" s="230" t="s">
        <v>58</v>
      </c>
      <c r="J525" s="230" t="s">
        <v>303</v>
      </c>
      <c r="K525" s="230">
        <v>2006</v>
      </c>
      <c r="L525" s="230" t="s">
        <v>288</v>
      </c>
      <c r="U525" s="230" t="s">
        <v>976</v>
      </c>
      <c r="V525" s="230" t="s">
        <v>976</v>
      </c>
    </row>
    <row r="526" spans="1:22" ht="17.25" customHeight="1" x14ac:dyDescent="0.3">
      <c r="A526" s="230">
        <v>426335</v>
      </c>
      <c r="B526" s="230" t="s">
        <v>2477</v>
      </c>
      <c r="C526" s="230" t="s">
        <v>390</v>
      </c>
      <c r="D526" s="230" t="s">
        <v>206</v>
      </c>
      <c r="E526" s="230" t="s">
        <v>146</v>
      </c>
      <c r="F526" s="230">
        <v>34700</v>
      </c>
      <c r="H526" s="230" t="s">
        <v>1482</v>
      </c>
      <c r="I526" s="230" t="s">
        <v>58</v>
      </c>
      <c r="J526" s="230" t="s">
        <v>303</v>
      </c>
      <c r="K526" s="230">
        <v>2012</v>
      </c>
      <c r="L526" s="230" t="s">
        <v>288</v>
      </c>
      <c r="U526" s="230" t="s">
        <v>976</v>
      </c>
      <c r="V526" s="230" t="s">
        <v>976</v>
      </c>
    </row>
    <row r="527" spans="1:22" ht="17.25" customHeight="1" x14ac:dyDescent="0.3">
      <c r="A527" s="230">
        <v>425511</v>
      </c>
      <c r="B527" s="230" t="s">
        <v>2478</v>
      </c>
      <c r="C527" s="230" t="s">
        <v>436</v>
      </c>
      <c r="D527" s="230" t="s">
        <v>2479</v>
      </c>
      <c r="E527" s="230" t="s">
        <v>146</v>
      </c>
      <c r="F527" s="230">
        <v>34745</v>
      </c>
      <c r="G527" s="230" t="s">
        <v>288</v>
      </c>
      <c r="H527" s="230" t="s">
        <v>1482</v>
      </c>
      <c r="I527" s="230" t="s">
        <v>58</v>
      </c>
      <c r="K527" s="230">
        <v>2013</v>
      </c>
      <c r="L527" s="230" t="s">
        <v>288</v>
      </c>
      <c r="S527" s="230" t="s">
        <v>976</v>
      </c>
      <c r="T527" s="230" t="s">
        <v>976</v>
      </c>
      <c r="U527" s="230" t="s">
        <v>976</v>
      </c>
      <c r="V527" s="230" t="s">
        <v>976</v>
      </c>
    </row>
    <row r="528" spans="1:22" ht="17.25" customHeight="1" x14ac:dyDescent="0.3">
      <c r="A528" s="230">
        <v>418892</v>
      </c>
      <c r="B528" s="230" t="s">
        <v>2481</v>
      </c>
      <c r="C528" s="230" t="s">
        <v>83</v>
      </c>
      <c r="D528" s="230" t="s">
        <v>2482</v>
      </c>
      <c r="E528" s="230" t="s">
        <v>146</v>
      </c>
      <c r="F528" s="230">
        <v>35448</v>
      </c>
      <c r="G528" s="230" t="s">
        <v>1835</v>
      </c>
      <c r="H528" s="230" t="s">
        <v>1482</v>
      </c>
      <c r="I528" s="230" t="s">
        <v>58</v>
      </c>
      <c r="J528" s="230" t="s">
        <v>302</v>
      </c>
      <c r="K528" s="230">
        <v>2014</v>
      </c>
      <c r="L528" s="230" t="s">
        <v>288</v>
      </c>
      <c r="S528" s="230" t="s">
        <v>976</v>
      </c>
      <c r="T528" s="230" t="s">
        <v>976</v>
      </c>
      <c r="U528" s="230" t="s">
        <v>976</v>
      </c>
      <c r="V528" s="230" t="s">
        <v>976</v>
      </c>
    </row>
    <row r="529" spans="1:22" ht="17.25" customHeight="1" x14ac:dyDescent="0.3">
      <c r="A529" s="230">
        <v>422839</v>
      </c>
      <c r="B529" s="230" t="s">
        <v>2484</v>
      </c>
      <c r="C529" s="230" t="s">
        <v>390</v>
      </c>
      <c r="D529" s="230" t="s">
        <v>231</v>
      </c>
      <c r="E529" s="230" t="s">
        <v>145</v>
      </c>
      <c r="F529" s="230">
        <v>35172</v>
      </c>
      <c r="G529" s="230" t="s">
        <v>288</v>
      </c>
      <c r="H529" s="230" t="s">
        <v>1482</v>
      </c>
      <c r="I529" s="230" t="s">
        <v>58</v>
      </c>
      <c r="J529" s="230" t="s">
        <v>302</v>
      </c>
      <c r="K529" s="230">
        <v>2015</v>
      </c>
      <c r="L529" s="230" t="s">
        <v>288</v>
      </c>
      <c r="S529" s="230" t="s">
        <v>976</v>
      </c>
      <c r="T529" s="230" t="s">
        <v>976</v>
      </c>
      <c r="U529" s="230" t="s">
        <v>976</v>
      </c>
      <c r="V529" s="230" t="s">
        <v>976</v>
      </c>
    </row>
    <row r="530" spans="1:22" ht="17.25" customHeight="1" x14ac:dyDescent="0.3">
      <c r="A530" s="230">
        <v>424964</v>
      </c>
      <c r="B530" s="230" t="s">
        <v>2485</v>
      </c>
      <c r="C530" s="230" t="s">
        <v>501</v>
      </c>
      <c r="D530" s="230" t="s">
        <v>2486</v>
      </c>
      <c r="E530" s="230" t="s">
        <v>146</v>
      </c>
      <c r="F530" s="230">
        <v>35353</v>
      </c>
      <c r="G530" s="230" t="s">
        <v>288</v>
      </c>
      <c r="H530" s="230" t="s">
        <v>1482</v>
      </c>
      <c r="I530" s="230" t="s">
        <v>58</v>
      </c>
      <c r="J530" s="230" t="s">
        <v>302</v>
      </c>
      <c r="K530" s="230">
        <v>2015</v>
      </c>
      <c r="L530" s="230" t="s">
        <v>288</v>
      </c>
      <c r="S530" s="230" t="s">
        <v>976</v>
      </c>
      <c r="T530" s="230" t="s">
        <v>976</v>
      </c>
      <c r="U530" s="230" t="s">
        <v>976</v>
      </c>
      <c r="V530" s="230" t="s">
        <v>976</v>
      </c>
    </row>
    <row r="531" spans="1:22" ht="17.25" customHeight="1" x14ac:dyDescent="0.3">
      <c r="A531" s="230">
        <v>425792</v>
      </c>
      <c r="B531" s="230" t="s">
        <v>2487</v>
      </c>
      <c r="C531" s="230" t="s">
        <v>747</v>
      </c>
      <c r="D531" s="230" t="s">
        <v>229</v>
      </c>
      <c r="E531" s="230" t="s">
        <v>145</v>
      </c>
      <c r="H531" s="230" t="s">
        <v>1482</v>
      </c>
      <c r="I531" s="230" t="s">
        <v>58</v>
      </c>
      <c r="J531" s="230" t="s">
        <v>303</v>
      </c>
      <c r="K531" s="230">
        <v>2015</v>
      </c>
      <c r="L531" s="230" t="s">
        <v>288</v>
      </c>
      <c r="U531" s="230" t="s">
        <v>976</v>
      </c>
      <c r="V531" s="230" t="s">
        <v>976</v>
      </c>
    </row>
    <row r="532" spans="1:22" ht="17.25" customHeight="1" x14ac:dyDescent="0.3">
      <c r="A532" s="230">
        <v>424654</v>
      </c>
      <c r="B532" s="230" t="s">
        <v>2488</v>
      </c>
      <c r="C532" s="230" t="s">
        <v>105</v>
      </c>
      <c r="D532" s="230" t="s">
        <v>373</v>
      </c>
      <c r="E532" s="230" t="s">
        <v>145</v>
      </c>
      <c r="F532" s="230">
        <v>35982</v>
      </c>
      <c r="G532" s="230" t="s">
        <v>2489</v>
      </c>
      <c r="H532" s="230" t="s">
        <v>1482</v>
      </c>
      <c r="I532" s="230" t="s">
        <v>58</v>
      </c>
      <c r="J532" s="230" t="s">
        <v>303</v>
      </c>
      <c r="K532" s="230">
        <v>2016</v>
      </c>
      <c r="L532" s="230" t="s">
        <v>288</v>
      </c>
      <c r="S532" s="230" t="s">
        <v>976</v>
      </c>
      <c r="T532" s="230" t="s">
        <v>976</v>
      </c>
      <c r="U532" s="230" t="s">
        <v>976</v>
      </c>
      <c r="V532" s="230" t="s">
        <v>976</v>
      </c>
    </row>
    <row r="533" spans="1:22" ht="17.25" customHeight="1" x14ac:dyDescent="0.3">
      <c r="A533" s="230">
        <v>423918</v>
      </c>
      <c r="B533" s="230" t="s">
        <v>2490</v>
      </c>
      <c r="C533" s="230" t="s">
        <v>63</v>
      </c>
      <c r="D533" s="230" t="s">
        <v>471</v>
      </c>
      <c r="E533" s="230" t="s">
        <v>145</v>
      </c>
      <c r="F533" s="230">
        <v>36161</v>
      </c>
      <c r="G533" s="230" t="s">
        <v>288</v>
      </c>
      <c r="H533" s="230" t="s">
        <v>1482</v>
      </c>
      <c r="I533" s="230" t="s">
        <v>58</v>
      </c>
      <c r="J533" s="230" t="s">
        <v>303</v>
      </c>
      <c r="K533" s="230">
        <v>2016</v>
      </c>
      <c r="L533" s="230" t="s">
        <v>288</v>
      </c>
      <c r="U533" s="230" t="s">
        <v>976</v>
      </c>
      <c r="V533" s="230" t="s">
        <v>976</v>
      </c>
    </row>
    <row r="534" spans="1:22" ht="17.25" customHeight="1" x14ac:dyDescent="0.3">
      <c r="A534" s="230">
        <v>425818</v>
      </c>
      <c r="B534" s="230" t="s">
        <v>2492</v>
      </c>
      <c r="C534" s="230" t="s">
        <v>2493</v>
      </c>
      <c r="D534" s="230" t="s">
        <v>2494</v>
      </c>
      <c r="E534" s="230" t="s">
        <v>146</v>
      </c>
      <c r="H534" s="230" t="s">
        <v>1482</v>
      </c>
      <c r="I534" s="230" t="s">
        <v>58</v>
      </c>
      <c r="J534" s="230" t="s">
        <v>303</v>
      </c>
      <c r="K534" s="230">
        <v>2017</v>
      </c>
      <c r="L534" s="230" t="s">
        <v>288</v>
      </c>
      <c r="U534" s="230" t="s">
        <v>976</v>
      </c>
      <c r="V534" s="230" t="s">
        <v>976</v>
      </c>
    </row>
    <row r="535" spans="1:22" ht="17.25" customHeight="1" x14ac:dyDescent="0.3">
      <c r="A535" s="230">
        <v>426608</v>
      </c>
      <c r="B535" s="230" t="s">
        <v>2495</v>
      </c>
      <c r="C535" s="230" t="s">
        <v>65</v>
      </c>
      <c r="D535" s="230" t="s">
        <v>236</v>
      </c>
      <c r="E535" s="230" t="s">
        <v>146</v>
      </c>
      <c r="H535" s="230" t="s">
        <v>1482</v>
      </c>
      <c r="I535" s="230" t="s">
        <v>58</v>
      </c>
      <c r="J535" s="230" t="s">
        <v>303</v>
      </c>
      <c r="K535" s="230">
        <v>2017</v>
      </c>
      <c r="L535" s="230" t="s">
        <v>288</v>
      </c>
      <c r="U535" s="230" t="s">
        <v>976</v>
      </c>
      <c r="V535" s="230" t="s">
        <v>976</v>
      </c>
    </row>
    <row r="536" spans="1:22" ht="17.25" customHeight="1" x14ac:dyDescent="0.3">
      <c r="A536" s="230">
        <v>426258</v>
      </c>
      <c r="B536" s="230" t="s">
        <v>2496</v>
      </c>
      <c r="C536" s="230" t="s">
        <v>2497</v>
      </c>
      <c r="D536" s="230" t="s">
        <v>2498</v>
      </c>
      <c r="E536" s="230" t="s">
        <v>146</v>
      </c>
      <c r="F536" s="230">
        <v>34029</v>
      </c>
      <c r="G536" s="230" t="s">
        <v>2499</v>
      </c>
      <c r="H536" s="230" t="s">
        <v>1482</v>
      </c>
      <c r="I536" s="230" t="s">
        <v>58</v>
      </c>
      <c r="J536" s="230" t="s">
        <v>302</v>
      </c>
      <c r="K536" s="230" t="s">
        <v>2500</v>
      </c>
      <c r="L536" s="230" t="s">
        <v>288</v>
      </c>
      <c r="V536" s="230" t="s">
        <v>976</v>
      </c>
    </row>
    <row r="537" spans="1:22" ht="17.25" customHeight="1" x14ac:dyDescent="0.3">
      <c r="A537" s="230">
        <v>424381</v>
      </c>
      <c r="B537" s="230" t="s">
        <v>2506</v>
      </c>
      <c r="C537" s="230" t="s">
        <v>65</v>
      </c>
      <c r="D537" s="230" t="s">
        <v>2507</v>
      </c>
      <c r="E537" s="230" t="s">
        <v>146</v>
      </c>
      <c r="F537" s="230">
        <v>34783</v>
      </c>
      <c r="G537" s="230" t="s">
        <v>288</v>
      </c>
      <c r="H537" s="230" t="s">
        <v>1482</v>
      </c>
      <c r="I537" s="230" t="s">
        <v>58</v>
      </c>
      <c r="J537" s="230" t="s">
        <v>303</v>
      </c>
      <c r="K537" s="230">
        <v>2013</v>
      </c>
      <c r="L537" s="230" t="s">
        <v>293</v>
      </c>
      <c r="S537" s="230" t="s">
        <v>976</v>
      </c>
      <c r="U537" s="230" t="s">
        <v>976</v>
      </c>
      <c r="V537" s="230" t="s">
        <v>976</v>
      </c>
    </row>
    <row r="538" spans="1:22" ht="17.25" customHeight="1" x14ac:dyDescent="0.3">
      <c r="A538" s="230">
        <v>426667</v>
      </c>
      <c r="B538" s="230" t="s">
        <v>2508</v>
      </c>
      <c r="C538" s="230" t="s">
        <v>708</v>
      </c>
      <c r="D538" s="230" t="s">
        <v>1125</v>
      </c>
      <c r="E538" s="230" t="s">
        <v>145</v>
      </c>
      <c r="F538" s="230" t="s">
        <v>2509</v>
      </c>
      <c r="G538" s="230" t="s">
        <v>2432</v>
      </c>
      <c r="H538" s="230" t="s">
        <v>1482</v>
      </c>
      <c r="I538" s="230" t="s">
        <v>58</v>
      </c>
      <c r="J538" s="230" t="s">
        <v>303</v>
      </c>
      <c r="K538" s="230">
        <v>2013</v>
      </c>
      <c r="L538" s="230" t="s">
        <v>293</v>
      </c>
    </row>
    <row r="539" spans="1:22" ht="17.25" customHeight="1" x14ac:dyDescent="0.3">
      <c r="A539" s="230">
        <v>426002</v>
      </c>
      <c r="B539" s="230" t="s">
        <v>2510</v>
      </c>
      <c r="C539" s="230" t="s">
        <v>2511</v>
      </c>
      <c r="D539" s="230" t="s">
        <v>359</v>
      </c>
      <c r="E539" s="230" t="s">
        <v>146</v>
      </c>
      <c r="F539" s="230">
        <v>34403</v>
      </c>
      <c r="G539" s="230" t="s">
        <v>2512</v>
      </c>
      <c r="H539" s="230" t="s">
        <v>1482</v>
      </c>
      <c r="I539" s="230" t="s">
        <v>58</v>
      </c>
      <c r="J539" s="230" t="s">
        <v>303</v>
      </c>
      <c r="K539" s="230">
        <v>2014</v>
      </c>
      <c r="L539" s="230" t="s">
        <v>293</v>
      </c>
      <c r="V539" s="230" t="s">
        <v>976</v>
      </c>
    </row>
    <row r="540" spans="1:22" ht="17.25" customHeight="1" x14ac:dyDescent="0.3">
      <c r="A540" s="230">
        <v>425306</v>
      </c>
      <c r="B540" s="230" t="s">
        <v>2513</v>
      </c>
      <c r="C540" s="230" t="s">
        <v>112</v>
      </c>
      <c r="D540" s="230" t="s">
        <v>2514</v>
      </c>
      <c r="E540" s="230" t="s">
        <v>145</v>
      </c>
      <c r="F540" s="230">
        <v>35796</v>
      </c>
      <c r="G540" s="230" t="s">
        <v>288</v>
      </c>
      <c r="H540" s="230" t="s">
        <v>1482</v>
      </c>
      <c r="I540" s="230" t="s">
        <v>58</v>
      </c>
      <c r="J540" s="230" t="s">
        <v>303</v>
      </c>
      <c r="K540" s="230">
        <v>2016</v>
      </c>
      <c r="L540" s="230" t="s">
        <v>293</v>
      </c>
      <c r="U540" s="230" t="s">
        <v>976</v>
      </c>
      <c r="V540" s="230" t="s">
        <v>976</v>
      </c>
    </row>
    <row r="541" spans="1:22" ht="17.25" customHeight="1" x14ac:dyDescent="0.3">
      <c r="A541" s="230">
        <v>424394</v>
      </c>
      <c r="B541" s="230" t="s">
        <v>2516</v>
      </c>
      <c r="C541" s="230" t="s">
        <v>104</v>
      </c>
      <c r="D541" s="230" t="s">
        <v>2517</v>
      </c>
      <c r="E541" s="230" t="s">
        <v>146</v>
      </c>
      <c r="F541" s="230">
        <v>36184</v>
      </c>
      <c r="G541" s="230" t="s">
        <v>288</v>
      </c>
      <c r="H541" s="230" t="s">
        <v>1482</v>
      </c>
      <c r="I541" s="230" t="s">
        <v>58</v>
      </c>
      <c r="J541" s="230" t="s">
        <v>303</v>
      </c>
      <c r="K541" s="230">
        <v>2016</v>
      </c>
      <c r="L541" s="230" t="s">
        <v>293</v>
      </c>
      <c r="S541" s="230" t="s">
        <v>976</v>
      </c>
      <c r="T541" s="230" t="s">
        <v>976</v>
      </c>
      <c r="U541" s="230" t="s">
        <v>976</v>
      </c>
      <c r="V541" s="230" t="s">
        <v>976</v>
      </c>
    </row>
    <row r="542" spans="1:22" ht="17.25" customHeight="1" x14ac:dyDescent="0.3">
      <c r="A542" s="230">
        <v>425494</v>
      </c>
      <c r="B542" s="230" t="s">
        <v>2518</v>
      </c>
      <c r="C542" s="230" t="s">
        <v>63</v>
      </c>
      <c r="D542" s="230" t="s">
        <v>247</v>
      </c>
      <c r="E542" s="230" t="s">
        <v>146</v>
      </c>
      <c r="F542" s="230">
        <v>35587</v>
      </c>
      <c r="G542" s="230" t="s">
        <v>2519</v>
      </c>
      <c r="H542" s="230" t="s">
        <v>1482</v>
      </c>
      <c r="I542" s="230" t="s">
        <v>58</v>
      </c>
      <c r="J542" s="230" t="s">
        <v>303</v>
      </c>
      <c r="K542" s="230">
        <v>2016</v>
      </c>
      <c r="L542" s="230" t="s">
        <v>293</v>
      </c>
      <c r="S542" s="230" t="s">
        <v>976</v>
      </c>
      <c r="T542" s="230" t="s">
        <v>976</v>
      </c>
      <c r="U542" s="230" t="s">
        <v>976</v>
      </c>
      <c r="V542" s="230" t="s">
        <v>976</v>
      </c>
    </row>
    <row r="543" spans="1:22" ht="17.25" customHeight="1" x14ac:dyDescent="0.3">
      <c r="A543" s="230">
        <v>426321</v>
      </c>
      <c r="B543" s="230" t="s">
        <v>2520</v>
      </c>
      <c r="C543" s="230" t="s">
        <v>63</v>
      </c>
      <c r="D543" s="230" t="s">
        <v>215</v>
      </c>
      <c r="E543" s="230" t="s">
        <v>145</v>
      </c>
      <c r="H543" s="230" t="s">
        <v>1482</v>
      </c>
      <c r="I543" s="230" t="s">
        <v>58</v>
      </c>
      <c r="J543" s="230" t="s">
        <v>303</v>
      </c>
      <c r="K543" s="230">
        <v>2017</v>
      </c>
      <c r="L543" s="230" t="s">
        <v>293</v>
      </c>
      <c r="U543" s="230" t="s">
        <v>976</v>
      </c>
      <c r="V543" s="230" t="s">
        <v>976</v>
      </c>
    </row>
    <row r="544" spans="1:22" ht="17.25" customHeight="1" x14ac:dyDescent="0.3">
      <c r="A544" s="230">
        <v>424982</v>
      </c>
      <c r="B544" s="230" t="s">
        <v>2521</v>
      </c>
      <c r="C544" s="230" t="s">
        <v>61</v>
      </c>
      <c r="D544" s="230" t="s">
        <v>1053</v>
      </c>
      <c r="E544" s="230" t="s">
        <v>145</v>
      </c>
      <c r="F544" s="230">
        <v>33239</v>
      </c>
      <c r="G544" s="230" t="s">
        <v>2522</v>
      </c>
      <c r="H544" s="230" t="s">
        <v>1482</v>
      </c>
      <c r="I544" s="230" t="s">
        <v>58</v>
      </c>
      <c r="J544" s="230" t="s">
        <v>303</v>
      </c>
      <c r="K544" s="230">
        <v>2009</v>
      </c>
      <c r="L544" s="230" t="s">
        <v>297</v>
      </c>
    </row>
    <row r="545" spans="1:22" ht="17.25" customHeight="1" x14ac:dyDescent="0.3">
      <c r="A545" s="230">
        <v>412116</v>
      </c>
      <c r="B545" s="230" t="s">
        <v>2523</v>
      </c>
      <c r="C545" s="230" t="s">
        <v>1147</v>
      </c>
      <c r="D545" s="230" t="s">
        <v>2524</v>
      </c>
      <c r="E545" s="230" t="s">
        <v>146</v>
      </c>
      <c r="F545" s="230">
        <v>29587</v>
      </c>
      <c r="G545" s="230" t="s">
        <v>2464</v>
      </c>
      <c r="H545" s="230" t="s">
        <v>1482</v>
      </c>
      <c r="I545" s="230" t="s">
        <v>58</v>
      </c>
      <c r="U545" s="230" t="s">
        <v>976</v>
      </c>
      <c r="V545" s="230" t="s">
        <v>976</v>
      </c>
    </row>
    <row r="546" spans="1:22" ht="17.25" customHeight="1" x14ac:dyDescent="0.3">
      <c r="A546" s="230">
        <v>402707</v>
      </c>
      <c r="B546" s="230" t="s">
        <v>2525</v>
      </c>
      <c r="C546" s="230" t="s">
        <v>63</v>
      </c>
      <c r="D546" s="230" t="s">
        <v>2526</v>
      </c>
      <c r="E546" s="230" t="s">
        <v>145</v>
      </c>
      <c r="F546" s="230">
        <v>30477</v>
      </c>
      <c r="G546" s="230" t="s">
        <v>1835</v>
      </c>
      <c r="H546" s="230" t="s">
        <v>1482</v>
      </c>
      <c r="I546" s="230" t="s">
        <v>58</v>
      </c>
      <c r="V546" s="230" t="s">
        <v>976</v>
      </c>
    </row>
    <row r="547" spans="1:22" ht="17.25" customHeight="1" x14ac:dyDescent="0.3">
      <c r="A547" s="230">
        <v>417955</v>
      </c>
      <c r="B547" s="230" t="s">
        <v>2527</v>
      </c>
      <c r="C547" s="230" t="s">
        <v>465</v>
      </c>
      <c r="D547" s="230" t="s">
        <v>451</v>
      </c>
      <c r="E547" s="230" t="s">
        <v>146</v>
      </c>
      <c r="F547" s="230" t="s">
        <v>2528</v>
      </c>
      <c r="G547" s="230" t="s">
        <v>1485</v>
      </c>
      <c r="H547" s="230" t="s">
        <v>1482</v>
      </c>
      <c r="I547" s="230" t="s">
        <v>58</v>
      </c>
      <c r="U547" s="230" t="s">
        <v>976</v>
      </c>
      <c r="V547" s="230" t="s">
        <v>976</v>
      </c>
    </row>
    <row r="548" spans="1:22" ht="17.25" customHeight="1" x14ac:dyDescent="0.3">
      <c r="A548" s="230">
        <v>419618</v>
      </c>
      <c r="B548" s="230" t="s">
        <v>2529</v>
      </c>
      <c r="C548" s="230" t="s">
        <v>487</v>
      </c>
      <c r="D548" s="230" t="s">
        <v>2530</v>
      </c>
      <c r="E548" s="230" t="s">
        <v>146</v>
      </c>
      <c r="F548" s="230">
        <v>33878</v>
      </c>
      <c r="G548" s="230" t="s">
        <v>2531</v>
      </c>
      <c r="H548" s="230" t="s">
        <v>1482</v>
      </c>
      <c r="I548" s="230" t="s">
        <v>58</v>
      </c>
      <c r="J548" s="230" t="s">
        <v>302</v>
      </c>
      <c r="K548" s="230">
        <v>2010</v>
      </c>
      <c r="L548" s="230" t="s">
        <v>300</v>
      </c>
      <c r="U548" s="230" t="s">
        <v>976</v>
      </c>
      <c r="V548" s="230" t="s">
        <v>976</v>
      </c>
    </row>
    <row r="549" spans="1:22" ht="17.25" customHeight="1" x14ac:dyDescent="0.3">
      <c r="A549" s="230">
        <v>427499</v>
      </c>
      <c r="B549" s="230" t="s">
        <v>2532</v>
      </c>
      <c r="C549" s="230" t="s">
        <v>2533</v>
      </c>
      <c r="D549" s="230" t="s">
        <v>231</v>
      </c>
      <c r="E549" s="230" t="s">
        <v>145</v>
      </c>
      <c r="F549" s="230" t="s">
        <v>2534</v>
      </c>
      <c r="G549" s="230" t="s">
        <v>2483</v>
      </c>
      <c r="H549" s="230" t="s">
        <v>1482</v>
      </c>
      <c r="I549" s="230" t="s">
        <v>58</v>
      </c>
      <c r="J549" s="230" t="s">
        <v>303</v>
      </c>
      <c r="K549" s="230">
        <v>1996</v>
      </c>
      <c r="L549" s="230" t="s">
        <v>291</v>
      </c>
      <c r="V549" s="230" t="s">
        <v>976</v>
      </c>
    </row>
    <row r="550" spans="1:22" ht="17.25" customHeight="1" x14ac:dyDescent="0.3">
      <c r="A550" s="230">
        <v>423014</v>
      </c>
      <c r="B550" s="230" t="s">
        <v>2535</v>
      </c>
      <c r="C550" s="230" t="s">
        <v>65</v>
      </c>
      <c r="D550" s="230" t="s">
        <v>233</v>
      </c>
      <c r="E550" s="230" t="s">
        <v>146</v>
      </c>
      <c r="F550" s="230">
        <v>30376</v>
      </c>
      <c r="G550" s="230" t="s">
        <v>2432</v>
      </c>
      <c r="H550" s="230" t="s">
        <v>1482</v>
      </c>
      <c r="I550" s="230" t="s">
        <v>58</v>
      </c>
      <c r="J550" s="230" t="s">
        <v>302</v>
      </c>
      <c r="K550" s="230">
        <v>2000</v>
      </c>
      <c r="L550" s="230" t="s">
        <v>291</v>
      </c>
      <c r="T550" s="230" t="s">
        <v>976</v>
      </c>
      <c r="U550" s="230" t="s">
        <v>976</v>
      </c>
      <c r="V550" s="230" t="s">
        <v>976</v>
      </c>
    </row>
    <row r="551" spans="1:22" ht="17.25" customHeight="1" x14ac:dyDescent="0.3">
      <c r="A551" s="230">
        <v>427426</v>
      </c>
      <c r="B551" s="230" t="s">
        <v>2536</v>
      </c>
      <c r="C551" s="230" t="s">
        <v>932</v>
      </c>
      <c r="D551" s="230" t="s">
        <v>235</v>
      </c>
      <c r="E551" s="230" t="s">
        <v>146</v>
      </c>
      <c r="F551" s="230">
        <v>31054</v>
      </c>
      <c r="G551" s="230" t="s">
        <v>1489</v>
      </c>
      <c r="H551" s="230" t="s">
        <v>1482</v>
      </c>
      <c r="I551" s="230" t="s">
        <v>58</v>
      </c>
      <c r="J551" s="230" t="s">
        <v>302</v>
      </c>
      <c r="K551" s="230">
        <v>2002</v>
      </c>
      <c r="L551" s="230" t="s">
        <v>291</v>
      </c>
    </row>
    <row r="552" spans="1:22" ht="17.25" customHeight="1" x14ac:dyDescent="0.3">
      <c r="A552" s="230">
        <v>427147</v>
      </c>
      <c r="B552" s="230" t="s">
        <v>2537</v>
      </c>
      <c r="C552" s="230" t="s">
        <v>94</v>
      </c>
      <c r="D552" s="230" t="s">
        <v>435</v>
      </c>
      <c r="E552" s="230" t="s">
        <v>145</v>
      </c>
      <c r="F552" s="230">
        <v>31050</v>
      </c>
      <c r="G552" s="230" t="s">
        <v>1489</v>
      </c>
      <c r="H552" s="230" t="s">
        <v>1482</v>
      </c>
      <c r="I552" s="230" t="s">
        <v>58</v>
      </c>
      <c r="J552" s="230" t="s">
        <v>303</v>
      </c>
      <c r="K552" s="230">
        <v>2004</v>
      </c>
      <c r="L552" s="230" t="s">
        <v>291</v>
      </c>
      <c r="V552" s="230" t="s">
        <v>976</v>
      </c>
    </row>
    <row r="553" spans="1:22" ht="17.25" customHeight="1" x14ac:dyDescent="0.3">
      <c r="A553" s="230">
        <v>427207</v>
      </c>
      <c r="B553" s="230" t="s">
        <v>2538</v>
      </c>
      <c r="C553" s="230" t="s">
        <v>382</v>
      </c>
      <c r="D553" s="230" t="s">
        <v>462</v>
      </c>
      <c r="E553" s="230" t="s">
        <v>146</v>
      </c>
      <c r="F553" s="230">
        <v>32509</v>
      </c>
      <c r="G553" s="230" t="s">
        <v>2539</v>
      </c>
      <c r="H553" s="230" t="s">
        <v>1482</v>
      </c>
      <c r="I553" s="230" t="s">
        <v>58</v>
      </c>
      <c r="J553" s="230" t="s">
        <v>302</v>
      </c>
      <c r="K553" s="230">
        <v>2006</v>
      </c>
      <c r="L553" s="230" t="s">
        <v>291</v>
      </c>
    </row>
    <row r="554" spans="1:22" ht="17.25" customHeight="1" x14ac:dyDescent="0.3">
      <c r="A554" s="230">
        <v>427280</v>
      </c>
      <c r="B554" s="230" t="s">
        <v>2540</v>
      </c>
      <c r="C554" s="230" t="s">
        <v>83</v>
      </c>
      <c r="D554" s="230" t="s">
        <v>139</v>
      </c>
      <c r="E554" s="230" t="s">
        <v>145</v>
      </c>
      <c r="F554" s="230">
        <v>33360</v>
      </c>
      <c r="G554" s="230" t="s">
        <v>1489</v>
      </c>
      <c r="H554" s="230" t="s">
        <v>1482</v>
      </c>
      <c r="I554" s="230" t="s">
        <v>58</v>
      </c>
      <c r="K554" s="230">
        <v>2009</v>
      </c>
      <c r="L554" s="230" t="s">
        <v>291</v>
      </c>
    </row>
    <row r="555" spans="1:22" ht="17.25" customHeight="1" x14ac:dyDescent="0.3">
      <c r="A555" s="230">
        <v>421119</v>
      </c>
      <c r="B555" s="230" t="s">
        <v>2541</v>
      </c>
      <c r="C555" s="230" t="s">
        <v>120</v>
      </c>
      <c r="D555" s="230" t="s">
        <v>435</v>
      </c>
      <c r="E555" s="230" t="s">
        <v>145</v>
      </c>
      <c r="F555" s="230">
        <v>33239</v>
      </c>
      <c r="G555" s="230" t="s">
        <v>2433</v>
      </c>
      <c r="H555" s="230" t="s">
        <v>1482</v>
      </c>
      <c r="I555" s="230" t="s">
        <v>58</v>
      </c>
      <c r="J555" s="230" t="s">
        <v>303</v>
      </c>
      <c r="K555" s="230">
        <v>2010</v>
      </c>
      <c r="L555" s="230" t="s">
        <v>291</v>
      </c>
      <c r="R555" s="230" t="s">
        <v>976</v>
      </c>
      <c r="S555" s="230" t="s">
        <v>976</v>
      </c>
      <c r="T555" s="230" t="s">
        <v>976</v>
      </c>
      <c r="U555" s="230" t="s">
        <v>976</v>
      </c>
      <c r="V555" s="230" t="s">
        <v>976</v>
      </c>
    </row>
    <row r="556" spans="1:22" ht="17.25" customHeight="1" x14ac:dyDescent="0.3">
      <c r="A556" s="230">
        <v>427159</v>
      </c>
      <c r="B556" s="230" t="s">
        <v>2542</v>
      </c>
      <c r="C556" s="230" t="s">
        <v>642</v>
      </c>
      <c r="D556" s="230" t="s">
        <v>2543</v>
      </c>
      <c r="E556" s="230" t="s">
        <v>145</v>
      </c>
      <c r="F556" s="230" t="s">
        <v>2544</v>
      </c>
      <c r="G556" s="230" t="s">
        <v>2545</v>
      </c>
      <c r="H556" s="230" t="s">
        <v>1482</v>
      </c>
      <c r="I556" s="230" t="s">
        <v>58</v>
      </c>
      <c r="J556" s="230" t="s">
        <v>303</v>
      </c>
      <c r="K556" s="230">
        <v>2014</v>
      </c>
      <c r="L556" s="230" t="s">
        <v>291</v>
      </c>
      <c r="V556" s="230" t="s">
        <v>976</v>
      </c>
    </row>
    <row r="557" spans="1:22" ht="17.25" customHeight="1" x14ac:dyDescent="0.3">
      <c r="A557" s="230">
        <v>427553</v>
      </c>
      <c r="B557" s="230" t="s">
        <v>2546</v>
      </c>
      <c r="C557" s="230" t="s">
        <v>61</v>
      </c>
      <c r="D557" s="230" t="s">
        <v>362</v>
      </c>
      <c r="E557" s="230" t="s">
        <v>145</v>
      </c>
      <c r="F557" s="230">
        <v>35467</v>
      </c>
      <c r="G557" s="230" t="s">
        <v>1489</v>
      </c>
      <c r="H557" s="230" t="s">
        <v>1482</v>
      </c>
      <c r="I557" s="230" t="s">
        <v>58</v>
      </c>
      <c r="J557" s="230" t="s">
        <v>303</v>
      </c>
      <c r="K557" s="230">
        <v>2015</v>
      </c>
      <c r="L557" s="230" t="s">
        <v>291</v>
      </c>
    </row>
    <row r="558" spans="1:22" ht="17.25" customHeight="1" x14ac:dyDescent="0.3">
      <c r="A558" s="230">
        <v>427183</v>
      </c>
      <c r="B558" s="230" t="s">
        <v>2547</v>
      </c>
      <c r="C558" s="230" t="s">
        <v>400</v>
      </c>
      <c r="D558" s="230" t="s">
        <v>139</v>
      </c>
      <c r="E558" s="230" t="s">
        <v>146</v>
      </c>
      <c r="F558" s="230" t="s">
        <v>2548</v>
      </c>
      <c r="G558" s="230" t="s">
        <v>288</v>
      </c>
      <c r="H558" s="230" t="s">
        <v>1482</v>
      </c>
      <c r="I558" s="230" t="s">
        <v>58</v>
      </c>
      <c r="J558" s="230" t="s">
        <v>303</v>
      </c>
      <c r="K558" s="230">
        <v>2015</v>
      </c>
      <c r="L558" s="230" t="s">
        <v>291</v>
      </c>
      <c r="V558" s="230" t="s">
        <v>976</v>
      </c>
    </row>
    <row r="559" spans="1:22" ht="17.25" customHeight="1" x14ac:dyDescent="0.3">
      <c r="A559" s="230">
        <v>427191</v>
      </c>
      <c r="B559" s="230" t="s">
        <v>2549</v>
      </c>
      <c r="C559" s="230" t="s">
        <v>106</v>
      </c>
      <c r="D559" s="230" t="s">
        <v>245</v>
      </c>
      <c r="E559" s="230" t="s">
        <v>146</v>
      </c>
      <c r="F559" s="230">
        <v>36281</v>
      </c>
      <c r="G559" s="230" t="s">
        <v>2550</v>
      </c>
      <c r="H559" s="230" t="s">
        <v>1482</v>
      </c>
      <c r="I559" s="230" t="s">
        <v>58</v>
      </c>
      <c r="J559" s="230" t="s">
        <v>303</v>
      </c>
      <c r="K559" s="230">
        <v>2017</v>
      </c>
      <c r="L559" s="230" t="s">
        <v>291</v>
      </c>
    </row>
    <row r="560" spans="1:22" ht="17.25" customHeight="1" x14ac:dyDescent="0.3">
      <c r="A560" s="230">
        <v>425209</v>
      </c>
      <c r="B560" s="230" t="s">
        <v>2551</v>
      </c>
      <c r="C560" s="230" t="s">
        <v>66</v>
      </c>
      <c r="D560" s="230" t="s">
        <v>231</v>
      </c>
      <c r="E560" s="230" t="s">
        <v>145</v>
      </c>
      <c r="F560" s="230">
        <v>33243</v>
      </c>
      <c r="G560" s="230" t="s">
        <v>2433</v>
      </c>
      <c r="H560" s="230" t="s">
        <v>1482</v>
      </c>
      <c r="I560" s="230" t="s">
        <v>58</v>
      </c>
      <c r="J560" s="230" t="s">
        <v>303</v>
      </c>
      <c r="K560" s="230">
        <v>2009</v>
      </c>
      <c r="L560" s="230" t="s">
        <v>1489</v>
      </c>
      <c r="S560" s="230" t="s">
        <v>976</v>
      </c>
      <c r="T560" s="230" t="s">
        <v>976</v>
      </c>
      <c r="U560" s="230" t="s">
        <v>976</v>
      </c>
      <c r="V560" s="230" t="s">
        <v>976</v>
      </c>
    </row>
    <row r="561" spans="1:22" ht="17.25" customHeight="1" x14ac:dyDescent="0.3">
      <c r="A561" s="230">
        <v>424918</v>
      </c>
      <c r="B561" s="230" t="s">
        <v>2552</v>
      </c>
      <c r="C561" s="230" t="s">
        <v>377</v>
      </c>
      <c r="D561" s="230" t="s">
        <v>2553</v>
      </c>
      <c r="E561" s="230" t="s">
        <v>146</v>
      </c>
      <c r="F561" s="230">
        <v>33604</v>
      </c>
      <c r="G561" s="230" t="s">
        <v>1489</v>
      </c>
      <c r="H561" s="230" t="s">
        <v>1482</v>
      </c>
      <c r="I561" s="230" t="s">
        <v>58</v>
      </c>
      <c r="J561" s="230" t="s">
        <v>303</v>
      </c>
      <c r="K561" s="230">
        <v>2009</v>
      </c>
      <c r="L561" s="230" t="s">
        <v>1489</v>
      </c>
      <c r="S561" s="230" t="s">
        <v>976</v>
      </c>
      <c r="T561" s="230" t="s">
        <v>976</v>
      </c>
      <c r="U561" s="230" t="s">
        <v>976</v>
      </c>
      <c r="V561" s="230" t="s">
        <v>976</v>
      </c>
    </row>
    <row r="562" spans="1:22" ht="17.25" customHeight="1" x14ac:dyDescent="0.3">
      <c r="A562" s="230">
        <v>424562</v>
      </c>
      <c r="B562" s="230" t="s">
        <v>2554</v>
      </c>
      <c r="C562" s="230" t="s">
        <v>119</v>
      </c>
      <c r="D562" s="230" t="s">
        <v>213</v>
      </c>
      <c r="E562" s="230" t="s">
        <v>146</v>
      </c>
      <c r="F562" s="230">
        <v>33970</v>
      </c>
      <c r="G562" s="230" t="s">
        <v>2433</v>
      </c>
      <c r="H562" s="230" t="s">
        <v>1482</v>
      </c>
      <c r="I562" s="230" t="s">
        <v>58</v>
      </c>
      <c r="J562" s="230" t="s">
        <v>303</v>
      </c>
      <c r="K562" s="230">
        <v>2010</v>
      </c>
      <c r="L562" s="230" t="s">
        <v>1489</v>
      </c>
      <c r="S562" s="230" t="s">
        <v>976</v>
      </c>
      <c r="T562" s="230" t="s">
        <v>976</v>
      </c>
      <c r="U562" s="230" t="s">
        <v>976</v>
      </c>
      <c r="V562" s="230" t="s">
        <v>976</v>
      </c>
    </row>
    <row r="563" spans="1:22" ht="17.25" customHeight="1" x14ac:dyDescent="0.3">
      <c r="A563" s="230">
        <v>427472</v>
      </c>
      <c r="B563" s="230" t="s">
        <v>2555</v>
      </c>
      <c r="C563" s="230" t="s">
        <v>83</v>
      </c>
      <c r="D563" s="230" t="s">
        <v>551</v>
      </c>
      <c r="E563" s="230" t="s">
        <v>145</v>
      </c>
      <c r="H563" s="230" t="s">
        <v>1482</v>
      </c>
      <c r="I563" s="230" t="s">
        <v>58</v>
      </c>
      <c r="J563" s="230" t="s">
        <v>303</v>
      </c>
      <c r="K563" s="230">
        <v>2001</v>
      </c>
      <c r="L563" s="230" t="s">
        <v>294</v>
      </c>
    </row>
    <row r="564" spans="1:22" ht="17.25" customHeight="1" x14ac:dyDescent="0.3">
      <c r="A564" s="230">
        <v>427381</v>
      </c>
      <c r="B564" s="230" t="s">
        <v>2556</v>
      </c>
      <c r="C564" s="230" t="s">
        <v>783</v>
      </c>
      <c r="D564" s="230" t="s">
        <v>663</v>
      </c>
      <c r="E564" s="230" t="s">
        <v>146</v>
      </c>
      <c r="F564" s="230">
        <v>31708</v>
      </c>
      <c r="G564" s="230" t="s">
        <v>288</v>
      </c>
      <c r="H564" s="230" t="s">
        <v>1482</v>
      </c>
      <c r="I564" s="230" t="s">
        <v>58</v>
      </c>
      <c r="J564" s="230" t="s">
        <v>303</v>
      </c>
      <c r="K564" s="230">
        <v>2005</v>
      </c>
      <c r="L564" s="230" t="s">
        <v>288</v>
      </c>
    </row>
    <row r="565" spans="1:22" ht="17.25" customHeight="1" x14ac:dyDescent="0.3">
      <c r="A565" s="230">
        <v>417996</v>
      </c>
      <c r="B565" s="230" t="s">
        <v>2557</v>
      </c>
      <c r="C565" s="230" t="s">
        <v>67</v>
      </c>
      <c r="D565" s="230" t="s">
        <v>2558</v>
      </c>
      <c r="E565" s="230" t="s">
        <v>146</v>
      </c>
      <c r="F565" s="230">
        <v>32568</v>
      </c>
      <c r="G565" s="230" t="s">
        <v>288</v>
      </c>
      <c r="H565" s="230" t="s">
        <v>1482</v>
      </c>
      <c r="I565" s="230" t="s">
        <v>58</v>
      </c>
      <c r="J565" s="230" t="s">
        <v>302</v>
      </c>
      <c r="K565" s="230">
        <v>2006</v>
      </c>
      <c r="L565" s="230" t="s">
        <v>288</v>
      </c>
      <c r="U565" s="230" t="s">
        <v>976</v>
      </c>
      <c r="V565" s="230" t="s">
        <v>976</v>
      </c>
    </row>
    <row r="566" spans="1:22" ht="17.25" customHeight="1" x14ac:dyDescent="0.3">
      <c r="A566" s="230">
        <v>419964</v>
      </c>
      <c r="B566" s="230" t="s">
        <v>2559</v>
      </c>
      <c r="C566" s="230" t="s">
        <v>63</v>
      </c>
      <c r="D566" s="230" t="s">
        <v>253</v>
      </c>
      <c r="E566" s="230" t="s">
        <v>145</v>
      </c>
      <c r="F566" s="230">
        <v>31908</v>
      </c>
      <c r="G566" s="230" t="s">
        <v>288</v>
      </c>
      <c r="H566" s="230" t="s">
        <v>1482</v>
      </c>
      <c r="I566" s="230" t="s">
        <v>58</v>
      </c>
      <c r="J566" s="230" t="s">
        <v>303</v>
      </c>
      <c r="K566" s="230">
        <v>2007</v>
      </c>
      <c r="L566" s="230" t="s">
        <v>288</v>
      </c>
      <c r="U566" s="230" t="s">
        <v>976</v>
      </c>
      <c r="V566" s="230" t="s">
        <v>976</v>
      </c>
    </row>
    <row r="567" spans="1:22" ht="17.25" customHeight="1" x14ac:dyDescent="0.3">
      <c r="A567" s="230">
        <v>419943</v>
      </c>
      <c r="B567" s="230" t="s">
        <v>2560</v>
      </c>
      <c r="C567" s="230" t="s">
        <v>737</v>
      </c>
      <c r="D567" s="230" t="s">
        <v>2561</v>
      </c>
      <c r="E567" s="230" t="s">
        <v>145</v>
      </c>
      <c r="F567" s="230">
        <v>32826</v>
      </c>
      <c r="G567" s="230" t="s">
        <v>1583</v>
      </c>
      <c r="H567" s="230" t="s">
        <v>1482</v>
      </c>
      <c r="I567" s="230" t="s">
        <v>58</v>
      </c>
      <c r="J567" s="230" t="s">
        <v>303</v>
      </c>
      <c r="K567" s="230">
        <v>2008</v>
      </c>
      <c r="L567" s="230" t="s">
        <v>288</v>
      </c>
      <c r="S567" s="230" t="s">
        <v>976</v>
      </c>
      <c r="T567" s="230" t="s">
        <v>976</v>
      </c>
      <c r="U567" s="230" t="s">
        <v>976</v>
      </c>
      <c r="V567" s="230" t="s">
        <v>976</v>
      </c>
    </row>
    <row r="568" spans="1:22" ht="17.25" customHeight="1" x14ac:dyDescent="0.3">
      <c r="A568" s="230">
        <v>426032</v>
      </c>
      <c r="B568" s="230" t="s">
        <v>2562</v>
      </c>
      <c r="C568" s="230" t="s">
        <v>79</v>
      </c>
      <c r="D568" s="230" t="s">
        <v>2563</v>
      </c>
      <c r="E568" s="230" t="s">
        <v>145</v>
      </c>
      <c r="F568" s="230">
        <v>31704</v>
      </c>
      <c r="G568" s="230" t="s">
        <v>1489</v>
      </c>
      <c r="H568" s="230" t="s">
        <v>1482</v>
      </c>
      <c r="I568" s="230" t="s">
        <v>58</v>
      </c>
      <c r="J568" s="230" t="s">
        <v>302</v>
      </c>
      <c r="K568" s="230">
        <v>2017</v>
      </c>
      <c r="L568" s="230" t="s">
        <v>288</v>
      </c>
      <c r="U568" s="230" t="s">
        <v>976</v>
      </c>
      <c r="V568" s="230" t="s">
        <v>976</v>
      </c>
    </row>
    <row r="569" spans="1:22" ht="17.25" customHeight="1" x14ac:dyDescent="0.3">
      <c r="A569" s="230">
        <v>427154</v>
      </c>
      <c r="B569" s="230" t="s">
        <v>2564</v>
      </c>
      <c r="C569" s="230" t="s">
        <v>2565</v>
      </c>
      <c r="D569" s="230" t="s">
        <v>1022</v>
      </c>
      <c r="E569" s="230" t="s">
        <v>146</v>
      </c>
      <c r="F569" s="230">
        <v>36892</v>
      </c>
      <c r="G569" s="230" t="s">
        <v>291</v>
      </c>
      <c r="H569" s="230" t="s">
        <v>1482</v>
      </c>
      <c r="I569" s="230" t="s">
        <v>58</v>
      </c>
      <c r="J569" s="230" t="s">
        <v>302</v>
      </c>
      <c r="K569" s="230">
        <v>2018</v>
      </c>
      <c r="L569" s="230" t="s">
        <v>288</v>
      </c>
      <c r="N569" s="230">
        <v>3188</v>
      </c>
      <c r="O569" s="230">
        <v>44427.422731481478</v>
      </c>
      <c r="P569" s="230">
        <v>46000</v>
      </c>
    </row>
    <row r="570" spans="1:22" ht="17.25" customHeight="1" x14ac:dyDescent="0.3">
      <c r="A570" s="230">
        <v>427534</v>
      </c>
      <c r="B570" s="230" t="s">
        <v>2566</v>
      </c>
      <c r="C570" s="230" t="s">
        <v>83</v>
      </c>
      <c r="D570" s="230" t="s">
        <v>2567</v>
      </c>
      <c r="E570" s="230" t="s">
        <v>146</v>
      </c>
      <c r="F570" s="230">
        <v>36683</v>
      </c>
      <c r="G570" s="230" t="s">
        <v>1489</v>
      </c>
      <c r="H570" s="230" t="s">
        <v>1482</v>
      </c>
      <c r="I570" s="230" t="s">
        <v>58</v>
      </c>
      <c r="J570" s="230" t="s">
        <v>303</v>
      </c>
      <c r="K570" s="230">
        <v>2018</v>
      </c>
      <c r="L570" s="230" t="s">
        <v>288</v>
      </c>
    </row>
    <row r="571" spans="1:22" ht="17.25" customHeight="1" x14ac:dyDescent="0.3">
      <c r="A571" s="230">
        <v>425764</v>
      </c>
      <c r="B571" s="230" t="s">
        <v>2568</v>
      </c>
      <c r="C571" s="230" t="s">
        <v>65</v>
      </c>
      <c r="D571" s="230" t="s">
        <v>265</v>
      </c>
      <c r="E571" s="230" t="s">
        <v>145</v>
      </c>
      <c r="F571" s="230">
        <v>28928</v>
      </c>
      <c r="G571" s="230" t="s">
        <v>288</v>
      </c>
      <c r="H571" s="230" t="s">
        <v>1482</v>
      </c>
      <c r="I571" s="230" t="s">
        <v>58</v>
      </c>
      <c r="J571" s="230" t="s">
        <v>303</v>
      </c>
      <c r="K571" s="230" t="s">
        <v>2569</v>
      </c>
      <c r="L571" s="230" t="s">
        <v>288</v>
      </c>
      <c r="U571" s="230" t="s">
        <v>976</v>
      </c>
      <c r="V571" s="230" t="s">
        <v>976</v>
      </c>
    </row>
    <row r="572" spans="1:22" ht="17.25" customHeight="1" x14ac:dyDescent="0.3">
      <c r="A572" s="230">
        <v>424644</v>
      </c>
      <c r="B572" s="230" t="s">
        <v>2570</v>
      </c>
      <c r="C572" s="230" t="s">
        <v>2571</v>
      </c>
      <c r="D572" s="230" t="s">
        <v>2386</v>
      </c>
      <c r="E572" s="230" t="s">
        <v>146</v>
      </c>
      <c r="F572" s="230">
        <v>30432</v>
      </c>
      <c r="G572" s="230" t="s">
        <v>1489</v>
      </c>
      <c r="H572" s="230" t="s">
        <v>1482</v>
      </c>
      <c r="I572" s="230" t="s">
        <v>58</v>
      </c>
      <c r="J572" s="230" t="s">
        <v>302</v>
      </c>
      <c r="K572" s="230">
        <v>2001</v>
      </c>
      <c r="L572" s="230" t="s">
        <v>293</v>
      </c>
    </row>
    <row r="573" spans="1:22" ht="17.25" customHeight="1" x14ac:dyDescent="0.3">
      <c r="A573" s="230">
        <v>427584</v>
      </c>
      <c r="B573" s="230" t="s">
        <v>2572</v>
      </c>
      <c r="C573" s="230" t="s">
        <v>503</v>
      </c>
      <c r="D573" s="230" t="s">
        <v>91</v>
      </c>
      <c r="E573" s="230" t="s">
        <v>145</v>
      </c>
      <c r="F573" s="230">
        <v>32119</v>
      </c>
      <c r="G573" s="230" t="s">
        <v>2483</v>
      </c>
      <c r="H573" s="230" t="s">
        <v>1482</v>
      </c>
      <c r="I573" s="230" t="s">
        <v>58</v>
      </c>
      <c r="J573" s="230" t="s">
        <v>302</v>
      </c>
      <c r="K573" s="230">
        <v>2005</v>
      </c>
      <c r="L573" s="230" t="s">
        <v>293</v>
      </c>
      <c r="V573" s="230" t="s">
        <v>976</v>
      </c>
    </row>
    <row r="574" spans="1:22" ht="17.25" customHeight="1" x14ac:dyDescent="0.3">
      <c r="A574" s="230">
        <v>425651</v>
      </c>
      <c r="B574" s="230" t="s">
        <v>2573</v>
      </c>
      <c r="C574" s="230" t="s">
        <v>2574</v>
      </c>
      <c r="D574" s="230" t="s">
        <v>2575</v>
      </c>
      <c r="E574" s="230" t="s">
        <v>145</v>
      </c>
      <c r="F574" s="230">
        <v>33239</v>
      </c>
      <c r="G574" s="230" t="s">
        <v>2358</v>
      </c>
      <c r="H574" s="230" t="s">
        <v>1482</v>
      </c>
      <c r="I574" s="230" t="s">
        <v>58</v>
      </c>
      <c r="J574" s="230" t="s">
        <v>303</v>
      </c>
      <c r="K574" s="230">
        <v>2009</v>
      </c>
      <c r="L574" s="230" t="s">
        <v>293</v>
      </c>
      <c r="S574" s="230" t="s">
        <v>976</v>
      </c>
      <c r="T574" s="230" t="s">
        <v>976</v>
      </c>
      <c r="U574" s="230" t="s">
        <v>976</v>
      </c>
      <c r="V574" s="230" t="s">
        <v>976</v>
      </c>
    </row>
    <row r="575" spans="1:22" ht="17.25" customHeight="1" x14ac:dyDescent="0.3">
      <c r="A575" s="230">
        <v>424722</v>
      </c>
      <c r="B575" s="230" t="s">
        <v>2576</v>
      </c>
      <c r="C575" s="230" t="s">
        <v>94</v>
      </c>
      <c r="D575" s="230" t="s">
        <v>139</v>
      </c>
      <c r="E575" s="230" t="s">
        <v>145</v>
      </c>
      <c r="F575" s="230">
        <v>33993</v>
      </c>
      <c r="G575" s="230" t="s">
        <v>288</v>
      </c>
      <c r="H575" s="230" t="s">
        <v>1482</v>
      </c>
      <c r="I575" s="230" t="s">
        <v>58</v>
      </c>
      <c r="J575" s="230" t="s">
        <v>302</v>
      </c>
      <c r="K575" s="230">
        <v>2012</v>
      </c>
      <c r="L575" s="230" t="s">
        <v>293</v>
      </c>
      <c r="S575" s="230" t="s">
        <v>976</v>
      </c>
      <c r="U575" s="230" t="s">
        <v>976</v>
      </c>
      <c r="V575" s="230" t="s">
        <v>976</v>
      </c>
    </row>
    <row r="576" spans="1:22" ht="17.25" customHeight="1" x14ac:dyDescent="0.3">
      <c r="A576" s="230">
        <v>427142</v>
      </c>
      <c r="B576" s="230" t="s">
        <v>2577</v>
      </c>
      <c r="C576" s="230" t="s">
        <v>2578</v>
      </c>
      <c r="D576" s="230" t="s">
        <v>215</v>
      </c>
      <c r="E576" s="230" t="s">
        <v>1780</v>
      </c>
      <c r="H576" s="230" t="s">
        <v>1482</v>
      </c>
      <c r="I576" s="230" t="s">
        <v>58</v>
      </c>
      <c r="J576" s="230" t="s">
        <v>302</v>
      </c>
      <c r="K576" s="230">
        <v>2014</v>
      </c>
      <c r="L576" s="230" t="s">
        <v>293</v>
      </c>
    </row>
    <row r="577" spans="1:22" ht="17.25" customHeight="1" x14ac:dyDescent="0.3">
      <c r="A577" s="230">
        <v>427623</v>
      </c>
      <c r="B577" s="230" t="s">
        <v>1895</v>
      </c>
      <c r="C577" s="230" t="s">
        <v>1621</v>
      </c>
      <c r="D577" s="230" t="s">
        <v>551</v>
      </c>
      <c r="E577" s="230" t="s">
        <v>145</v>
      </c>
      <c r="F577" s="230">
        <v>36718</v>
      </c>
      <c r="G577" s="230" t="s">
        <v>288</v>
      </c>
      <c r="H577" s="230" t="s">
        <v>1482</v>
      </c>
      <c r="I577" s="230" t="s">
        <v>58</v>
      </c>
      <c r="J577" s="230" t="s">
        <v>303</v>
      </c>
      <c r="K577" s="230">
        <v>2018</v>
      </c>
      <c r="L577" s="230" t="s">
        <v>293</v>
      </c>
    </row>
    <row r="578" spans="1:22" ht="17.25" customHeight="1" x14ac:dyDescent="0.3">
      <c r="A578" s="230">
        <v>424616</v>
      </c>
      <c r="B578" s="230" t="s">
        <v>2579</v>
      </c>
      <c r="C578" s="230" t="s">
        <v>2580</v>
      </c>
      <c r="D578" s="230" t="s">
        <v>592</v>
      </c>
      <c r="E578" s="230" t="s">
        <v>145</v>
      </c>
      <c r="F578" s="230">
        <v>32513</v>
      </c>
      <c r="G578" s="230" t="s">
        <v>2427</v>
      </c>
      <c r="H578" s="230" t="s">
        <v>1482</v>
      </c>
      <c r="I578" s="230" t="s">
        <v>58</v>
      </c>
      <c r="J578" s="230" t="s">
        <v>303</v>
      </c>
      <c r="K578" s="230">
        <v>2010</v>
      </c>
      <c r="L578" s="230" t="s">
        <v>2427</v>
      </c>
      <c r="S578" s="230" t="s">
        <v>976</v>
      </c>
      <c r="T578" s="230" t="s">
        <v>976</v>
      </c>
      <c r="U578" s="230" t="s">
        <v>976</v>
      </c>
      <c r="V578" s="230" t="s">
        <v>976</v>
      </c>
    </row>
    <row r="579" spans="1:22" ht="17.25" customHeight="1" x14ac:dyDescent="0.3">
      <c r="A579" s="230">
        <v>414299</v>
      </c>
      <c r="B579" s="230" t="s">
        <v>2581</v>
      </c>
      <c r="C579" s="230" t="s">
        <v>768</v>
      </c>
      <c r="D579" s="230" t="s">
        <v>2582</v>
      </c>
      <c r="E579" s="230" t="s">
        <v>146</v>
      </c>
      <c r="F579" s="230">
        <v>30244</v>
      </c>
      <c r="G579" s="230" t="s">
        <v>2583</v>
      </c>
      <c r="H579" s="230" t="s">
        <v>1482</v>
      </c>
      <c r="I579" s="230" t="s">
        <v>58</v>
      </c>
      <c r="U579" s="230" t="s">
        <v>976</v>
      </c>
      <c r="V579" s="230" t="s">
        <v>976</v>
      </c>
    </row>
    <row r="580" spans="1:22" ht="17.25" customHeight="1" x14ac:dyDescent="0.3">
      <c r="A580" s="230">
        <v>426942</v>
      </c>
      <c r="B580" s="230" t="s">
        <v>2584</v>
      </c>
      <c r="C580" s="230" t="s">
        <v>642</v>
      </c>
      <c r="D580" s="230" t="s">
        <v>205</v>
      </c>
      <c r="E580" s="230" t="s">
        <v>146</v>
      </c>
      <c r="H580" s="230" t="s">
        <v>1482</v>
      </c>
      <c r="I580" s="230" t="s">
        <v>58</v>
      </c>
      <c r="J580" s="230" t="s">
        <v>302</v>
      </c>
      <c r="K580" s="230">
        <v>2004</v>
      </c>
      <c r="L580" s="230" t="s">
        <v>298</v>
      </c>
      <c r="U580" s="230" t="s">
        <v>976</v>
      </c>
      <c r="V580" s="230" t="s">
        <v>976</v>
      </c>
    </row>
    <row r="581" spans="1:22" ht="17.25" customHeight="1" x14ac:dyDescent="0.3">
      <c r="A581" s="230">
        <v>427031</v>
      </c>
      <c r="B581" s="230" t="s">
        <v>2585</v>
      </c>
      <c r="C581" s="230" t="s">
        <v>65</v>
      </c>
      <c r="D581" s="230" t="s">
        <v>221</v>
      </c>
      <c r="E581" s="230" t="s">
        <v>146</v>
      </c>
      <c r="G581" s="230" t="s">
        <v>288</v>
      </c>
      <c r="H581" s="230" t="s">
        <v>1482</v>
      </c>
      <c r="I581" s="230" t="s">
        <v>58</v>
      </c>
      <c r="J581" s="230" t="s">
        <v>302</v>
      </c>
      <c r="K581" s="230">
        <v>2000</v>
      </c>
      <c r="L581" s="230" t="s">
        <v>294</v>
      </c>
    </row>
    <row r="582" spans="1:22" ht="17.25" customHeight="1" x14ac:dyDescent="0.3">
      <c r="A582" s="230">
        <v>425766</v>
      </c>
      <c r="B582" s="230" t="s">
        <v>2587</v>
      </c>
      <c r="C582" s="230" t="s">
        <v>834</v>
      </c>
      <c r="D582" s="230" t="s">
        <v>435</v>
      </c>
      <c r="E582" s="230" t="s">
        <v>145</v>
      </c>
      <c r="F582" s="230">
        <v>30543</v>
      </c>
      <c r="G582" s="230" t="s">
        <v>294</v>
      </c>
      <c r="H582" s="230" t="s">
        <v>1482</v>
      </c>
      <c r="I582" s="230" t="s">
        <v>58</v>
      </c>
      <c r="J582" s="230" t="s">
        <v>302</v>
      </c>
      <c r="K582" s="230">
        <v>2001</v>
      </c>
      <c r="L582" s="230" t="s">
        <v>294</v>
      </c>
    </row>
    <row r="583" spans="1:22" ht="17.25" customHeight="1" x14ac:dyDescent="0.3">
      <c r="A583" s="230">
        <v>426003</v>
      </c>
      <c r="B583" s="230" t="s">
        <v>2589</v>
      </c>
      <c r="C583" s="230" t="s">
        <v>1178</v>
      </c>
      <c r="D583" s="230" t="s">
        <v>685</v>
      </c>
      <c r="E583" s="230" t="s">
        <v>146</v>
      </c>
      <c r="H583" s="230" t="s">
        <v>1482</v>
      </c>
      <c r="I583" s="230" t="s">
        <v>58</v>
      </c>
      <c r="J583" s="230" t="s">
        <v>302</v>
      </c>
      <c r="K583" s="230">
        <v>2003</v>
      </c>
      <c r="L583" s="230" t="s">
        <v>294</v>
      </c>
      <c r="U583" s="230" t="s">
        <v>976</v>
      </c>
      <c r="V583" s="230" t="s">
        <v>976</v>
      </c>
    </row>
    <row r="584" spans="1:22" ht="17.25" customHeight="1" x14ac:dyDescent="0.3">
      <c r="A584" s="230">
        <v>421022</v>
      </c>
      <c r="B584" s="230" t="s">
        <v>2591</v>
      </c>
      <c r="C584" s="230" t="s">
        <v>2592</v>
      </c>
      <c r="D584" s="230" t="s">
        <v>752</v>
      </c>
      <c r="E584" s="230" t="s">
        <v>146</v>
      </c>
      <c r="F584" s="230">
        <v>33604</v>
      </c>
      <c r="H584" s="230" t="s">
        <v>1482</v>
      </c>
      <c r="I584" s="230" t="s">
        <v>58</v>
      </c>
      <c r="J584" s="230" t="s">
        <v>302</v>
      </c>
      <c r="K584" s="230">
        <v>2009</v>
      </c>
      <c r="L584" s="230" t="s">
        <v>294</v>
      </c>
      <c r="U584" s="230" t="s">
        <v>976</v>
      </c>
      <c r="V584" s="230" t="s">
        <v>976</v>
      </c>
    </row>
    <row r="585" spans="1:22" ht="17.25" customHeight="1" x14ac:dyDescent="0.3">
      <c r="A585" s="230">
        <v>425510</v>
      </c>
      <c r="B585" s="230" t="s">
        <v>2593</v>
      </c>
      <c r="C585" s="230" t="s">
        <v>87</v>
      </c>
      <c r="D585" s="230" t="s">
        <v>210</v>
      </c>
      <c r="E585" s="230" t="s">
        <v>146</v>
      </c>
      <c r="F585" s="230">
        <v>34184</v>
      </c>
      <c r="G585" s="230" t="s">
        <v>294</v>
      </c>
      <c r="H585" s="230" t="s">
        <v>1482</v>
      </c>
      <c r="I585" s="230" t="s">
        <v>58</v>
      </c>
      <c r="J585" s="230" t="s">
        <v>303</v>
      </c>
      <c r="K585" s="230">
        <v>2010</v>
      </c>
      <c r="L585" s="230" t="s">
        <v>294</v>
      </c>
      <c r="V585" s="230" t="s">
        <v>976</v>
      </c>
    </row>
    <row r="586" spans="1:22" ht="17.25" customHeight="1" x14ac:dyDescent="0.3">
      <c r="A586" s="230">
        <v>426349</v>
      </c>
      <c r="B586" s="230" t="s">
        <v>2596</v>
      </c>
      <c r="C586" s="230" t="s">
        <v>2597</v>
      </c>
      <c r="D586" s="230" t="s">
        <v>2598</v>
      </c>
      <c r="E586" s="230" t="s">
        <v>146</v>
      </c>
      <c r="F586" s="230">
        <v>34616</v>
      </c>
      <c r="G586" s="230" t="s">
        <v>2599</v>
      </c>
      <c r="H586" s="230" t="s">
        <v>1482</v>
      </c>
      <c r="I586" s="230" t="s">
        <v>58</v>
      </c>
      <c r="J586" s="230" t="s">
        <v>303</v>
      </c>
      <c r="K586" s="230">
        <v>2012</v>
      </c>
      <c r="L586" s="230" t="s">
        <v>294</v>
      </c>
      <c r="U586" s="230" t="s">
        <v>976</v>
      </c>
      <c r="V586" s="230" t="s">
        <v>976</v>
      </c>
    </row>
    <row r="587" spans="1:22" ht="17.25" customHeight="1" x14ac:dyDescent="0.3">
      <c r="A587" s="230">
        <v>426047</v>
      </c>
      <c r="B587" s="230" t="s">
        <v>2600</v>
      </c>
      <c r="C587" s="230" t="s">
        <v>65</v>
      </c>
      <c r="D587" s="230" t="s">
        <v>1903</v>
      </c>
      <c r="E587" s="230" t="s">
        <v>145</v>
      </c>
      <c r="H587" s="230" t="s">
        <v>1482</v>
      </c>
      <c r="I587" s="230" t="s">
        <v>58</v>
      </c>
      <c r="J587" s="230" t="s">
        <v>303</v>
      </c>
      <c r="K587" s="230">
        <v>2012</v>
      </c>
      <c r="L587" s="230" t="s">
        <v>294</v>
      </c>
      <c r="U587" s="230" t="s">
        <v>976</v>
      </c>
      <c r="V587" s="230" t="s">
        <v>976</v>
      </c>
    </row>
    <row r="588" spans="1:22" ht="17.25" customHeight="1" x14ac:dyDescent="0.3">
      <c r="A588" s="230">
        <v>426612</v>
      </c>
      <c r="B588" s="230" t="s">
        <v>2601</v>
      </c>
      <c r="C588" s="230" t="s">
        <v>458</v>
      </c>
      <c r="D588" s="230" t="s">
        <v>438</v>
      </c>
      <c r="E588" s="230" t="s">
        <v>146</v>
      </c>
      <c r="H588" s="230" t="s">
        <v>1482</v>
      </c>
      <c r="I588" s="230" t="s">
        <v>58</v>
      </c>
      <c r="J588" s="230" t="s">
        <v>303</v>
      </c>
      <c r="K588" s="230">
        <v>2013</v>
      </c>
      <c r="L588" s="230" t="s">
        <v>294</v>
      </c>
      <c r="U588" s="230" t="s">
        <v>976</v>
      </c>
      <c r="V588" s="230" t="s">
        <v>976</v>
      </c>
    </row>
    <row r="589" spans="1:22" ht="17.25" customHeight="1" x14ac:dyDescent="0.3">
      <c r="A589" s="230">
        <v>422498</v>
      </c>
      <c r="B589" s="230" t="s">
        <v>2602</v>
      </c>
      <c r="C589" s="230" t="s">
        <v>534</v>
      </c>
      <c r="D589" s="230" t="s">
        <v>2603</v>
      </c>
      <c r="E589" s="230" t="s">
        <v>146</v>
      </c>
      <c r="F589" s="230">
        <v>34766</v>
      </c>
      <c r="G589" s="230" t="s">
        <v>2604</v>
      </c>
      <c r="H589" s="230" t="s">
        <v>1482</v>
      </c>
      <c r="I589" s="230" t="s">
        <v>58</v>
      </c>
      <c r="J589" s="230" t="s">
        <v>303</v>
      </c>
      <c r="K589" s="230">
        <v>2013</v>
      </c>
      <c r="L589" s="230" t="s">
        <v>294</v>
      </c>
      <c r="T589" s="230" t="s">
        <v>976</v>
      </c>
      <c r="U589" s="230" t="s">
        <v>976</v>
      </c>
      <c r="V589" s="230" t="s">
        <v>976</v>
      </c>
    </row>
    <row r="590" spans="1:22" ht="17.25" customHeight="1" x14ac:dyDescent="0.3">
      <c r="A590" s="230">
        <v>426220</v>
      </c>
      <c r="B590" s="230" t="s">
        <v>2605</v>
      </c>
      <c r="C590" s="230" t="s">
        <v>413</v>
      </c>
      <c r="D590" s="230" t="s">
        <v>2606</v>
      </c>
      <c r="E590" s="230" t="s">
        <v>146</v>
      </c>
      <c r="H590" s="230" t="s">
        <v>1482</v>
      </c>
      <c r="I590" s="230" t="s">
        <v>58</v>
      </c>
      <c r="J590" s="230" t="s">
        <v>302</v>
      </c>
      <c r="K590" s="230">
        <v>2014</v>
      </c>
      <c r="L590" s="230" t="s">
        <v>294</v>
      </c>
      <c r="U590" s="230" t="s">
        <v>976</v>
      </c>
      <c r="V590" s="230" t="s">
        <v>976</v>
      </c>
    </row>
    <row r="591" spans="1:22" ht="17.25" customHeight="1" x14ac:dyDescent="0.3">
      <c r="A591" s="230">
        <v>425970</v>
      </c>
      <c r="B591" s="230" t="s">
        <v>2607</v>
      </c>
      <c r="C591" s="230" t="s">
        <v>70</v>
      </c>
      <c r="D591" s="230" t="s">
        <v>253</v>
      </c>
      <c r="E591" s="230" t="s">
        <v>146</v>
      </c>
      <c r="F591" s="230">
        <v>34700</v>
      </c>
      <c r="G591" s="230" t="s">
        <v>294</v>
      </c>
      <c r="H591" s="230" t="s">
        <v>1482</v>
      </c>
      <c r="I591" s="230" t="s">
        <v>58</v>
      </c>
      <c r="J591" s="230" t="s">
        <v>303</v>
      </c>
      <c r="K591" s="230">
        <v>2014</v>
      </c>
      <c r="L591" s="230" t="s">
        <v>294</v>
      </c>
      <c r="V591" s="230" t="s">
        <v>976</v>
      </c>
    </row>
    <row r="592" spans="1:22" ht="17.25" customHeight="1" x14ac:dyDescent="0.3">
      <c r="A592" s="230">
        <v>425442</v>
      </c>
      <c r="B592" s="230" t="s">
        <v>2608</v>
      </c>
      <c r="C592" s="230" t="s">
        <v>114</v>
      </c>
      <c r="D592" s="230" t="s">
        <v>226</v>
      </c>
      <c r="E592" s="230" t="s">
        <v>145</v>
      </c>
      <c r="F592" s="230">
        <v>34957</v>
      </c>
      <c r="G592" s="230" t="s">
        <v>274</v>
      </c>
      <c r="H592" s="230" t="s">
        <v>1482</v>
      </c>
      <c r="I592" s="230" t="s">
        <v>58</v>
      </c>
      <c r="J592" s="230" t="s">
        <v>303</v>
      </c>
      <c r="K592" s="230">
        <v>2014</v>
      </c>
      <c r="L592" s="230" t="s">
        <v>294</v>
      </c>
      <c r="U592" s="230" t="s">
        <v>976</v>
      </c>
      <c r="V592" s="230" t="s">
        <v>976</v>
      </c>
    </row>
    <row r="593" spans="1:22" ht="17.25" customHeight="1" x14ac:dyDescent="0.3">
      <c r="A593" s="230">
        <v>422500</v>
      </c>
      <c r="B593" s="230" t="s">
        <v>2610</v>
      </c>
      <c r="C593" s="230" t="s">
        <v>616</v>
      </c>
      <c r="D593" s="230" t="s">
        <v>2611</v>
      </c>
      <c r="E593" s="230" t="s">
        <v>145</v>
      </c>
      <c r="F593" s="230">
        <v>35431</v>
      </c>
      <c r="G593" s="230" t="s">
        <v>294</v>
      </c>
      <c r="H593" s="230" t="s">
        <v>1482</v>
      </c>
      <c r="I593" s="230" t="s">
        <v>58</v>
      </c>
      <c r="J593" s="230" t="s">
        <v>303</v>
      </c>
      <c r="K593" s="230">
        <v>2015</v>
      </c>
      <c r="L593" s="230" t="s">
        <v>294</v>
      </c>
      <c r="R593" s="230" t="s">
        <v>976</v>
      </c>
      <c r="S593" s="230" t="s">
        <v>976</v>
      </c>
      <c r="T593" s="230" t="s">
        <v>976</v>
      </c>
      <c r="U593" s="230" t="s">
        <v>976</v>
      </c>
      <c r="V593" s="230" t="s">
        <v>976</v>
      </c>
    </row>
    <row r="594" spans="1:22" ht="17.25" customHeight="1" x14ac:dyDescent="0.3">
      <c r="A594" s="230">
        <v>426591</v>
      </c>
      <c r="B594" s="230" t="s">
        <v>2612</v>
      </c>
      <c r="C594" s="230" t="s">
        <v>61</v>
      </c>
      <c r="D594" s="230" t="s">
        <v>2613</v>
      </c>
      <c r="E594" s="230" t="s">
        <v>146</v>
      </c>
      <c r="F594" s="230" t="s">
        <v>2614</v>
      </c>
      <c r="H594" s="230" t="s">
        <v>1482</v>
      </c>
      <c r="I594" s="230" t="s">
        <v>58</v>
      </c>
      <c r="J594" s="230" t="s">
        <v>303</v>
      </c>
      <c r="K594" s="230">
        <v>2015</v>
      </c>
      <c r="L594" s="230" t="s">
        <v>294</v>
      </c>
    </row>
    <row r="595" spans="1:22" ht="17.25" customHeight="1" x14ac:dyDescent="0.3">
      <c r="A595" s="230">
        <v>424420</v>
      </c>
      <c r="B595" s="230" t="s">
        <v>2618</v>
      </c>
      <c r="C595" s="230" t="s">
        <v>86</v>
      </c>
      <c r="D595" s="230" t="s">
        <v>564</v>
      </c>
      <c r="E595" s="230" t="s">
        <v>146</v>
      </c>
      <c r="F595" s="230">
        <v>34441</v>
      </c>
      <c r="G595" s="230" t="s">
        <v>294</v>
      </c>
      <c r="H595" s="230" t="s">
        <v>1482</v>
      </c>
      <c r="I595" s="230" t="s">
        <v>58</v>
      </c>
      <c r="J595" s="230" t="s">
        <v>303</v>
      </c>
      <c r="K595" s="230">
        <v>2012</v>
      </c>
      <c r="L595" s="230" t="s">
        <v>2595</v>
      </c>
      <c r="S595" s="230" t="s">
        <v>976</v>
      </c>
      <c r="T595" s="230" t="s">
        <v>976</v>
      </c>
      <c r="U595" s="230" t="s">
        <v>976</v>
      </c>
      <c r="V595" s="230" t="s">
        <v>976</v>
      </c>
    </row>
    <row r="596" spans="1:22" ht="17.25" customHeight="1" x14ac:dyDescent="0.3">
      <c r="A596" s="230">
        <v>426113</v>
      </c>
      <c r="B596" s="230" t="s">
        <v>2619</v>
      </c>
      <c r="C596" s="230" t="s">
        <v>66</v>
      </c>
      <c r="D596" s="230" t="s">
        <v>318</v>
      </c>
      <c r="E596" s="230" t="s">
        <v>146</v>
      </c>
      <c r="F596" s="230" t="s">
        <v>2620</v>
      </c>
      <c r="G596" s="230" t="s">
        <v>1485</v>
      </c>
      <c r="H596" s="230" t="s">
        <v>1482</v>
      </c>
      <c r="I596" s="230" t="s">
        <v>58</v>
      </c>
      <c r="J596" s="230" t="s">
        <v>302</v>
      </c>
      <c r="K596" s="230">
        <v>2003</v>
      </c>
      <c r="L596" s="230" t="s">
        <v>288</v>
      </c>
      <c r="U596" s="230" t="s">
        <v>976</v>
      </c>
      <c r="V596" s="230" t="s">
        <v>976</v>
      </c>
    </row>
    <row r="597" spans="1:22" ht="17.25" customHeight="1" x14ac:dyDescent="0.3">
      <c r="A597" s="230">
        <v>423165</v>
      </c>
      <c r="B597" s="230" t="s">
        <v>2625</v>
      </c>
      <c r="C597" s="230" t="s">
        <v>760</v>
      </c>
      <c r="D597" s="230" t="s">
        <v>388</v>
      </c>
      <c r="E597" s="230" t="s">
        <v>146</v>
      </c>
      <c r="F597" s="230">
        <v>34581</v>
      </c>
      <c r="G597" s="230" t="s">
        <v>288</v>
      </c>
      <c r="H597" s="230" t="s">
        <v>1482</v>
      </c>
      <c r="I597" s="230" t="s">
        <v>58</v>
      </c>
      <c r="J597" s="230" t="s">
        <v>302</v>
      </c>
      <c r="K597" s="230">
        <v>2011</v>
      </c>
      <c r="L597" s="230" t="s">
        <v>288</v>
      </c>
      <c r="U597" s="230" t="s">
        <v>976</v>
      </c>
      <c r="V597" s="230" t="s">
        <v>976</v>
      </c>
    </row>
    <row r="598" spans="1:22" ht="17.25" customHeight="1" x14ac:dyDescent="0.3">
      <c r="A598" s="230">
        <v>425264</v>
      </c>
      <c r="B598" s="230" t="s">
        <v>2626</v>
      </c>
      <c r="C598" s="230" t="s">
        <v>574</v>
      </c>
      <c r="D598" s="230" t="s">
        <v>995</v>
      </c>
      <c r="E598" s="230" t="s">
        <v>145</v>
      </c>
      <c r="F598" s="230">
        <v>34504</v>
      </c>
      <c r="G598" s="230" t="s">
        <v>288</v>
      </c>
      <c r="H598" s="230" t="s">
        <v>1482</v>
      </c>
      <c r="I598" s="230" t="s">
        <v>58</v>
      </c>
      <c r="J598" s="230" t="s">
        <v>302</v>
      </c>
      <c r="K598" s="230">
        <v>2012</v>
      </c>
      <c r="L598" s="230" t="s">
        <v>288</v>
      </c>
      <c r="S598" s="230" t="s">
        <v>976</v>
      </c>
      <c r="T598" s="230" t="s">
        <v>976</v>
      </c>
      <c r="U598" s="230" t="s">
        <v>976</v>
      </c>
      <c r="V598" s="230" t="s">
        <v>976</v>
      </c>
    </row>
    <row r="599" spans="1:22" ht="17.25" customHeight="1" x14ac:dyDescent="0.3">
      <c r="A599" s="230">
        <v>424142</v>
      </c>
      <c r="B599" s="230" t="s">
        <v>2627</v>
      </c>
      <c r="C599" s="230" t="s">
        <v>66</v>
      </c>
      <c r="D599" s="230" t="s">
        <v>995</v>
      </c>
      <c r="E599" s="230" t="s">
        <v>146</v>
      </c>
      <c r="F599" s="230">
        <v>34182</v>
      </c>
      <c r="G599" s="230" t="s">
        <v>2599</v>
      </c>
      <c r="H599" s="230" t="s">
        <v>1482</v>
      </c>
      <c r="I599" s="230" t="s">
        <v>58</v>
      </c>
      <c r="J599" s="230" t="s">
        <v>302</v>
      </c>
      <c r="K599" s="230">
        <v>2012</v>
      </c>
      <c r="L599" s="230" t="s">
        <v>288</v>
      </c>
      <c r="S599" s="230" t="s">
        <v>976</v>
      </c>
      <c r="T599" s="230" t="s">
        <v>976</v>
      </c>
      <c r="U599" s="230" t="s">
        <v>976</v>
      </c>
      <c r="V599" s="230" t="s">
        <v>976</v>
      </c>
    </row>
    <row r="600" spans="1:22" ht="17.25" customHeight="1" x14ac:dyDescent="0.3">
      <c r="A600" s="230">
        <v>426282</v>
      </c>
      <c r="B600" s="230" t="s">
        <v>2629</v>
      </c>
      <c r="C600" s="230" t="s">
        <v>92</v>
      </c>
      <c r="D600" s="230" t="s">
        <v>233</v>
      </c>
      <c r="E600" s="230" t="s">
        <v>146</v>
      </c>
      <c r="H600" s="230" t="s">
        <v>1482</v>
      </c>
      <c r="I600" s="230" t="s">
        <v>58</v>
      </c>
      <c r="J600" s="230" t="s">
        <v>303</v>
      </c>
      <c r="K600" s="230">
        <v>2012</v>
      </c>
      <c r="L600" s="230" t="s">
        <v>288</v>
      </c>
      <c r="U600" s="230" t="s">
        <v>976</v>
      </c>
      <c r="V600" s="230" t="s">
        <v>976</v>
      </c>
    </row>
    <row r="601" spans="1:22" ht="17.25" customHeight="1" x14ac:dyDescent="0.3">
      <c r="A601" s="230">
        <v>425743</v>
      </c>
      <c r="B601" s="230" t="s">
        <v>2249</v>
      </c>
      <c r="C601" s="230" t="s">
        <v>732</v>
      </c>
      <c r="D601" s="230" t="s">
        <v>231</v>
      </c>
      <c r="E601" s="230" t="s">
        <v>146</v>
      </c>
      <c r="F601" s="230">
        <v>34335</v>
      </c>
      <c r="G601" s="230" t="s">
        <v>2630</v>
      </c>
      <c r="H601" s="230" t="s">
        <v>1482</v>
      </c>
      <c r="I601" s="230" t="s">
        <v>58</v>
      </c>
      <c r="J601" s="230" t="s">
        <v>303</v>
      </c>
      <c r="K601" s="230">
        <v>2013</v>
      </c>
      <c r="L601" s="230" t="s">
        <v>288</v>
      </c>
      <c r="S601" s="230" t="s">
        <v>976</v>
      </c>
      <c r="T601" s="230" t="s">
        <v>976</v>
      </c>
      <c r="U601" s="230" t="s">
        <v>976</v>
      </c>
      <c r="V601" s="230" t="s">
        <v>976</v>
      </c>
    </row>
    <row r="602" spans="1:22" ht="17.25" customHeight="1" x14ac:dyDescent="0.3">
      <c r="A602" s="230">
        <v>425101</v>
      </c>
      <c r="B602" s="230" t="s">
        <v>2633</v>
      </c>
      <c r="C602" s="230" t="s">
        <v>63</v>
      </c>
      <c r="D602" s="230" t="s">
        <v>218</v>
      </c>
      <c r="E602" s="230" t="s">
        <v>146</v>
      </c>
      <c r="F602" s="230">
        <v>34771</v>
      </c>
      <c r="G602" s="230" t="s">
        <v>288</v>
      </c>
      <c r="H602" s="230" t="s">
        <v>1482</v>
      </c>
      <c r="I602" s="230" t="s">
        <v>58</v>
      </c>
      <c r="J602" s="230" t="s">
        <v>303</v>
      </c>
      <c r="K602" s="230">
        <v>2014</v>
      </c>
      <c r="L602" s="230" t="s">
        <v>288</v>
      </c>
      <c r="S602" s="230" t="s">
        <v>976</v>
      </c>
      <c r="T602" s="230" t="s">
        <v>976</v>
      </c>
      <c r="U602" s="230" t="s">
        <v>976</v>
      </c>
      <c r="V602" s="230" t="s">
        <v>976</v>
      </c>
    </row>
    <row r="603" spans="1:22" ht="17.25" customHeight="1" x14ac:dyDescent="0.3">
      <c r="A603" s="230">
        <v>419591</v>
      </c>
      <c r="B603" s="230" t="s">
        <v>2634</v>
      </c>
      <c r="C603" s="230" t="s">
        <v>379</v>
      </c>
      <c r="D603" s="230" t="s">
        <v>473</v>
      </c>
      <c r="E603" s="230" t="s">
        <v>145</v>
      </c>
      <c r="F603" s="230">
        <v>35163</v>
      </c>
      <c r="G603" s="230" t="s">
        <v>288</v>
      </c>
      <c r="H603" s="230" t="s">
        <v>1482</v>
      </c>
      <c r="I603" s="230" t="s">
        <v>58</v>
      </c>
      <c r="J603" s="230" t="s">
        <v>303</v>
      </c>
      <c r="K603" s="230">
        <v>2014</v>
      </c>
      <c r="L603" s="230" t="s">
        <v>288</v>
      </c>
      <c r="S603" s="230" t="s">
        <v>976</v>
      </c>
      <c r="T603" s="230" t="s">
        <v>976</v>
      </c>
      <c r="U603" s="230" t="s">
        <v>976</v>
      </c>
      <c r="V603" s="230" t="s">
        <v>976</v>
      </c>
    </row>
    <row r="604" spans="1:22" ht="17.25" customHeight="1" x14ac:dyDescent="0.3">
      <c r="A604" s="230">
        <v>424267</v>
      </c>
      <c r="B604" s="230" t="s">
        <v>2635</v>
      </c>
      <c r="C604" s="230" t="s">
        <v>70</v>
      </c>
      <c r="D604" s="230" t="s">
        <v>224</v>
      </c>
      <c r="E604" s="230" t="s">
        <v>145</v>
      </c>
      <c r="F604" s="230">
        <v>35796</v>
      </c>
      <c r="G604" s="230" t="s">
        <v>294</v>
      </c>
      <c r="H604" s="230" t="s">
        <v>1482</v>
      </c>
      <c r="I604" s="230" t="s">
        <v>58</v>
      </c>
      <c r="J604" s="230" t="s">
        <v>303</v>
      </c>
      <c r="K604" s="230">
        <v>2015</v>
      </c>
      <c r="L604" s="230" t="s">
        <v>288</v>
      </c>
      <c r="S604" s="230" t="s">
        <v>976</v>
      </c>
      <c r="U604" s="230" t="s">
        <v>976</v>
      </c>
      <c r="V604" s="230" t="s">
        <v>976</v>
      </c>
    </row>
    <row r="605" spans="1:22" ht="17.25" customHeight="1" x14ac:dyDescent="0.3">
      <c r="A605" s="230">
        <v>424639</v>
      </c>
      <c r="B605" s="230" t="s">
        <v>2636</v>
      </c>
      <c r="C605" s="230" t="s">
        <v>71</v>
      </c>
      <c r="D605" s="230" t="s">
        <v>197</v>
      </c>
      <c r="E605" s="230" t="s">
        <v>146</v>
      </c>
      <c r="F605" s="230">
        <v>36190</v>
      </c>
      <c r="G605" s="230" t="s">
        <v>294</v>
      </c>
      <c r="H605" s="230" t="s">
        <v>1482</v>
      </c>
      <c r="I605" s="230" t="s">
        <v>58</v>
      </c>
      <c r="J605" s="230" t="s">
        <v>302</v>
      </c>
      <c r="K605" s="230">
        <v>2016</v>
      </c>
      <c r="L605" s="230" t="s">
        <v>288</v>
      </c>
      <c r="T605" s="230" t="s">
        <v>976</v>
      </c>
      <c r="U605" s="230" t="s">
        <v>976</v>
      </c>
      <c r="V605" s="230" t="s">
        <v>976</v>
      </c>
    </row>
    <row r="606" spans="1:22" ht="17.25" customHeight="1" x14ac:dyDescent="0.3">
      <c r="A606" s="230">
        <v>421558</v>
      </c>
      <c r="B606" s="230" t="s">
        <v>2637</v>
      </c>
      <c r="C606" s="230" t="s">
        <v>64</v>
      </c>
      <c r="D606" s="230" t="s">
        <v>388</v>
      </c>
      <c r="E606" s="230" t="s">
        <v>145</v>
      </c>
      <c r="F606" s="230">
        <v>35431</v>
      </c>
      <c r="G606" s="230" t="s">
        <v>288</v>
      </c>
      <c r="H606" s="230" t="s">
        <v>1482</v>
      </c>
      <c r="I606" s="230" t="s">
        <v>58</v>
      </c>
      <c r="J606" s="230" t="s">
        <v>302</v>
      </c>
      <c r="K606" s="230">
        <v>2016</v>
      </c>
      <c r="L606" s="230" t="s">
        <v>288</v>
      </c>
      <c r="S606" s="230" t="s">
        <v>976</v>
      </c>
      <c r="T606" s="230" t="s">
        <v>976</v>
      </c>
      <c r="U606" s="230" t="s">
        <v>976</v>
      </c>
      <c r="V606" s="230" t="s">
        <v>976</v>
      </c>
    </row>
    <row r="607" spans="1:22" ht="17.25" customHeight="1" x14ac:dyDescent="0.3">
      <c r="A607" s="230">
        <v>423654</v>
      </c>
      <c r="B607" s="230" t="s">
        <v>2638</v>
      </c>
      <c r="C607" s="230" t="s">
        <v>426</v>
      </c>
      <c r="D607" s="230" t="s">
        <v>623</v>
      </c>
      <c r="E607" s="230" t="s">
        <v>146</v>
      </c>
      <c r="F607" s="230">
        <v>35677</v>
      </c>
      <c r="G607" s="230" t="s">
        <v>288</v>
      </c>
      <c r="H607" s="230" t="s">
        <v>1482</v>
      </c>
      <c r="I607" s="230" t="s">
        <v>58</v>
      </c>
      <c r="J607" s="230" t="s">
        <v>302</v>
      </c>
      <c r="K607" s="230">
        <v>2016</v>
      </c>
      <c r="L607" s="230" t="s">
        <v>288</v>
      </c>
      <c r="U607" s="230" t="s">
        <v>976</v>
      </c>
      <c r="V607" s="230" t="s">
        <v>976</v>
      </c>
    </row>
    <row r="608" spans="1:22" ht="17.25" customHeight="1" x14ac:dyDescent="0.3">
      <c r="A608" s="230">
        <v>425108</v>
      </c>
      <c r="B608" s="230" t="s">
        <v>2640</v>
      </c>
      <c r="C608" s="230" t="s">
        <v>2641</v>
      </c>
      <c r="D608" s="230" t="s">
        <v>552</v>
      </c>
      <c r="E608" s="230" t="s">
        <v>146</v>
      </c>
      <c r="F608" s="230">
        <v>35674</v>
      </c>
      <c r="G608" s="230" t="s">
        <v>294</v>
      </c>
      <c r="H608" s="230" t="s">
        <v>1482</v>
      </c>
      <c r="I608" s="230" t="s">
        <v>58</v>
      </c>
      <c r="J608" s="230" t="s">
        <v>303</v>
      </c>
      <c r="K608" s="230">
        <v>2016</v>
      </c>
      <c r="L608" s="230" t="s">
        <v>288</v>
      </c>
    </row>
    <row r="609" spans="1:22" ht="17.25" customHeight="1" x14ac:dyDescent="0.3">
      <c r="A609" s="230">
        <v>425737</v>
      </c>
      <c r="B609" s="230" t="s">
        <v>2642</v>
      </c>
      <c r="C609" s="230" t="s">
        <v>98</v>
      </c>
      <c r="D609" s="230" t="s">
        <v>197</v>
      </c>
      <c r="E609" s="230" t="s">
        <v>146</v>
      </c>
      <c r="F609" s="230">
        <v>35864</v>
      </c>
      <c r="G609" s="230" t="s">
        <v>294</v>
      </c>
      <c r="H609" s="230" t="s">
        <v>1482</v>
      </c>
      <c r="I609" s="230" t="s">
        <v>58</v>
      </c>
      <c r="J609" s="230" t="s">
        <v>303</v>
      </c>
      <c r="K609" s="230">
        <v>2016</v>
      </c>
      <c r="L609" s="230" t="s">
        <v>288</v>
      </c>
      <c r="T609" s="230" t="s">
        <v>976</v>
      </c>
      <c r="U609" s="230" t="s">
        <v>976</v>
      </c>
      <c r="V609" s="230" t="s">
        <v>976</v>
      </c>
    </row>
    <row r="610" spans="1:22" ht="17.25" customHeight="1" x14ac:dyDescent="0.3">
      <c r="A610" s="230">
        <v>425033</v>
      </c>
      <c r="B610" s="230" t="s">
        <v>2643</v>
      </c>
      <c r="C610" s="230" t="s">
        <v>64</v>
      </c>
      <c r="D610" s="230" t="s">
        <v>204</v>
      </c>
      <c r="E610" s="230" t="s">
        <v>146</v>
      </c>
      <c r="F610" s="230">
        <v>36161</v>
      </c>
      <c r="G610" s="230" t="s">
        <v>294</v>
      </c>
      <c r="H610" s="230" t="s">
        <v>1482</v>
      </c>
      <c r="I610" s="230" t="s">
        <v>58</v>
      </c>
      <c r="J610" s="230" t="s">
        <v>303</v>
      </c>
      <c r="K610" s="230">
        <v>2016</v>
      </c>
      <c r="L610" s="230" t="s">
        <v>288</v>
      </c>
      <c r="S610" s="230" t="s">
        <v>976</v>
      </c>
      <c r="T610" s="230" t="s">
        <v>976</v>
      </c>
      <c r="U610" s="230" t="s">
        <v>976</v>
      </c>
      <c r="V610" s="230" t="s">
        <v>976</v>
      </c>
    </row>
    <row r="611" spans="1:22" ht="17.25" customHeight="1" x14ac:dyDescent="0.3">
      <c r="A611" s="230">
        <v>426135</v>
      </c>
      <c r="B611" s="230" t="s">
        <v>2644</v>
      </c>
      <c r="C611" s="230" t="s">
        <v>57</v>
      </c>
      <c r="D611" s="230" t="s">
        <v>247</v>
      </c>
      <c r="E611" s="230" t="s">
        <v>145</v>
      </c>
      <c r="H611" s="230" t="s">
        <v>1482</v>
      </c>
      <c r="I611" s="230" t="s">
        <v>58</v>
      </c>
      <c r="J611" s="230" t="s">
        <v>302</v>
      </c>
      <c r="K611" s="230">
        <v>2017</v>
      </c>
      <c r="L611" s="230" t="s">
        <v>288</v>
      </c>
      <c r="U611" s="230" t="s">
        <v>976</v>
      </c>
      <c r="V611" s="230" t="s">
        <v>976</v>
      </c>
    </row>
    <row r="612" spans="1:22" ht="17.25" customHeight="1" x14ac:dyDescent="0.3">
      <c r="A612" s="230">
        <v>423723</v>
      </c>
      <c r="B612" s="230" t="s">
        <v>2645</v>
      </c>
      <c r="C612" s="230" t="s">
        <v>127</v>
      </c>
      <c r="D612" s="230" t="s">
        <v>362</v>
      </c>
      <c r="E612" s="230" t="s">
        <v>145</v>
      </c>
      <c r="F612" s="230">
        <v>36161</v>
      </c>
      <c r="G612" s="230" t="s">
        <v>2646</v>
      </c>
      <c r="H612" s="230" t="s">
        <v>1482</v>
      </c>
      <c r="I612" s="230" t="s">
        <v>58</v>
      </c>
      <c r="J612" s="230" t="s">
        <v>303</v>
      </c>
      <c r="K612" s="230">
        <v>2017</v>
      </c>
      <c r="L612" s="230" t="s">
        <v>288</v>
      </c>
      <c r="S612" s="230" t="s">
        <v>976</v>
      </c>
      <c r="T612" s="230" t="s">
        <v>976</v>
      </c>
      <c r="U612" s="230" t="s">
        <v>976</v>
      </c>
      <c r="V612" s="230" t="s">
        <v>976</v>
      </c>
    </row>
    <row r="613" spans="1:22" ht="17.25" customHeight="1" x14ac:dyDescent="0.3">
      <c r="A613" s="230">
        <v>426266</v>
      </c>
      <c r="B613" s="230" t="s">
        <v>2647</v>
      </c>
      <c r="C613" s="230" t="s">
        <v>1122</v>
      </c>
      <c r="D613" s="230" t="s">
        <v>2648</v>
      </c>
      <c r="E613" s="230" t="s">
        <v>146</v>
      </c>
      <c r="F613" s="230">
        <v>36526</v>
      </c>
      <c r="H613" s="230" t="s">
        <v>1482</v>
      </c>
      <c r="I613" s="230" t="s">
        <v>58</v>
      </c>
      <c r="J613" s="230" t="s">
        <v>303</v>
      </c>
      <c r="K613" s="230">
        <v>2017</v>
      </c>
      <c r="L613" s="230" t="s">
        <v>288</v>
      </c>
    </row>
    <row r="614" spans="1:22" ht="17.25" customHeight="1" x14ac:dyDescent="0.3">
      <c r="A614" s="230">
        <v>424621</v>
      </c>
      <c r="B614" s="230" t="s">
        <v>2649</v>
      </c>
      <c r="C614" s="230" t="s">
        <v>487</v>
      </c>
      <c r="D614" s="230" t="s">
        <v>2650</v>
      </c>
      <c r="E614" s="230" t="s">
        <v>145</v>
      </c>
      <c r="F614" s="230">
        <v>32160</v>
      </c>
      <c r="G614" s="230" t="s">
        <v>2651</v>
      </c>
      <c r="H614" s="230" t="s">
        <v>1482</v>
      </c>
      <c r="I614" s="230" t="s">
        <v>58</v>
      </c>
      <c r="J614" s="230" t="s">
        <v>302</v>
      </c>
      <c r="K614" s="230">
        <v>2007</v>
      </c>
      <c r="L614" s="230" t="s">
        <v>1485</v>
      </c>
      <c r="N614" s="230">
        <v>2924</v>
      </c>
      <c r="O614" s="230">
        <v>44413.546041666668</v>
      </c>
      <c r="P614" s="230">
        <v>29500</v>
      </c>
    </row>
    <row r="615" spans="1:22" ht="17.25" customHeight="1" x14ac:dyDescent="0.3">
      <c r="A615" s="230">
        <v>427024</v>
      </c>
      <c r="B615" s="230" t="s">
        <v>2652</v>
      </c>
      <c r="C615" s="230" t="s">
        <v>829</v>
      </c>
      <c r="D615" s="230" t="s">
        <v>576</v>
      </c>
      <c r="E615" s="230" t="s">
        <v>146</v>
      </c>
      <c r="H615" s="230" t="s">
        <v>1482</v>
      </c>
      <c r="I615" s="230" t="s">
        <v>58</v>
      </c>
      <c r="J615" s="230" t="s">
        <v>303</v>
      </c>
      <c r="K615" s="230">
        <v>1996</v>
      </c>
      <c r="L615" s="230" t="s">
        <v>293</v>
      </c>
      <c r="U615" s="230" t="s">
        <v>976</v>
      </c>
      <c r="V615" s="230" t="s">
        <v>976</v>
      </c>
    </row>
    <row r="616" spans="1:22" ht="17.25" customHeight="1" x14ac:dyDescent="0.3">
      <c r="A616" s="230">
        <v>426068</v>
      </c>
      <c r="B616" s="230" t="s">
        <v>2653</v>
      </c>
      <c r="C616" s="230" t="s">
        <v>83</v>
      </c>
      <c r="D616" s="230" t="s">
        <v>450</v>
      </c>
      <c r="E616" s="230" t="s">
        <v>146</v>
      </c>
      <c r="F616" s="230">
        <v>35065</v>
      </c>
      <c r="G616" s="230" t="s">
        <v>288</v>
      </c>
      <c r="H616" s="230" t="s">
        <v>1482</v>
      </c>
      <c r="I616" s="230" t="s">
        <v>58</v>
      </c>
      <c r="J616" s="230" t="s">
        <v>303</v>
      </c>
      <c r="K616" s="230">
        <v>2015</v>
      </c>
      <c r="L616" s="230" t="s">
        <v>293</v>
      </c>
      <c r="N616" s="230">
        <v>3039</v>
      </c>
      <c r="O616" s="230">
        <v>44420.502523148149</v>
      </c>
      <c r="P616" s="230">
        <v>13000</v>
      </c>
    </row>
    <row r="617" spans="1:22" ht="17.25" customHeight="1" x14ac:dyDescent="0.3">
      <c r="A617" s="230">
        <v>425786</v>
      </c>
      <c r="B617" s="230" t="s">
        <v>2654</v>
      </c>
      <c r="C617" s="230" t="s">
        <v>792</v>
      </c>
      <c r="D617" s="230" t="s">
        <v>2655</v>
      </c>
      <c r="E617" s="230" t="s">
        <v>145</v>
      </c>
      <c r="H617" s="230" t="s">
        <v>1482</v>
      </c>
      <c r="I617" s="230" t="s">
        <v>58</v>
      </c>
      <c r="J617" s="230" t="s">
        <v>302</v>
      </c>
      <c r="K617" s="230">
        <v>2016</v>
      </c>
      <c r="L617" s="230" t="s">
        <v>293</v>
      </c>
      <c r="U617" s="230" t="s">
        <v>976</v>
      </c>
      <c r="V617" s="230" t="s">
        <v>976</v>
      </c>
    </row>
    <row r="618" spans="1:22" ht="17.25" customHeight="1" x14ac:dyDescent="0.3">
      <c r="A618" s="230">
        <v>424774</v>
      </c>
      <c r="B618" s="230" t="s">
        <v>2656</v>
      </c>
      <c r="C618" s="230" t="s">
        <v>2657</v>
      </c>
      <c r="D618" s="230" t="s">
        <v>197</v>
      </c>
      <c r="E618" s="230" t="s">
        <v>145</v>
      </c>
      <c r="F618" s="230">
        <v>36052</v>
      </c>
      <c r="G618" s="230" t="s">
        <v>288</v>
      </c>
      <c r="H618" s="230" t="s">
        <v>1482</v>
      </c>
      <c r="I618" s="230" t="s">
        <v>58</v>
      </c>
      <c r="J618" s="230" t="s">
        <v>302</v>
      </c>
      <c r="K618" s="230">
        <v>2016</v>
      </c>
      <c r="L618" s="230" t="s">
        <v>293</v>
      </c>
      <c r="N618" s="230">
        <v>2914</v>
      </c>
      <c r="O618" s="230">
        <v>44413.427187499998</v>
      </c>
      <c r="P618" s="230">
        <v>15000</v>
      </c>
    </row>
    <row r="619" spans="1:22" ht="17.25" customHeight="1" x14ac:dyDescent="0.3">
      <c r="A619" s="230">
        <v>424421</v>
      </c>
      <c r="B619" s="230" t="s">
        <v>2659</v>
      </c>
      <c r="C619" s="230" t="s">
        <v>487</v>
      </c>
      <c r="D619" s="230" t="s">
        <v>489</v>
      </c>
      <c r="E619" s="230" t="s">
        <v>146</v>
      </c>
      <c r="F619" s="230">
        <v>36033</v>
      </c>
      <c r="G619" s="230" t="s">
        <v>294</v>
      </c>
      <c r="H619" s="230" t="s">
        <v>1482</v>
      </c>
      <c r="I619" s="230" t="s">
        <v>58</v>
      </c>
      <c r="J619" s="230" t="s">
        <v>303</v>
      </c>
      <c r="K619" s="230">
        <v>2016</v>
      </c>
      <c r="L619" s="230" t="s">
        <v>293</v>
      </c>
      <c r="U619" s="230" t="s">
        <v>976</v>
      </c>
      <c r="V619" s="230" t="s">
        <v>976</v>
      </c>
    </row>
    <row r="620" spans="1:22" ht="17.25" customHeight="1" x14ac:dyDescent="0.3">
      <c r="A620" s="230">
        <v>420904</v>
      </c>
      <c r="B620" s="230" t="s">
        <v>2660</v>
      </c>
      <c r="C620" s="230" t="s">
        <v>386</v>
      </c>
      <c r="D620" s="230" t="s">
        <v>1731</v>
      </c>
      <c r="E620" s="230" t="s">
        <v>145</v>
      </c>
      <c r="F620" s="230">
        <v>36161</v>
      </c>
      <c r="G620" s="230" t="s">
        <v>2661</v>
      </c>
      <c r="H620" s="230" t="s">
        <v>1482</v>
      </c>
      <c r="I620" s="230" t="s">
        <v>58</v>
      </c>
      <c r="J620" s="230" t="s">
        <v>303</v>
      </c>
      <c r="K620" s="230">
        <v>2016</v>
      </c>
      <c r="L620" s="230" t="s">
        <v>293</v>
      </c>
      <c r="S620" s="230" t="s">
        <v>976</v>
      </c>
      <c r="T620" s="230" t="s">
        <v>976</v>
      </c>
      <c r="U620" s="230" t="s">
        <v>976</v>
      </c>
      <c r="V620" s="230" t="s">
        <v>976</v>
      </c>
    </row>
    <row r="621" spans="1:22" ht="17.25" customHeight="1" x14ac:dyDescent="0.3">
      <c r="A621" s="230">
        <v>427641</v>
      </c>
      <c r="B621" s="230" t="s">
        <v>2662</v>
      </c>
      <c r="C621" s="230" t="s">
        <v>2663</v>
      </c>
      <c r="D621" s="230" t="s">
        <v>210</v>
      </c>
      <c r="E621" s="230" t="s">
        <v>146</v>
      </c>
      <c r="F621" s="230" t="s">
        <v>2664</v>
      </c>
      <c r="G621" s="230" t="s">
        <v>2665</v>
      </c>
      <c r="H621" s="230" t="s">
        <v>1482</v>
      </c>
      <c r="I621" s="230" t="s">
        <v>58</v>
      </c>
      <c r="J621" s="230" t="s">
        <v>303</v>
      </c>
      <c r="K621" s="230">
        <v>2018</v>
      </c>
      <c r="L621" s="230" t="s">
        <v>291</v>
      </c>
    </row>
    <row r="622" spans="1:22" ht="17.25" customHeight="1" x14ac:dyDescent="0.3">
      <c r="A622" s="230">
        <v>427345</v>
      </c>
      <c r="B622" s="230" t="s">
        <v>2666</v>
      </c>
      <c r="C622" s="230" t="s">
        <v>623</v>
      </c>
      <c r="D622" s="230" t="s">
        <v>2667</v>
      </c>
      <c r="E622" s="230" t="s">
        <v>146</v>
      </c>
      <c r="F622" s="230" t="s">
        <v>2668</v>
      </c>
      <c r="G622" s="230" t="s">
        <v>294</v>
      </c>
      <c r="H622" s="230" t="s">
        <v>1482</v>
      </c>
      <c r="I622" s="230" t="s">
        <v>58</v>
      </c>
      <c r="J622" s="230" t="s">
        <v>302</v>
      </c>
      <c r="K622" s="230">
        <v>2001</v>
      </c>
      <c r="L622" s="230" t="s">
        <v>294</v>
      </c>
    </row>
    <row r="623" spans="1:22" ht="17.25" customHeight="1" x14ac:dyDescent="0.3">
      <c r="A623" s="230">
        <v>427652</v>
      </c>
      <c r="B623" s="230" t="s">
        <v>2669</v>
      </c>
      <c r="C623" s="230" t="s">
        <v>792</v>
      </c>
      <c r="D623" s="230" t="s">
        <v>2670</v>
      </c>
      <c r="E623" s="230" t="s">
        <v>145</v>
      </c>
      <c r="F623" s="230">
        <v>30682</v>
      </c>
      <c r="G623" s="230" t="s">
        <v>294</v>
      </c>
      <c r="H623" s="230" t="s">
        <v>1482</v>
      </c>
      <c r="I623" s="230" t="s">
        <v>58</v>
      </c>
      <c r="J623" s="230" t="s">
        <v>302</v>
      </c>
      <c r="K623" s="230">
        <v>2002</v>
      </c>
      <c r="L623" s="230" t="s">
        <v>294</v>
      </c>
      <c r="V623" s="230" t="s">
        <v>976</v>
      </c>
    </row>
    <row r="624" spans="1:22" ht="17.25" customHeight="1" x14ac:dyDescent="0.3">
      <c r="A624" s="230">
        <v>411823</v>
      </c>
      <c r="B624" s="230" t="s">
        <v>2671</v>
      </c>
      <c r="C624" s="230" t="s">
        <v>605</v>
      </c>
      <c r="D624" s="230" t="s">
        <v>2672</v>
      </c>
      <c r="E624" s="230" t="s">
        <v>145</v>
      </c>
      <c r="F624" s="230">
        <v>32144</v>
      </c>
      <c r="G624" s="230" t="s">
        <v>2590</v>
      </c>
      <c r="H624" s="230" t="s">
        <v>1482</v>
      </c>
      <c r="I624" s="230" t="s">
        <v>58</v>
      </c>
      <c r="J624" s="230" t="s">
        <v>302</v>
      </c>
      <c r="K624" s="230">
        <v>2006</v>
      </c>
      <c r="L624" s="230" t="s">
        <v>294</v>
      </c>
      <c r="S624" s="230" t="s">
        <v>976</v>
      </c>
      <c r="T624" s="230" t="s">
        <v>976</v>
      </c>
      <c r="U624" s="230" t="s">
        <v>976</v>
      </c>
      <c r="V624" s="230" t="s">
        <v>976</v>
      </c>
    </row>
    <row r="625" spans="1:22" ht="17.25" customHeight="1" x14ac:dyDescent="0.3">
      <c r="A625" s="230">
        <v>427125</v>
      </c>
      <c r="B625" s="230" t="s">
        <v>2673</v>
      </c>
      <c r="C625" s="230" t="s">
        <v>2674</v>
      </c>
      <c r="D625" s="230" t="s">
        <v>229</v>
      </c>
      <c r="E625" s="230" t="s">
        <v>145</v>
      </c>
      <c r="F625" s="230">
        <v>34854</v>
      </c>
      <c r="G625" s="230" t="s">
        <v>288</v>
      </c>
      <c r="H625" s="230" t="s">
        <v>1482</v>
      </c>
      <c r="I625" s="230" t="s">
        <v>58</v>
      </c>
      <c r="J625" s="230" t="s">
        <v>303</v>
      </c>
      <c r="K625" s="230">
        <v>2014</v>
      </c>
      <c r="L625" s="230" t="s">
        <v>294</v>
      </c>
      <c r="V625" s="230" t="s">
        <v>976</v>
      </c>
    </row>
    <row r="626" spans="1:22" ht="17.25" customHeight="1" x14ac:dyDescent="0.3">
      <c r="A626" s="230">
        <v>427591</v>
      </c>
      <c r="B626" s="230" t="s">
        <v>600</v>
      </c>
      <c r="C626" s="230" t="s">
        <v>2675</v>
      </c>
      <c r="D626" s="230" t="s">
        <v>473</v>
      </c>
      <c r="E626" s="230" t="s">
        <v>145</v>
      </c>
      <c r="F626" s="230">
        <v>35101</v>
      </c>
      <c r="G626" s="230" t="s">
        <v>2595</v>
      </c>
      <c r="H626" s="230" t="s">
        <v>1482</v>
      </c>
      <c r="I626" s="230" t="s">
        <v>58</v>
      </c>
      <c r="J626" s="230" t="s">
        <v>303</v>
      </c>
      <c r="K626" s="230">
        <v>2014</v>
      </c>
      <c r="L626" s="230" t="s">
        <v>294</v>
      </c>
      <c r="V626" s="230" t="s">
        <v>976</v>
      </c>
    </row>
    <row r="627" spans="1:22" ht="17.25" customHeight="1" x14ac:dyDescent="0.3">
      <c r="A627" s="230">
        <v>427669</v>
      </c>
      <c r="B627" s="230" t="s">
        <v>2676</v>
      </c>
      <c r="C627" s="230" t="s">
        <v>539</v>
      </c>
      <c r="D627" s="230" t="s">
        <v>2677</v>
      </c>
      <c r="E627" s="230" t="s">
        <v>145</v>
      </c>
      <c r="F627" s="230">
        <v>35947</v>
      </c>
      <c r="G627" s="230" t="s">
        <v>1485</v>
      </c>
      <c r="H627" s="230" t="s">
        <v>1482</v>
      </c>
      <c r="I627" s="230" t="s">
        <v>58</v>
      </c>
      <c r="J627" s="230" t="s">
        <v>303</v>
      </c>
      <c r="K627" s="230">
        <v>2015</v>
      </c>
      <c r="L627" s="230" t="s">
        <v>294</v>
      </c>
    </row>
    <row r="628" spans="1:22" ht="17.25" customHeight="1" x14ac:dyDescent="0.3">
      <c r="A628" s="230">
        <v>424425</v>
      </c>
      <c r="B628" s="230" t="s">
        <v>2678</v>
      </c>
      <c r="C628" s="230" t="s">
        <v>2609</v>
      </c>
      <c r="D628" s="230" t="s">
        <v>504</v>
      </c>
      <c r="E628" s="230" t="s">
        <v>145</v>
      </c>
      <c r="F628" s="230">
        <v>27524</v>
      </c>
      <c r="G628" s="230" t="s">
        <v>2616</v>
      </c>
      <c r="H628" s="230" t="s">
        <v>1482</v>
      </c>
      <c r="I628" s="230" t="s">
        <v>58</v>
      </c>
      <c r="J628" s="230" t="s">
        <v>302</v>
      </c>
      <c r="K628" s="230">
        <v>1993</v>
      </c>
      <c r="L628" s="230" t="s">
        <v>288</v>
      </c>
      <c r="T628" s="230" t="s">
        <v>976</v>
      </c>
      <c r="U628" s="230" t="s">
        <v>976</v>
      </c>
      <c r="V628" s="230" t="s">
        <v>976</v>
      </c>
    </row>
    <row r="629" spans="1:22" ht="17.25" customHeight="1" x14ac:dyDescent="0.3">
      <c r="A629" s="230">
        <v>427200</v>
      </c>
      <c r="B629" s="230" t="s">
        <v>2679</v>
      </c>
      <c r="C629" s="230" t="s">
        <v>63</v>
      </c>
      <c r="D629" s="230" t="s">
        <v>207</v>
      </c>
      <c r="E629" s="230" t="s">
        <v>146</v>
      </c>
      <c r="F629" s="230" t="s">
        <v>2680</v>
      </c>
      <c r="G629" s="230" t="s">
        <v>2586</v>
      </c>
      <c r="H629" s="230" t="s">
        <v>1482</v>
      </c>
      <c r="I629" s="230" t="s">
        <v>58</v>
      </c>
      <c r="J629" s="230" t="s">
        <v>303</v>
      </c>
      <c r="K629" s="230">
        <v>1999</v>
      </c>
      <c r="L629" s="230" t="s">
        <v>288</v>
      </c>
      <c r="V629" s="230" t="s">
        <v>976</v>
      </c>
    </row>
    <row r="630" spans="1:22" ht="17.25" customHeight="1" x14ac:dyDescent="0.3">
      <c r="A630" s="230">
        <v>427326</v>
      </c>
      <c r="B630" s="230" t="s">
        <v>2681</v>
      </c>
      <c r="C630" s="230" t="s">
        <v>65</v>
      </c>
      <c r="D630" s="230" t="s">
        <v>205</v>
      </c>
      <c r="E630" s="230" t="s">
        <v>1780</v>
      </c>
      <c r="F630" s="230" t="s">
        <v>2682</v>
      </c>
      <c r="G630" s="230" t="s">
        <v>288</v>
      </c>
      <c r="H630" s="230" t="s">
        <v>1482</v>
      </c>
      <c r="I630" s="230" t="s">
        <v>58</v>
      </c>
      <c r="J630" s="230" t="s">
        <v>302</v>
      </c>
      <c r="K630" s="230">
        <v>2002</v>
      </c>
      <c r="L630" s="230" t="s">
        <v>288</v>
      </c>
    </row>
    <row r="631" spans="1:22" ht="17.25" customHeight="1" x14ac:dyDescent="0.3">
      <c r="A631" s="230">
        <v>419356</v>
      </c>
      <c r="B631" s="230" t="s">
        <v>2683</v>
      </c>
      <c r="C631" s="230" t="s">
        <v>79</v>
      </c>
      <c r="D631" s="230" t="s">
        <v>229</v>
      </c>
      <c r="E631" s="230" t="s">
        <v>146</v>
      </c>
      <c r="F631" s="230">
        <v>33604</v>
      </c>
      <c r="G631" s="230" t="s">
        <v>288</v>
      </c>
      <c r="H631" s="230" t="s">
        <v>1482</v>
      </c>
      <c r="I631" s="230" t="s">
        <v>58</v>
      </c>
      <c r="J631" s="230" t="s">
        <v>302</v>
      </c>
      <c r="K631" s="230">
        <v>2010</v>
      </c>
      <c r="L631" s="230" t="s">
        <v>288</v>
      </c>
      <c r="U631" s="230" t="s">
        <v>976</v>
      </c>
      <c r="V631" s="230" t="s">
        <v>976</v>
      </c>
    </row>
    <row r="632" spans="1:22" ht="17.25" customHeight="1" x14ac:dyDescent="0.3">
      <c r="A632" s="230">
        <v>419637</v>
      </c>
      <c r="B632" s="230" t="s">
        <v>2623</v>
      </c>
      <c r="C632" s="230" t="s">
        <v>703</v>
      </c>
      <c r="D632" s="230" t="s">
        <v>225</v>
      </c>
      <c r="E632" s="230" t="s">
        <v>146</v>
      </c>
      <c r="F632" s="230">
        <v>33239</v>
      </c>
      <c r="G632" s="230" t="s">
        <v>288</v>
      </c>
      <c r="H632" s="230" t="s">
        <v>1482</v>
      </c>
      <c r="I632" s="230" t="s">
        <v>58</v>
      </c>
      <c r="J632" s="230" t="s">
        <v>302</v>
      </c>
      <c r="K632" s="230">
        <v>2011</v>
      </c>
      <c r="L632" s="230" t="s">
        <v>288</v>
      </c>
      <c r="R632" s="230" t="s">
        <v>976</v>
      </c>
      <c r="S632" s="230" t="s">
        <v>976</v>
      </c>
      <c r="T632" s="230" t="s">
        <v>976</v>
      </c>
      <c r="U632" s="230" t="s">
        <v>976</v>
      </c>
      <c r="V632" s="230" t="s">
        <v>976</v>
      </c>
    </row>
    <row r="633" spans="1:22" ht="17.25" customHeight="1" x14ac:dyDescent="0.3">
      <c r="A633" s="230">
        <v>427413</v>
      </c>
      <c r="B633" s="230" t="s">
        <v>2685</v>
      </c>
      <c r="C633" s="230" t="s">
        <v>2686</v>
      </c>
      <c r="D633" s="230" t="s">
        <v>622</v>
      </c>
      <c r="E633" s="230" t="s">
        <v>145</v>
      </c>
      <c r="F633" s="230">
        <v>35431</v>
      </c>
      <c r="G633" s="230" t="s">
        <v>1485</v>
      </c>
      <c r="H633" s="230" t="s">
        <v>1482</v>
      </c>
      <c r="I633" s="230" t="s">
        <v>58</v>
      </c>
      <c r="J633" s="230" t="s">
        <v>303</v>
      </c>
      <c r="K633" s="230">
        <v>2014</v>
      </c>
      <c r="L633" s="230" t="s">
        <v>288</v>
      </c>
    </row>
    <row r="634" spans="1:22" ht="17.25" customHeight="1" x14ac:dyDescent="0.3">
      <c r="A634" s="230">
        <v>427542</v>
      </c>
      <c r="B634" s="230" t="s">
        <v>2687</v>
      </c>
      <c r="C634" s="230" t="s">
        <v>436</v>
      </c>
      <c r="D634" s="230" t="s">
        <v>2688</v>
      </c>
      <c r="E634" s="230" t="s">
        <v>146</v>
      </c>
      <c r="F634" s="230" t="s">
        <v>2689</v>
      </c>
      <c r="G634" s="230" t="s">
        <v>1485</v>
      </c>
      <c r="H634" s="230" t="s">
        <v>1482</v>
      </c>
      <c r="I634" s="230" t="s">
        <v>58</v>
      </c>
      <c r="J634" s="230" t="s">
        <v>303</v>
      </c>
      <c r="K634" s="230">
        <v>2018</v>
      </c>
      <c r="L634" s="230" t="s">
        <v>288</v>
      </c>
    </row>
    <row r="635" spans="1:22" ht="17.25" customHeight="1" x14ac:dyDescent="0.3">
      <c r="A635" s="230">
        <v>424810</v>
      </c>
      <c r="B635" s="230" t="s">
        <v>2690</v>
      </c>
      <c r="C635" s="230" t="s">
        <v>2628</v>
      </c>
      <c r="D635" s="230" t="s">
        <v>370</v>
      </c>
      <c r="E635" s="230" t="s">
        <v>146</v>
      </c>
      <c r="F635" s="230">
        <v>34060</v>
      </c>
      <c r="G635" s="230" t="s">
        <v>2691</v>
      </c>
      <c r="H635" s="230" t="s">
        <v>1482</v>
      </c>
      <c r="I635" s="230" t="s">
        <v>58</v>
      </c>
      <c r="J635" s="230" t="s">
        <v>303</v>
      </c>
      <c r="K635" s="230">
        <v>2011</v>
      </c>
      <c r="L635" s="230" t="s">
        <v>1485</v>
      </c>
      <c r="T635" s="230" t="s">
        <v>976</v>
      </c>
      <c r="U635" s="230" t="s">
        <v>976</v>
      </c>
      <c r="V635" s="230" t="s">
        <v>976</v>
      </c>
    </row>
    <row r="636" spans="1:22" ht="17.25" customHeight="1" x14ac:dyDescent="0.3">
      <c r="A636" s="230">
        <v>427515</v>
      </c>
      <c r="B636" s="230" t="s">
        <v>2692</v>
      </c>
      <c r="C636" s="230" t="s">
        <v>458</v>
      </c>
      <c r="D636" s="230" t="s">
        <v>2693</v>
      </c>
      <c r="E636" s="230" t="s">
        <v>146</v>
      </c>
      <c r="F636" s="230">
        <v>32368</v>
      </c>
      <c r="G636" s="230" t="s">
        <v>288</v>
      </c>
      <c r="H636" s="230" t="s">
        <v>1482</v>
      </c>
      <c r="I636" s="230" t="s">
        <v>58</v>
      </c>
      <c r="J636" s="230" t="s">
        <v>302</v>
      </c>
      <c r="K636" s="230">
        <v>2006</v>
      </c>
      <c r="L636" s="230" t="s">
        <v>293</v>
      </c>
      <c r="V636" s="230" t="s">
        <v>976</v>
      </c>
    </row>
    <row r="637" spans="1:22" ht="17.25" customHeight="1" x14ac:dyDescent="0.3">
      <c r="A637" s="230">
        <v>419850</v>
      </c>
      <c r="B637" s="230" t="s">
        <v>2694</v>
      </c>
      <c r="C637" s="230" t="s">
        <v>117</v>
      </c>
      <c r="D637" s="230" t="s">
        <v>2695</v>
      </c>
      <c r="E637" s="230" t="s">
        <v>145</v>
      </c>
      <c r="F637" s="230">
        <v>33029</v>
      </c>
      <c r="G637" s="230" t="s">
        <v>2622</v>
      </c>
      <c r="H637" s="230" t="s">
        <v>1482</v>
      </c>
      <c r="I637" s="230" t="s">
        <v>58</v>
      </c>
      <c r="J637" s="230" t="s">
        <v>302</v>
      </c>
      <c r="K637" s="230">
        <v>2009</v>
      </c>
      <c r="L637" s="230" t="s">
        <v>293</v>
      </c>
      <c r="R637" s="230" t="s">
        <v>976</v>
      </c>
      <c r="T637" s="230" t="s">
        <v>976</v>
      </c>
      <c r="U637" s="230" t="s">
        <v>976</v>
      </c>
      <c r="V637" s="230" t="s">
        <v>976</v>
      </c>
    </row>
    <row r="638" spans="1:22" ht="17.25" customHeight="1" x14ac:dyDescent="0.3">
      <c r="A638" s="230">
        <v>427550</v>
      </c>
      <c r="B638" s="230" t="s">
        <v>2698</v>
      </c>
      <c r="C638" s="230" t="s">
        <v>437</v>
      </c>
      <c r="D638" s="230" t="s">
        <v>215</v>
      </c>
      <c r="E638" s="230" t="s">
        <v>145</v>
      </c>
      <c r="F638" s="230">
        <v>35130</v>
      </c>
      <c r="G638" s="230" t="s">
        <v>2595</v>
      </c>
      <c r="H638" s="230" t="s">
        <v>1482</v>
      </c>
      <c r="I638" s="230" t="s">
        <v>58</v>
      </c>
      <c r="J638" s="230" t="s">
        <v>303</v>
      </c>
      <c r="K638" s="230">
        <v>2015</v>
      </c>
      <c r="L638" s="230" t="s">
        <v>293</v>
      </c>
      <c r="V638" s="230" t="s">
        <v>976</v>
      </c>
    </row>
    <row r="639" spans="1:22" ht="17.25" customHeight="1" x14ac:dyDescent="0.3">
      <c r="A639" s="230">
        <v>427434</v>
      </c>
      <c r="B639" s="230" t="s">
        <v>2699</v>
      </c>
      <c r="C639" s="230" t="s">
        <v>2700</v>
      </c>
      <c r="D639" s="230" t="s">
        <v>2701</v>
      </c>
      <c r="E639" s="230" t="s">
        <v>146</v>
      </c>
      <c r="F639" s="230" t="s">
        <v>2702</v>
      </c>
      <c r="G639" s="230" t="s">
        <v>2703</v>
      </c>
      <c r="H639" s="230" t="s">
        <v>1482</v>
      </c>
      <c r="I639" s="230" t="s">
        <v>58</v>
      </c>
      <c r="J639" s="230" t="s">
        <v>303</v>
      </c>
      <c r="K639" s="230">
        <v>2015</v>
      </c>
      <c r="L639" s="230" t="s">
        <v>293</v>
      </c>
    </row>
    <row r="640" spans="1:22" ht="17.25" customHeight="1" x14ac:dyDescent="0.3">
      <c r="A640" s="230">
        <v>427167</v>
      </c>
      <c r="B640" s="230" t="s">
        <v>2704</v>
      </c>
      <c r="C640" s="230" t="s">
        <v>68</v>
      </c>
      <c r="D640" s="230" t="s">
        <v>200</v>
      </c>
      <c r="E640" s="230" t="s">
        <v>145</v>
      </c>
      <c r="F640" s="230">
        <v>35796</v>
      </c>
      <c r="G640" s="230" t="s">
        <v>2705</v>
      </c>
      <c r="H640" s="230" t="s">
        <v>1482</v>
      </c>
      <c r="I640" s="230" t="s">
        <v>58</v>
      </c>
      <c r="J640" s="230" t="s">
        <v>303</v>
      </c>
      <c r="K640" s="230">
        <v>2016</v>
      </c>
      <c r="L640" s="230" t="s">
        <v>293</v>
      </c>
      <c r="V640" s="230" t="s">
        <v>976</v>
      </c>
    </row>
    <row r="641" spans="1:22" ht="17.25" customHeight="1" x14ac:dyDescent="0.3">
      <c r="A641" s="230">
        <v>427670</v>
      </c>
      <c r="B641" s="230" t="s">
        <v>2706</v>
      </c>
      <c r="C641" s="230" t="s">
        <v>2707</v>
      </c>
      <c r="D641" s="230" t="s">
        <v>213</v>
      </c>
      <c r="E641" s="230" t="s">
        <v>145</v>
      </c>
      <c r="F641" s="230">
        <v>37165</v>
      </c>
      <c r="G641" s="230" t="s">
        <v>288</v>
      </c>
      <c r="H641" s="230" t="s">
        <v>1482</v>
      </c>
      <c r="I641" s="230" t="s">
        <v>58</v>
      </c>
      <c r="J641" s="230" t="s">
        <v>302</v>
      </c>
      <c r="K641" s="230">
        <v>2018</v>
      </c>
      <c r="L641" s="230" t="s">
        <v>293</v>
      </c>
      <c r="V641" s="230" t="s">
        <v>976</v>
      </c>
    </row>
    <row r="642" spans="1:22" ht="17.25" customHeight="1" x14ac:dyDescent="0.3">
      <c r="A642" s="230">
        <v>427423</v>
      </c>
      <c r="B642" s="230" t="s">
        <v>2708</v>
      </c>
      <c r="C642" s="230" t="s">
        <v>2709</v>
      </c>
      <c r="D642" s="230" t="s">
        <v>657</v>
      </c>
      <c r="E642" s="230" t="s">
        <v>145</v>
      </c>
      <c r="F642" s="230">
        <v>35796</v>
      </c>
      <c r="G642" s="230" t="s">
        <v>2595</v>
      </c>
      <c r="H642" s="230" t="s">
        <v>1482</v>
      </c>
      <c r="I642" s="230" t="s">
        <v>58</v>
      </c>
      <c r="J642" s="230" t="s">
        <v>303</v>
      </c>
      <c r="K642" s="230">
        <v>2015</v>
      </c>
      <c r="L642" s="230" t="s">
        <v>297</v>
      </c>
      <c r="V642" s="230" t="s">
        <v>976</v>
      </c>
    </row>
    <row r="643" spans="1:22" ht="17.25" customHeight="1" x14ac:dyDescent="0.3">
      <c r="A643" s="230">
        <v>423146</v>
      </c>
      <c r="B643" s="230" t="s">
        <v>2710</v>
      </c>
      <c r="C643" s="230" t="s">
        <v>631</v>
      </c>
      <c r="D643" s="230" t="s">
        <v>216</v>
      </c>
      <c r="E643" s="230" t="s">
        <v>146</v>
      </c>
      <c r="F643" s="230">
        <v>33604</v>
      </c>
      <c r="G643" s="230" t="s">
        <v>2711</v>
      </c>
      <c r="H643" s="230" t="s">
        <v>1482</v>
      </c>
      <c r="I643" s="230" t="s">
        <v>58</v>
      </c>
      <c r="J643" s="230" t="s">
        <v>302</v>
      </c>
      <c r="K643" s="230">
        <v>2011</v>
      </c>
      <c r="R643" s="230" t="s">
        <v>976</v>
      </c>
      <c r="S643" s="230" t="s">
        <v>976</v>
      </c>
      <c r="T643" s="230" t="s">
        <v>976</v>
      </c>
      <c r="U643" s="230" t="s">
        <v>976</v>
      </c>
      <c r="V643" s="230" t="s">
        <v>976</v>
      </c>
    </row>
    <row r="644" spans="1:22" ht="17.25" customHeight="1" x14ac:dyDescent="0.3">
      <c r="A644" s="230">
        <v>414286</v>
      </c>
      <c r="B644" s="230" t="s">
        <v>2712</v>
      </c>
      <c r="C644" s="230" t="s">
        <v>2624</v>
      </c>
      <c r="D644" s="230" t="s">
        <v>2713</v>
      </c>
      <c r="E644" s="230" t="s">
        <v>146</v>
      </c>
      <c r="F644" s="230">
        <v>32061</v>
      </c>
      <c r="G644" s="230" t="s">
        <v>294</v>
      </c>
      <c r="H644" s="230" t="s">
        <v>1482</v>
      </c>
      <c r="I644" s="230" t="s">
        <v>58</v>
      </c>
      <c r="U644" s="230" t="s">
        <v>976</v>
      </c>
      <c r="V644" s="230" t="s">
        <v>976</v>
      </c>
    </row>
    <row r="645" spans="1:22" ht="17.25" customHeight="1" x14ac:dyDescent="0.3">
      <c r="A645" s="230">
        <v>424617</v>
      </c>
      <c r="B645" s="230" t="s">
        <v>2714</v>
      </c>
      <c r="C645" s="230" t="s">
        <v>61</v>
      </c>
      <c r="D645" s="230" t="s">
        <v>214</v>
      </c>
      <c r="E645" s="230" t="s">
        <v>145</v>
      </c>
      <c r="F645" s="230">
        <v>35796</v>
      </c>
      <c r="G645" s="230" t="s">
        <v>2715</v>
      </c>
      <c r="H645" s="230" t="s">
        <v>1482</v>
      </c>
      <c r="I645" s="230" t="s">
        <v>58</v>
      </c>
      <c r="J645" s="230" t="s">
        <v>303</v>
      </c>
      <c r="K645" s="230">
        <v>2015</v>
      </c>
      <c r="L645" s="230" t="s">
        <v>2716</v>
      </c>
      <c r="S645" s="230" t="s">
        <v>976</v>
      </c>
      <c r="T645" s="230" t="s">
        <v>976</v>
      </c>
      <c r="U645" s="230" t="s">
        <v>976</v>
      </c>
      <c r="V645" s="230" t="s">
        <v>976</v>
      </c>
    </row>
    <row r="646" spans="1:22" ht="17.25" customHeight="1" x14ac:dyDescent="0.3">
      <c r="A646" s="230">
        <v>424890</v>
      </c>
      <c r="B646" s="230" t="s">
        <v>2717</v>
      </c>
      <c r="C646" s="230" t="s">
        <v>2718</v>
      </c>
      <c r="D646" s="230" t="s">
        <v>2719</v>
      </c>
      <c r="E646" s="230" t="s">
        <v>145</v>
      </c>
      <c r="F646" s="230">
        <v>35835</v>
      </c>
      <c r="G646" s="230" t="s">
        <v>2720</v>
      </c>
      <c r="H646" s="230" t="s">
        <v>1482</v>
      </c>
      <c r="I646" s="230" t="s">
        <v>58</v>
      </c>
      <c r="J646" s="230" t="s">
        <v>302</v>
      </c>
      <c r="K646" s="230">
        <v>2016</v>
      </c>
      <c r="L646" s="230" t="s">
        <v>298</v>
      </c>
      <c r="S646" s="230" t="s">
        <v>976</v>
      </c>
      <c r="T646" s="230" t="s">
        <v>976</v>
      </c>
      <c r="U646" s="230" t="s">
        <v>976</v>
      </c>
      <c r="V646" s="230" t="s">
        <v>976</v>
      </c>
    </row>
    <row r="647" spans="1:22" ht="17.25" customHeight="1" x14ac:dyDescent="0.3">
      <c r="A647" s="230">
        <v>426081</v>
      </c>
      <c r="B647" s="230" t="s">
        <v>2721</v>
      </c>
      <c r="C647" s="230" t="s">
        <v>2722</v>
      </c>
      <c r="D647" s="230" t="s">
        <v>375</v>
      </c>
      <c r="E647" s="230" t="s">
        <v>145</v>
      </c>
      <c r="F647" s="230">
        <v>35073</v>
      </c>
      <c r="G647" s="230" t="s">
        <v>288</v>
      </c>
      <c r="H647" s="230" t="s">
        <v>1482</v>
      </c>
      <c r="I647" s="230" t="s">
        <v>58</v>
      </c>
      <c r="J647" s="230" t="s">
        <v>302</v>
      </c>
      <c r="K647" s="230">
        <v>2014</v>
      </c>
      <c r="L647" s="230" t="s">
        <v>299</v>
      </c>
    </row>
    <row r="648" spans="1:22" ht="17.25" customHeight="1" x14ac:dyDescent="0.3">
      <c r="A648" s="230">
        <v>426920</v>
      </c>
      <c r="B648" s="230" t="s">
        <v>2726</v>
      </c>
      <c r="C648" s="230" t="s">
        <v>63</v>
      </c>
      <c r="D648" s="230" t="s">
        <v>253</v>
      </c>
      <c r="E648" s="230" t="s">
        <v>146</v>
      </c>
      <c r="F648" s="230">
        <v>30442</v>
      </c>
      <c r="G648" s="230" t="s">
        <v>2727</v>
      </c>
      <c r="H648" s="230" t="s">
        <v>1482</v>
      </c>
      <c r="I648" s="230" t="s">
        <v>58</v>
      </c>
      <c r="J648" s="230" t="s">
        <v>302</v>
      </c>
      <c r="K648" s="230">
        <v>2001</v>
      </c>
      <c r="L648" s="230" t="s">
        <v>290</v>
      </c>
    </row>
    <row r="649" spans="1:22" ht="17.25" customHeight="1" x14ac:dyDescent="0.3">
      <c r="A649" s="230">
        <v>424083</v>
      </c>
      <c r="B649" s="230" t="s">
        <v>2730</v>
      </c>
      <c r="C649" s="230" t="s">
        <v>92</v>
      </c>
      <c r="D649" s="230" t="s">
        <v>210</v>
      </c>
      <c r="E649" s="230" t="s">
        <v>146</v>
      </c>
      <c r="F649" s="230">
        <v>31067</v>
      </c>
      <c r="G649" s="230" t="s">
        <v>2731</v>
      </c>
      <c r="H649" s="230" t="s">
        <v>1482</v>
      </c>
      <c r="I649" s="230" t="s">
        <v>58</v>
      </c>
      <c r="J649" s="230" t="s">
        <v>303</v>
      </c>
      <c r="K649" s="230">
        <v>2004</v>
      </c>
      <c r="L649" s="230" t="s">
        <v>290</v>
      </c>
      <c r="R649" s="230" t="s">
        <v>976</v>
      </c>
      <c r="S649" s="230" t="s">
        <v>976</v>
      </c>
      <c r="T649" s="230" t="s">
        <v>976</v>
      </c>
      <c r="U649" s="230" t="s">
        <v>976</v>
      </c>
      <c r="V649" s="230" t="s">
        <v>976</v>
      </c>
    </row>
    <row r="650" spans="1:22" ht="17.25" customHeight="1" x14ac:dyDescent="0.3">
      <c r="A650" s="230">
        <v>426880</v>
      </c>
      <c r="B650" s="230" t="s">
        <v>2733</v>
      </c>
      <c r="C650" s="230" t="s">
        <v>62</v>
      </c>
      <c r="D650" s="230" t="s">
        <v>571</v>
      </c>
      <c r="E650" s="230" t="s">
        <v>145</v>
      </c>
      <c r="H650" s="230" t="s">
        <v>1482</v>
      </c>
      <c r="I650" s="230" t="s">
        <v>58</v>
      </c>
      <c r="J650" s="230" t="s">
        <v>303</v>
      </c>
      <c r="K650" s="230">
        <v>2006</v>
      </c>
      <c r="L650" s="230" t="s">
        <v>290</v>
      </c>
      <c r="U650" s="230" t="s">
        <v>976</v>
      </c>
      <c r="V650" s="230" t="s">
        <v>976</v>
      </c>
    </row>
    <row r="651" spans="1:22" ht="17.25" customHeight="1" x14ac:dyDescent="0.3">
      <c r="A651" s="230">
        <v>426363</v>
      </c>
      <c r="B651" s="230" t="s">
        <v>2736</v>
      </c>
      <c r="C651" s="230" t="s">
        <v>63</v>
      </c>
      <c r="D651" s="230" t="s">
        <v>645</v>
      </c>
      <c r="E651" s="230" t="s">
        <v>145</v>
      </c>
      <c r="F651" s="230">
        <v>34243</v>
      </c>
      <c r="G651" s="230" t="s">
        <v>290</v>
      </c>
      <c r="H651" s="230" t="s">
        <v>1482</v>
      </c>
      <c r="I651" s="230" t="s">
        <v>58</v>
      </c>
      <c r="J651" s="230" t="s">
        <v>302</v>
      </c>
      <c r="K651" s="230">
        <v>2010</v>
      </c>
      <c r="L651" s="230" t="s">
        <v>290</v>
      </c>
      <c r="V651" s="230" t="s">
        <v>976</v>
      </c>
    </row>
    <row r="652" spans="1:22" ht="17.25" customHeight="1" x14ac:dyDescent="0.3">
      <c r="A652" s="230">
        <v>425905</v>
      </c>
      <c r="B652" s="230" t="s">
        <v>2737</v>
      </c>
      <c r="C652" s="230" t="s">
        <v>1005</v>
      </c>
      <c r="D652" s="230" t="s">
        <v>227</v>
      </c>
      <c r="E652" s="230" t="s">
        <v>145</v>
      </c>
      <c r="H652" s="230" t="s">
        <v>1482</v>
      </c>
      <c r="I652" s="230" t="s">
        <v>58</v>
      </c>
      <c r="J652" s="230" t="s">
        <v>303</v>
      </c>
      <c r="K652" s="230">
        <v>2010</v>
      </c>
      <c r="L652" s="230" t="s">
        <v>290</v>
      </c>
      <c r="U652" s="230" t="s">
        <v>976</v>
      </c>
      <c r="V652" s="230" t="s">
        <v>976</v>
      </c>
    </row>
    <row r="653" spans="1:22" ht="17.25" customHeight="1" x14ac:dyDescent="0.3">
      <c r="A653" s="230">
        <v>416188</v>
      </c>
      <c r="B653" s="230" t="s">
        <v>2738</v>
      </c>
      <c r="C653" s="230" t="s">
        <v>80</v>
      </c>
      <c r="D653" s="230" t="s">
        <v>2739</v>
      </c>
      <c r="E653" s="230" t="s">
        <v>146</v>
      </c>
      <c r="F653" s="230">
        <v>34504</v>
      </c>
      <c r="G653" s="230" t="s">
        <v>611</v>
      </c>
      <c r="H653" s="230" t="s">
        <v>1482</v>
      </c>
      <c r="I653" s="230" t="s">
        <v>58</v>
      </c>
      <c r="J653" s="230" t="s">
        <v>302</v>
      </c>
      <c r="K653" s="230">
        <v>2011</v>
      </c>
      <c r="L653" s="230" t="s">
        <v>290</v>
      </c>
      <c r="T653" s="230" t="s">
        <v>976</v>
      </c>
      <c r="U653" s="230" t="s">
        <v>976</v>
      </c>
      <c r="V653" s="230" t="s">
        <v>976</v>
      </c>
    </row>
    <row r="654" spans="1:22" ht="17.25" customHeight="1" x14ac:dyDescent="0.3">
      <c r="A654" s="230">
        <v>426106</v>
      </c>
      <c r="B654" s="230" t="s">
        <v>2743</v>
      </c>
      <c r="C654" s="230" t="s">
        <v>66</v>
      </c>
      <c r="D654" s="230" t="s">
        <v>375</v>
      </c>
      <c r="E654" s="230" t="s">
        <v>146</v>
      </c>
      <c r="H654" s="230" t="s">
        <v>1482</v>
      </c>
      <c r="I654" s="230" t="s">
        <v>58</v>
      </c>
      <c r="J654" s="230" t="s">
        <v>303</v>
      </c>
      <c r="K654" s="230">
        <v>2011</v>
      </c>
      <c r="L654" s="230" t="s">
        <v>290</v>
      </c>
      <c r="U654" s="230" t="s">
        <v>976</v>
      </c>
      <c r="V654" s="230" t="s">
        <v>976</v>
      </c>
    </row>
    <row r="655" spans="1:22" ht="17.25" customHeight="1" x14ac:dyDescent="0.3">
      <c r="A655" s="230">
        <v>426808</v>
      </c>
      <c r="B655" s="230" t="s">
        <v>2744</v>
      </c>
      <c r="C655" s="230" t="s">
        <v>57</v>
      </c>
      <c r="D655" s="230" t="s">
        <v>705</v>
      </c>
      <c r="E655" s="230" t="s">
        <v>145</v>
      </c>
      <c r="H655" s="230" t="s">
        <v>1482</v>
      </c>
      <c r="I655" s="230" t="s">
        <v>58</v>
      </c>
      <c r="J655" s="230" t="s">
        <v>303</v>
      </c>
      <c r="K655" s="230">
        <v>2011</v>
      </c>
      <c r="L655" s="230" t="s">
        <v>290</v>
      </c>
      <c r="U655" s="230" t="s">
        <v>976</v>
      </c>
      <c r="V655" s="230" t="s">
        <v>976</v>
      </c>
    </row>
    <row r="656" spans="1:22" ht="17.25" customHeight="1" x14ac:dyDescent="0.3">
      <c r="A656" s="230">
        <v>422403</v>
      </c>
      <c r="B656" s="230" t="s">
        <v>2745</v>
      </c>
      <c r="C656" s="230" t="s">
        <v>405</v>
      </c>
      <c r="D656" s="230" t="s">
        <v>2735</v>
      </c>
      <c r="E656" s="230" t="s">
        <v>146</v>
      </c>
      <c r="F656" s="230">
        <v>33360</v>
      </c>
      <c r="G656" s="230" t="s">
        <v>1836</v>
      </c>
      <c r="H656" s="230" t="s">
        <v>1482</v>
      </c>
      <c r="I656" s="230" t="s">
        <v>58</v>
      </c>
      <c r="J656" s="230" t="s">
        <v>303</v>
      </c>
      <c r="K656" s="230">
        <v>2011</v>
      </c>
      <c r="L656" s="230" t="s">
        <v>290</v>
      </c>
      <c r="S656" s="230" t="s">
        <v>976</v>
      </c>
      <c r="T656" s="230" t="s">
        <v>976</v>
      </c>
      <c r="V656" s="230" t="s">
        <v>976</v>
      </c>
    </row>
    <row r="657" spans="1:22" ht="17.25" customHeight="1" x14ac:dyDescent="0.3">
      <c r="A657" s="230">
        <v>425481</v>
      </c>
      <c r="B657" s="230" t="s">
        <v>2746</v>
      </c>
      <c r="C657" s="230" t="s">
        <v>63</v>
      </c>
      <c r="D657" s="230" t="s">
        <v>225</v>
      </c>
      <c r="E657" s="230" t="s">
        <v>145</v>
      </c>
      <c r="F657" s="230">
        <v>34551</v>
      </c>
      <c r="G657" s="230" t="s">
        <v>2747</v>
      </c>
      <c r="H657" s="230" t="s">
        <v>1482</v>
      </c>
      <c r="I657" s="230" t="s">
        <v>58</v>
      </c>
      <c r="J657" s="230" t="s">
        <v>303</v>
      </c>
      <c r="K657" s="230">
        <v>2012</v>
      </c>
      <c r="L657" s="230" t="s">
        <v>290</v>
      </c>
      <c r="S657" s="230" t="s">
        <v>976</v>
      </c>
      <c r="T657" s="230" t="s">
        <v>976</v>
      </c>
      <c r="U657" s="230" t="s">
        <v>976</v>
      </c>
      <c r="V657" s="230" t="s">
        <v>976</v>
      </c>
    </row>
    <row r="658" spans="1:22" ht="17.25" customHeight="1" x14ac:dyDescent="0.3">
      <c r="A658" s="230">
        <v>417592</v>
      </c>
      <c r="B658" s="230" t="s">
        <v>2749</v>
      </c>
      <c r="C658" s="230" t="s">
        <v>83</v>
      </c>
      <c r="D658" s="230" t="s">
        <v>433</v>
      </c>
      <c r="E658" s="230" t="s">
        <v>145</v>
      </c>
      <c r="F658" s="230">
        <v>34486</v>
      </c>
      <c r="G658" s="230" t="s">
        <v>2750</v>
      </c>
      <c r="H658" s="230" t="s">
        <v>1482</v>
      </c>
      <c r="I658" s="230" t="s">
        <v>58</v>
      </c>
      <c r="J658" s="230" t="s">
        <v>302</v>
      </c>
      <c r="K658" s="230">
        <v>2013</v>
      </c>
      <c r="L658" s="230" t="s">
        <v>290</v>
      </c>
      <c r="S658" s="230" t="s">
        <v>976</v>
      </c>
      <c r="T658" s="230" t="s">
        <v>976</v>
      </c>
      <c r="U658" s="230" t="s">
        <v>976</v>
      </c>
      <c r="V658" s="230" t="s">
        <v>976</v>
      </c>
    </row>
    <row r="659" spans="1:22" ht="17.25" customHeight="1" x14ac:dyDescent="0.3">
      <c r="A659" s="230">
        <v>417978</v>
      </c>
      <c r="B659" s="230" t="s">
        <v>2752</v>
      </c>
      <c r="C659" s="230" t="s">
        <v>1831</v>
      </c>
      <c r="D659" s="230" t="s">
        <v>238</v>
      </c>
      <c r="E659" s="230" t="s">
        <v>145</v>
      </c>
      <c r="F659" s="230">
        <v>34412</v>
      </c>
      <c r="G659" s="230" t="s">
        <v>611</v>
      </c>
      <c r="H659" s="230" t="s">
        <v>1482</v>
      </c>
      <c r="I659" s="230" t="s">
        <v>58</v>
      </c>
      <c r="J659" s="230" t="s">
        <v>303</v>
      </c>
      <c r="K659" s="230">
        <v>2013</v>
      </c>
      <c r="L659" s="230" t="s">
        <v>290</v>
      </c>
      <c r="S659" s="230" t="s">
        <v>976</v>
      </c>
      <c r="T659" s="230" t="s">
        <v>976</v>
      </c>
      <c r="U659" s="230" t="s">
        <v>976</v>
      </c>
      <c r="V659" s="230" t="s">
        <v>976</v>
      </c>
    </row>
    <row r="660" spans="1:22" ht="17.25" customHeight="1" x14ac:dyDescent="0.3">
      <c r="A660" s="230">
        <v>425681</v>
      </c>
      <c r="B660" s="230" t="s">
        <v>2753</v>
      </c>
      <c r="C660" s="230" t="s">
        <v>87</v>
      </c>
      <c r="D660" s="230" t="s">
        <v>1710</v>
      </c>
      <c r="E660" s="230" t="s">
        <v>146</v>
      </c>
      <c r="F660" s="230">
        <v>34901</v>
      </c>
      <c r="G660" s="230" t="s">
        <v>2754</v>
      </c>
      <c r="H660" s="230" t="s">
        <v>1482</v>
      </c>
      <c r="I660" s="230" t="s">
        <v>58</v>
      </c>
      <c r="J660" s="230" t="s">
        <v>303</v>
      </c>
      <c r="K660" s="230">
        <v>2013</v>
      </c>
      <c r="L660" s="230" t="s">
        <v>290</v>
      </c>
      <c r="S660" s="230" t="s">
        <v>976</v>
      </c>
      <c r="T660" s="230" t="s">
        <v>976</v>
      </c>
      <c r="U660" s="230" t="s">
        <v>976</v>
      </c>
      <c r="V660" s="230" t="s">
        <v>976</v>
      </c>
    </row>
    <row r="661" spans="1:22" ht="17.25" customHeight="1" x14ac:dyDescent="0.3">
      <c r="A661" s="230">
        <v>425096</v>
      </c>
      <c r="B661" s="230" t="s">
        <v>2755</v>
      </c>
      <c r="C661" s="230" t="s">
        <v>92</v>
      </c>
      <c r="D661" s="230" t="s">
        <v>374</v>
      </c>
      <c r="E661" s="230" t="s">
        <v>146</v>
      </c>
      <c r="F661" s="230">
        <v>35065</v>
      </c>
      <c r="G661" s="230" t="s">
        <v>2756</v>
      </c>
      <c r="H661" s="230" t="s">
        <v>1482</v>
      </c>
      <c r="I661" s="230" t="s">
        <v>58</v>
      </c>
      <c r="J661" s="230" t="s">
        <v>303</v>
      </c>
      <c r="K661" s="230">
        <v>2013</v>
      </c>
      <c r="L661" s="230" t="s">
        <v>290</v>
      </c>
      <c r="S661" s="230" t="s">
        <v>976</v>
      </c>
      <c r="T661" s="230" t="s">
        <v>976</v>
      </c>
      <c r="U661" s="230" t="s">
        <v>976</v>
      </c>
      <c r="V661" s="230" t="s">
        <v>976</v>
      </c>
    </row>
    <row r="662" spans="1:22" ht="17.25" customHeight="1" x14ac:dyDescent="0.3">
      <c r="A662" s="230">
        <v>426436</v>
      </c>
      <c r="B662" s="230" t="s">
        <v>2755</v>
      </c>
      <c r="C662" s="230" t="s">
        <v>92</v>
      </c>
      <c r="D662" s="230" t="s">
        <v>374</v>
      </c>
      <c r="E662" s="230" t="s">
        <v>145</v>
      </c>
      <c r="F662" s="230">
        <v>35065</v>
      </c>
      <c r="G662" s="230" t="s">
        <v>2756</v>
      </c>
      <c r="H662" s="230" t="s">
        <v>1482</v>
      </c>
      <c r="I662" s="230" t="s">
        <v>58</v>
      </c>
      <c r="J662" s="230" t="s">
        <v>303</v>
      </c>
      <c r="K662" s="230">
        <v>2013</v>
      </c>
      <c r="L662" s="230" t="s">
        <v>290</v>
      </c>
      <c r="V662" s="230" t="s">
        <v>976</v>
      </c>
    </row>
    <row r="663" spans="1:22" ht="17.25" customHeight="1" x14ac:dyDescent="0.3">
      <c r="A663" s="230">
        <v>424887</v>
      </c>
      <c r="B663" s="230" t="s">
        <v>2757</v>
      </c>
      <c r="C663" s="230" t="s">
        <v>354</v>
      </c>
      <c r="D663" s="230" t="s">
        <v>215</v>
      </c>
      <c r="E663" s="230" t="s">
        <v>145</v>
      </c>
      <c r="F663" s="230">
        <v>35065</v>
      </c>
      <c r="G663" s="230" t="s">
        <v>290</v>
      </c>
      <c r="H663" s="230" t="s">
        <v>1482</v>
      </c>
      <c r="I663" s="230" t="s">
        <v>58</v>
      </c>
      <c r="J663" s="230" t="s">
        <v>303</v>
      </c>
      <c r="K663" s="230">
        <v>2013</v>
      </c>
      <c r="L663" s="230" t="s">
        <v>290</v>
      </c>
      <c r="S663" s="230" t="s">
        <v>976</v>
      </c>
      <c r="T663" s="230" t="s">
        <v>976</v>
      </c>
      <c r="U663" s="230" t="s">
        <v>976</v>
      </c>
      <c r="V663" s="230" t="s">
        <v>976</v>
      </c>
    </row>
    <row r="664" spans="1:22" ht="17.25" customHeight="1" x14ac:dyDescent="0.3">
      <c r="A664" s="230">
        <v>424504</v>
      </c>
      <c r="B664" s="230" t="s">
        <v>2758</v>
      </c>
      <c r="C664" s="230" t="s">
        <v>92</v>
      </c>
      <c r="D664" s="230" t="s">
        <v>200</v>
      </c>
      <c r="E664" s="230" t="s">
        <v>146</v>
      </c>
      <c r="F664" s="230">
        <v>35091</v>
      </c>
      <c r="G664" s="230" t="s">
        <v>2759</v>
      </c>
      <c r="H664" s="230" t="s">
        <v>1482</v>
      </c>
      <c r="I664" s="230" t="s">
        <v>58</v>
      </c>
      <c r="J664" s="230" t="s">
        <v>303</v>
      </c>
      <c r="K664" s="230">
        <v>2013</v>
      </c>
      <c r="L664" s="230" t="s">
        <v>290</v>
      </c>
      <c r="U664" s="230" t="s">
        <v>976</v>
      </c>
      <c r="V664" s="230" t="s">
        <v>976</v>
      </c>
    </row>
    <row r="665" spans="1:22" ht="17.25" customHeight="1" x14ac:dyDescent="0.3">
      <c r="A665" s="230">
        <v>426469</v>
      </c>
      <c r="B665" s="230" t="s">
        <v>2760</v>
      </c>
      <c r="C665" s="230" t="s">
        <v>581</v>
      </c>
      <c r="D665" s="230" t="s">
        <v>2761</v>
      </c>
      <c r="E665" s="230" t="s">
        <v>145</v>
      </c>
      <c r="H665" s="230" t="s">
        <v>1482</v>
      </c>
      <c r="I665" s="230" t="s">
        <v>58</v>
      </c>
      <c r="J665" s="230" t="s">
        <v>303</v>
      </c>
      <c r="K665" s="230">
        <v>2013</v>
      </c>
      <c r="L665" s="230" t="s">
        <v>290</v>
      </c>
      <c r="U665" s="230" t="s">
        <v>976</v>
      </c>
      <c r="V665" s="230" t="s">
        <v>976</v>
      </c>
    </row>
    <row r="666" spans="1:22" ht="17.25" customHeight="1" x14ac:dyDescent="0.3">
      <c r="A666" s="230">
        <v>426566</v>
      </c>
      <c r="B666" s="230" t="s">
        <v>2762</v>
      </c>
      <c r="C666" s="230" t="s">
        <v>63</v>
      </c>
      <c r="D666" s="230" t="s">
        <v>603</v>
      </c>
      <c r="E666" s="230" t="s">
        <v>145</v>
      </c>
      <c r="H666" s="230" t="s">
        <v>1482</v>
      </c>
      <c r="I666" s="230" t="s">
        <v>58</v>
      </c>
      <c r="J666" s="230" t="s">
        <v>303</v>
      </c>
      <c r="K666" s="230">
        <v>2013</v>
      </c>
      <c r="L666" s="230" t="s">
        <v>290</v>
      </c>
      <c r="U666" s="230" t="s">
        <v>976</v>
      </c>
      <c r="V666" s="230" t="s">
        <v>976</v>
      </c>
    </row>
    <row r="667" spans="1:22" ht="17.25" customHeight="1" x14ac:dyDescent="0.3">
      <c r="A667" s="230">
        <v>426644</v>
      </c>
      <c r="B667" s="230" t="s">
        <v>2763</v>
      </c>
      <c r="C667" s="230" t="s">
        <v>731</v>
      </c>
      <c r="D667" s="230" t="s">
        <v>388</v>
      </c>
      <c r="E667" s="230" t="s">
        <v>145</v>
      </c>
      <c r="H667" s="230" t="s">
        <v>1482</v>
      </c>
      <c r="I667" s="230" t="s">
        <v>58</v>
      </c>
      <c r="J667" s="230" t="s">
        <v>303</v>
      </c>
      <c r="K667" s="230">
        <v>2013</v>
      </c>
      <c r="L667" s="230" t="s">
        <v>290</v>
      </c>
      <c r="U667" s="230" t="s">
        <v>976</v>
      </c>
      <c r="V667" s="230" t="s">
        <v>976</v>
      </c>
    </row>
    <row r="668" spans="1:22" ht="17.25" customHeight="1" x14ac:dyDescent="0.3">
      <c r="A668" s="230">
        <v>424736</v>
      </c>
      <c r="B668" s="230" t="s">
        <v>2764</v>
      </c>
      <c r="C668" s="230" t="s">
        <v>63</v>
      </c>
      <c r="D668" s="230" t="s">
        <v>1930</v>
      </c>
      <c r="E668" s="230" t="s">
        <v>145</v>
      </c>
      <c r="F668" s="230">
        <v>35071</v>
      </c>
      <c r="G668" s="230" t="s">
        <v>2053</v>
      </c>
      <c r="H668" s="230" t="s">
        <v>1482</v>
      </c>
      <c r="I668" s="230" t="s">
        <v>58</v>
      </c>
      <c r="J668" s="230" t="s">
        <v>303</v>
      </c>
      <c r="K668" s="230">
        <v>2013</v>
      </c>
      <c r="L668" s="230" t="s">
        <v>290</v>
      </c>
      <c r="S668" s="230" t="s">
        <v>976</v>
      </c>
      <c r="T668" s="230" t="s">
        <v>976</v>
      </c>
      <c r="U668" s="230" t="s">
        <v>976</v>
      </c>
      <c r="V668" s="230" t="s">
        <v>976</v>
      </c>
    </row>
    <row r="669" spans="1:22" ht="17.25" customHeight="1" x14ac:dyDescent="0.3">
      <c r="A669" s="230">
        <v>426082</v>
      </c>
      <c r="B669" s="230" t="s">
        <v>2765</v>
      </c>
      <c r="C669" s="230" t="s">
        <v>2123</v>
      </c>
      <c r="D669" s="230" t="s">
        <v>2766</v>
      </c>
      <c r="E669" s="230" t="s">
        <v>146</v>
      </c>
      <c r="F669" s="230" t="s">
        <v>2767</v>
      </c>
      <c r="H669" s="230" t="s">
        <v>1482</v>
      </c>
      <c r="I669" s="230" t="s">
        <v>58</v>
      </c>
      <c r="J669" s="230" t="s">
        <v>302</v>
      </c>
      <c r="K669" s="230">
        <v>2014</v>
      </c>
      <c r="L669" s="230" t="s">
        <v>290</v>
      </c>
    </row>
    <row r="670" spans="1:22" ht="17.25" customHeight="1" x14ac:dyDescent="0.3">
      <c r="A670" s="230">
        <v>424365</v>
      </c>
      <c r="B670" s="230" t="s">
        <v>2768</v>
      </c>
      <c r="C670" s="230" t="s">
        <v>2769</v>
      </c>
      <c r="D670" s="230" t="s">
        <v>253</v>
      </c>
      <c r="E670" s="230" t="s">
        <v>145</v>
      </c>
      <c r="F670" s="230">
        <v>35157</v>
      </c>
      <c r="G670" s="230" t="s">
        <v>2770</v>
      </c>
      <c r="H670" s="230" t="s">
        <v>1482</v>
      </c>
      <c r="I670" s="230" t="s">
        <v>58</v>
      </c>
      <c r="J670" s="230" t="s">
        <v>302</v>
      </c>
      <c r="K670" s="230">
        <v>2014</v>
      </c>
      <c r="L670" s="230" t="s">
        <v>290</v>
      </c>
      <c r="S670" s="230" t="s">
        <v>976</v>
      </c>
      <c r="T670" s="230" t="s">
        <v>976</v>
      </c>
      <c r="U670" s="230" t="s">
        <v>976</v>
      </c>
      <c r="V670" s="230" t="s">
        <v>976</v>
      </c>
    </row>
    <row r="671" spans="1:22" ht="17.25" customHeight="1" x14ac:dyDescent="0.3">
      <c r="A671" s="230">
        <v>423275</v>
      </c>
      <c r="B671" s="230" t="s">
        <v>2771</v>
      </c>
      <c r="C671" s="230" t="s">
        <v>113</v>
      </c>
      <c r="D671" s="230" t="s">
        <v>207</v>
      </c>
      <c r="E671" s="230" t="s">
        <v>145</v>
      </c>
      <c r="F671" s="230">
        <v>35065</v>
      </c>
      <c r="G671" s="230" t="s">
        <v>290</v>
      </c>
      <c r="H671" s="230" t="s">
        <v>1482</v>
      </c>
      <c r="I671" s="230" t="s">
        <v>58</v>
      </c>
      <c r="J671" s="230" t="s">
        <v>303</v>
      </c>
      <c r="K671" s="230">
        <v>2014</v>
      </c>
      <c r="L671" s="230" t="s">
        <v>290</v>
      </c>
      <c r="R671" s="230" t="s">
        <v>976</v>
      </c>
      <c r="S671" s="230" t="s">
        <v>976</v>
      </c>
      <c r="T671" s="230" t="s">
        <v>976</v>
      </c>
      <c r="U671" s="230" t="s">
        <v>976</v>
      </c>
      <c r="V671" s="230" t="s">
        <v>976</v>
      </c>
    </row>
    <row r="672" spans="1:22" ht="17.25" customHeight="1" x14ac:dyDescent="0.3">
      <c r="A672" s="230">
        <v>423138</v>
      </c>
      <c r="B672" s="230" t="s">
        <v>2772</v>
      </c>
      <c r="C672" s="230" t="s">
        <v>447</v>
      </c>
      <c r="D672" s="230" t="s">
        <v>242</v>
      </c>
      <c r="E672" s="230" t="s">
        <v>145</v>
      </c>
      <c r="F672" s="230">
        <v>35065</v>
      </c>
      <c r="H672" s="230" t="s">
        <v>1482</v>
      </c>
      <c r="I672" s="230" t="s">
        <v>58</v>
      </c>
      <c r="J672" s="230" t="s">
        <v>303</v>
      </c>
      <c r="K672" s="230">
        <v>2014</v>
      </c>
      <c r="L672" s="230" t="s">
        <v>290</v>
      </c>
      <c r="S672" s="230" t="s">
        <v>976</v>
      </c>
      <c r="T672" s="230" t="s">
        <v>976</v>
      </c>
      <c r="U672" s="230" t="s">
        <v>976</v>
      </c>
      <c r="V672" s="230" t="s">
        <v>976</v>
      </c>
    </row>
    <row r="673" spans="1:22" ht="17.25" customHeight="1" x14ac:dyDescent="0.3">
      <c r="A673" s="230">
        <v>424359</v>
      </c>
      <c r="B673" s="230" t="s">
        <v>2773</v>
      </c>
      <c r="C673" s="230" t="s">
        <v>1119</v>
      </c>
      <c r="D673" s="230" t="s">
        <v>234</v>
      </c>
      <c r="E673" s="230" t="s">
        <v>145</v>
      </c>
      <c r="F673" s="230">
        <v>35066</v>
      </c>
      <c r="G673" s="230" t="s">
        <v>290</v>
      </c>
      <c r="H673" s="230" t="s">
        <v>1482</v>
      </c>
      <c r="I673" s="230" t="s">
        <v>58</v>
      </c>
      <c r="J673" s="230" t="s">
        <v>303</v>
      </c>
      <c r="K673" s="230">
        <v>2014</v>
      </c>
      <c r="L673" s="230" t="s">
        <v>290</v>
      </c>
      <c r="S673" s="230" t="s">
        <v>976</v>
      </c>
      <c r="T673" s="230" t="s">
        <v>976</v>
      </c>
      <c r="U673" s="230" t="s">
        <v>976</v>
      </c>
      <c r="V673" s="230" t="s">
        <v>976</v>
      </c>
    </row>
    <row r="674" spans="1:22" ht="17.25" customHeight="1" x14ac:dyDescent="0.3">
      <c r="A674" s="230">
        <v>426171</v>
      </c>
      <c r="B674" s="230" t="s">
        <v>2774</v>
      </c>
      <c r="C674" s="230" t="s">
        <v>63</v>
      </c>
      <c r="D674" s="230" t="s">
        <v>2775</v>
      </c>
      <c r="E674" s="230" t="s">
        <v>146</v>
      </c>
      <c r="F674" s="230">
        <v>35218</v>
      </c>
      <c r="G674" s="230" t="s">
        <v>2776</v>
      </c>
      <c r="H674" s="230" t="s">
        <v>1482</v>
      </c>
      <c r="I674" s="230" t="s">
        <v>58</v>
      </c>
      <c r="J674" s="230" t="s">
        <v>303</v>
      </c>
      <c r="K674" s="230">
        <v>2014</v>
      </c>
      <c r="L674" s="230" t="s">
        <v>290</v>
      </c>
      <c r="U674" s="230" t="s">
        <v>976</v>
      </c>
      <c r="V674" s="230" t="s">
        <v>976</v>
      </c>
    </row>
    <row r="675" spans="1:22" ht="17.25" customHeight="1" x14ac:dyDescent="0.3">
      <c r="A675" s="230">
        <v>420558</v>
      </c>
      <c r="B675" s="230" t="s">
        <v>2777</v>
      </c>
      <c r="C675" s="230" t="s">
        <v>63</v>
      </c>
      <c r="D675" s="230" t="s">
        <v>216</v>
      </c>
      <c r="E675" s="230" t="s">
        <v>145</v>
      </c>
      <c r="F675" s="230">
        <v>35309</v>
      </c>
      <c r="G675" s="230" t="s">
        <v>290</v>
      </c>
      <c r="H675" s="230" t="s">
        <v>1482</v>
      </c>
      <c r="I675" s="230" t="s">
        <v>58</v>
      </c>
      <c r="J675" s="230" t="s">
        <v>303</v>
      </c>
      <c r="K675" s="230">
        <v>2014</v>
      </c>
      <c r="L675" s="230" t="s">
        <v>290</v>
      </c>
      <c r="T675" s="230" t="s">
        <v>976</v>
      </c>
      <c r="U675" s="230" t="s">
        <v>976</v>
      </c>
      <c r="V675" s="230" t="s">
        <v>976</v>
      </c>
    </row>
    <row r="676" spans="1:22" ht="17.25" customHeight="1" x14ac:dyDescent="0.3">
      <c r="A676" s="230">
        <v>426664</v>
      </c>
      <c r="B676" s="230" t="s">
        <v>2778</v>
      </c>
      <c r="C676" s="230" t="s">
        <v>68</v>
      </c>
      <c r="D676" s="230" t="s">
        <v>197</v>
      </c>
      <c r="E676" s="230" t="s">
        <v>145</v>
      </c>
      <c r="F676" s="230">
        <v>35347</v>
      </c>
      <c r="G676" s="230" t="s">
        <v>290</v>
      </c>
      <c r="H676" s="230" t="s">
        <v>1482</v>
      </c>
      <c r="I676" s="230" t="s">
        <v>58</v>
      </c>
      <c r="J676" s="230" t="s">
        <v>303</v>
      </c>
      <c r="K676" s="230">
        <v>2014</v>
      </c>
      <c r="L676" s="230" t="s">
        <v>290</v>
      </c>
      <c r="N676" s="230">
        <v>2895</v>
      </c>
      <c r="O676" s="230">
        <v>44411.502372685187</v>
      </c>
      <c r="P676" s="230">
        <v>5000</v>
      </c>
    </row>
    <row r="677" spans="1:22" ht="17.25" customHeight="1" x14ac:dyDescent="0.3">
      <c r="A677" s="230">
        <v>422519</v>
      </c>
      <c r="B677" s="230" t="s">
        <v>749</v>
      </c>
      <c r="C677" s="230" t="s">
        <v>672</v>
      </c>
      <c r="D677" s="230" t="s">
        <v>231</v>
      </c>
      <c r="E677" s="230" t="s">
        <v>145</v>
      </c>
      <c r="F677" s="230">
        <v>35351</v>
      </c>
      <c r="G677" s="230" t="s">
        <v>2728</v>
      </c>
      <c r="H677" s="230" t="s">
        <v>1482</v>
      </c>
      <c r="I677" s="230" t="s">
        <v>58</v>
      </c>
      <c r="J677" s="230" t="s">
        <v>303</v>
      </c>
      <c r="K677" s="230">
        <v>2014</v>
      </c>
      <c r="L677" s="230" t="s">
        <v>290</v>
      </c>
      <c r="U677" s="230" t="s">
        <v>976</v>
      </c>
      <c r="V677" s="230" t="s">
        <v>976</v>
      </c>
    </row>
    <row r="678" spans="1:22" ht="17.25" customHeight="1" x14ac:dyDescent="0.3">
      <c r="A678" s="230">
        <v>425291</v>
      </c>
      <c r="B678" s="230" t="s">
        <v>2779</v>
      </c>
      <c r="C678" s="230" t="s">
        <v>491</v>
      </c>
      <c r="D678" s="230" t="s">
        <v>233</v>
      </c>
      <c r="E678" s="230" t="s">
        <v>145</v>
      </c>
      <c r="F678" s="230">
        <v>35431</v>
      </c>
      <c r="G678" s="230" t="s">
        <v>2780</v>
      </c>
      <c r="H678" s="230" t="s">
        <v>1482</v>
      </c>
      <c r="I678" s="230" t="s">
        <v>58</v>
      </c>
      <c r="J678" s="230" t="s">
        <v>303</v>
      </c>
      <c r="K678" s="230">
        <v>2014</v>
      </c>
      <c r="L678" s="230" t="s">
        <v>290</v>
      </c>
      <c r="S678" s="230" t="s">
        <v>976</v>
      </c>
      <c r="U678" s="230" t="s">
        <v>976</v>
      </c>
      <c r="V678" s="230" t="s">
        <v>976</v>
      </c>
    </row>
    <row r="679" spans="1:22" ht="17.25" customHeight="1" x14ac:dyDescent="0.3">
      <c r="A679" s="230">
        <v>426751</v>
      </c>
      <c r="B679" s="230" t="s">
        <v>2781</v>
      </c>
      <c r="C679" s="230" t="s">
        <v>92</v>
      </c>
      <c r="D679" s="230" t="s">
        <v>2782</v>
      </c>
      <c r="E679" s="230" t="s">
        <v>145</v>
      </c>
      <c r="F679" s="230">
        <v>35431</v>
      </c>
      <c r="G679" s="230" t="s">
        <v>290</v>
      </c>
      <c r="H679" s="230" t="s">
        <v>1482</v>
      </c>
      <c r="I679" s="230" t="s">
        <v>58</v>
      </c>
      <c r="J679" s="230" t="s">
        <v>303</v>
      </c>
      <c r="K679" s="230">
        <v>2014</v>
      </c>
      <c r="L679" s="230" t="s">
        <v>290</v>
      </c>
    </row>
    <row r="680" spans="1:22" ht="17.25" customHeight="1" x14ac:dyDescent="0.3">
      <c r="A680" s="230">
        <v>425746</v>
      </c>
      <c r="B680" s="230" t="s">
        <v>2783</v>
      </c>
      <c r="C680" s="230" t="s">
        <v>63</v>
      </c>
      <c r="D680" s="230" t="s">
        <v>634</v>
      </c>
      <c r="E680" s="230" t="s">
        <v>146</v>
      </c>
      <c r="F680" s="230">
        <v>35431</v>
      </c>
      <c r="G680" s="230" t="s">
        <v>288</v>
      </c>
      <c r="H680" s="230" t="s">
        <v>1482</v>
      </c>
      <c r="I680" s="230" t="s">
        <v>58</v>
      </c>
      <c r="J680" s="230" t="s">
        <v>303</v>
      </c>
      <c r="K680" s="230">
        <v>2014</v>
      </c>
      <c r="L680" s="230" t="s">
        <v>290</v>
      </c>
      <c r="S680" s="230" t="s">
        <v>976</v>
      </c>
      <c r="T680" s="230" t="s">
        <v>976</v>
      </c>
      <c r="U680" s="230" t="s">
        <v>976</v>
      </c>
      <c r="V680" s="230" t="s">
        <v>976</v>
      </c>
    </row>
    <row r="681" spans="1:22" ht="17.25" customHeight="1" x14ac:dyDescent="0.3">
      <c r="A681" s="230">
        <v>423727</v>
      </c>
      <c r="B681" s="230" t="s">
        <v>2784</v>
      </c>
      <c r="C681" s="230" t="s">
        <v>1155</v>
      </c>
      <c r="D681" s="230" t="s">
        <v>2174</v>
      </c>
      <c r="E681" s="230" t="s">
        <v>145</v>
      </c>
      <c r="F681" s="230">
        <v>35431</v>
      </c>
      <c r="G681" s="230" t="s">
        <v>2785</v>
      </c>
      <c r="H681" s="230" t="s">
        <v>1482</v>
      </c>
      <c r="I681" s="230" t="s">
        <v>58</v>
      </c>
      <c r="J681" s="230" t="s">
        <v>303</v>
      </c>
      <c r="K681" s="230">
        <v>2014</v>
      </c>
      <c r="L681" s="230" t="s">
        <v>290</v>
      </c>
      <c r="R681" s="230" t="s">
        <v>976</v>
      </c>
      <c r="S681" s="230" t="s">
        <v>976</v>
      </c>
      <c r="T681" s="230" t="s">
        <v>976</v>
      </c>
      <c r="U681" s="230" t="s">
        <v>976</v>
      </c>
      <c r="V681" s="230" t="s">
        <v>976</v>
      </c>
    </row>
    <row r="682" spans="1:22" ht="17.25" customHeight="1" x14ac:dyDescent="0.3">
      <c r="A682" s="230">
        <v>419947</v>
      </c>
      <c r="B682" s="230" t="s">
        <v>2786</v>
      </c>
      <c r="C682" s="230" t="s">
        <v>753</v>
      </c>
      <c r="D682" s="230" t="s">
        <v>2787</v>
      </c>
      <c r="E682" s="230" t="s">
        <v>145</v>
      </c>
      <c r="F682" s="230">
        <v>35431</v>
      </c>
      <c r="H682" s="230" t="s">
        <v>1482</v>
      </c>
      <c r="I682" s="230" t="s">
        <v>58</v>
      </c>
      <c r="J682" s="230" t="s">
        <v>303</v>
      </c>
      <c r="K682" s="230">
        <v>2014</v>
      </c>
      <c r="L682" s="230" t="s">
        <v>290</v>
      </c>
      <c r="R682" s="230" t="s">
        <v>976</v>
      </c>
      <c r="S682" s="230" t="s">
        <v>976</v>
      </c>
      <c r="T682" s="230" t="s">
        <v>976</v>
      </c>
      <c r="U682" s="230" t="s">
        <v>976</v>
      </c>
      <c r="V682" s="230" t="s">
        <v>976</v>
      </c>
    </row>
    <row r="683" spans="1:22" ht="17.25" customHeight="1" x14ac:dyDescent="0.3">
      <c r="A683" s="230">
        <v>425477</v>
      </c>
      <c r="B683" s="230" t="s">
        <v>2788</v>
      </c>
      <c r="C683" s="230" t="s">
        <v>405</v>
      </c>
      <c r="D683" s="230" t="s">
        <v>2789</v>
      </c>
      <c r="E683" s="230" t="s">
        <v>145</v>
      </c>
      <c r="H683" s="230" t="s">
        <v>1482</v>
      </c>
      <c r="I683" s="230" t="s">
        <v>58</v>
      </c>
      <c r="J683" s="230" t="s">
        <v>303</v>
      </c>
      <c r="K683" s="230">
        <v>2014</v>
      </c>
      <c r="L683" s="230" t="s">
        <v>290</v>
      </c>
      <c r="U683" s="230" t="s">
        <v>976</v>
      </c>
      <c r="V683" s="230" t="s">
        <v>976</v>
      </c>
    </row>
    <row r="684" spans="1:22" ht="17.25" customHeight="1" x14ac:dyDescent="0.3">
      <c r="A684" s="230">
        <v>426388</v>
      </c>
      <c r="B684" s="230" t="s">
        <v>2790</v>
      </c>
      <c r="C684" s="230" t="s">
        <v>2791</v>
      </c>
      <c r="D684" s="230" t="s">
        <v>572</v>
      </c>
      <c r="E684" s="230" t="s">
        <v>145</v>
      </c>
      <c r="H684" s="230" t="s">
        <v>1482</v>
      </c>
      <c r="I684" s="230" t="s">
        <v>58</v>
      </c>
      <c r="J684" s="230" t="s">
        <v>303</v>
      </c>
      <c r="K684" s="230">
        <v>2014</v>
      </c>
      <c r="L684" s="230" t="s">
        <v>290</v>
      </c>
      <c r="U684" s="230" t="s">
        <v>976</v>
      </c>
      <c r="V684" s="230" t="s">
        <v>976</v>
      </c>
    </row>
    <row r="685" spans="1:22" ht="17.25" customHeight="1" x14ac:dyDescent="0.3">
      <c r="A685" s="230">
        <v>426913</v>
      </c>
      <c r="B685" s="230" t="s">
        <v>2792</v>
      </c>
      <c r="C685" s="230" t="s">
        <v>68</v>
      </c>
      <c r="D685" s="230" t="s">
        <v>223</v>
      </c>
      <c r="E685" s="230" t="s">
        <v>146</v>
      </c>
      <c r="F685" s="230">
        <v>35065</v>
      </c>
      <c r="G685" s="230" t="s">
        <v>2093</v>
      </c>
      <c r="H685" s="230" t="s">
        <v>1482</v>
      </c>
      <c r="I685" s="230" t="s">
        <v>58</v>
      </c>
      <c r="J685" s="230" t="s">
        <v>303</v>
      </c>
      <c r="K685" s="230">
        <v>2015</v>
      </c>
      <c r="L685" s="230" t="s">
        <v>290</v>
      </c>
    </row>
    <row r="686" spans="1:22" ht="17.25" customHeight="1" x14ac:dyDescent="0.3">
      <c r="A686" s="230">
        <v>426012</v>
      </c>
      <c r="B686" s="230" t="s">
        <v>2793</v>
      </c>
      <c r="C686" s="230" t="s">
        <v>65</v>
      </c>
      <c r="D686" s="230" t="s">
        <v>566</v>
      </c>
      <c r="E686" s="230" t="s">
        <v>145</v>
      </c>
      <c r="F686" s="230">
        <v>35065</v>
      </c>
      <c r="H686" s="230" t="s">
        <v>1482</v>
      </c>
      <c r="I686" s="230" t="s">
        <v>58</v>
      </c>
      <c r="J686" s="230" t="s">
        <v>303</v>
      </c>
      <c r="K686" s="230">
        <v>2015</v>
      </c>
      <c r="L686" s="230" t="s">
        <v>290</v>
      </c>
      <c r="U686" s="230" t="s">
        <v>976</v>
      </c>
      <c r="V686" s="230" t="s">
        <v>976</v>
      </c>
    </row>
    <row r="687" spans="1:22" ht="17.25" customHeight="1" x14ac:dyDescent="0.3">
      <c r="A687" s="230">
        <v>425230</v>
      </c>
      <c r="B687" s="230" t="s">
        <v>2794</v>
      </c>
      <c r="C687" s="230" t="s">
        <v>407</v>
      </c>
      <c r="D687" s="230" t="s">
        <v>1158</v>
      </c>
      <c r="E687" s="230" t="s">
        <v>145</v>
      </c>
      <c r="F687" s="230">
        <v>35431</v>
      </c>
      <c r="G687" s="230" t="s">
        <v>2795</v>
      </c>
      <c r="H687" s="230" t="s">
        <v>1482</v>
      </c>
      <c r="I687" s="230" t="s">
        <v>58</v>
      </c>
      <c r="J687" s="230" t="s">
        <v>303</v>
      </c>
      <c r="K687" s="230">
        <v>2015</v>
      </c>
      <c r="L687" s="230" t="s">
        <v>290</v>
      </c>
      <c r="S687" s="230" t="s">
        <v>976</v>
      </c>
      <c r="T687" s="230" t="s">
        <v>976</v>
      </c>
      <c r="U687" s="230" t="s">
        <v>976</v>
      </c>
      <c r="V687" s="230" t="s">
        <v>976</v>
      </c>
    </row>
    <row r="688" spans="1:22" ht="17.25" customHeight="1" x14ac:dyDescent="0.3">
      <c r="A688" s="230">
        <v>423748</v>
      </c>
      <c r="B688" s="230" t="s">
        <v>2796</v>
      </c>
      <c r="C688" s="230" t="s">
        <v>63</v>
      </c>
      <c r="D688" s="230" t="s">
        <v>253</v>
      </c>
      <c r="E688" s="230" t="s">
        <v>145</v>
      </c>
      <c r="F688" s="230">
        <v>35431</v>
      </c>
      <c r="H688" s="230" t="s">
        <v>1482</v>
      </c>
      <c r="I688" s="230" t="s">
        <v>58</v>
      </c>
      <c r="J688" s="230" t="s">
        <v>303</v>
      </c>
      <c r="K688" s="230">
        <v>2015</v>
      </c>
      <c r="L688" s="230" t="s">
        <v>290</v>
      </c>
      <c r="T688" s="230" t="s">
        <v>976</v>
      </c>
      <c r="U688" s="230" t="s">
        <v>976</v>
      </c>
      <c r="V688" s="230" t="s">
        <v>976</v>
      </c>
    </row>
    <row r="689" spans="1:22" ht="17.25" customHeight="1" x14ac:dyDescent="0.3">
      <c r="A689" s="230">
        <v>422529</v>
      </c>
      <c r="B689" s="230" t="s">
        <v>2797</v>
      </c>
      <c r="C689" s="230" t="s">
        <v>385</v>
      </c>
      <c r="D689" s="230" t="s">
        <v>551</v>
      </c>
      <c r="E689" s="230" t="s">
        <v>145</v>
      </c>
      <c r="F689" s="230">
        <v>35435</v>
      </c>
      <c r="G689" s="230" t="s">
        <v>2798</v>
      </c>
      <c r="H689" s="230" t="s">
        <v>1482</v>
      </c>
      <c r="I689" s="230" t="s">
        <v>58</v>
      </c>
      <c r="J689" s="230" t="s">
        <v>303</v>
      </c>
      <c r="K689" s="230">
        <v>2015</v>
      </c>
      <c r="L689" s="230" t="s">
        <v>290</v>
      </c>
      <c r="S689" s="230" t="s">
        <v>976</v>
      </c>
      <c r="T689" s="230" t="s">
        <v>976</v>
      </c>
      <c r="U689" s="230" t="s">
        <v>976</v>
      </c>
      <c r="V689" s="230" t="s">
        <v>976</v>
      </c>
    </row>
    <row r="690" spans="1:22" ht="17.25" customHeight="1" x14ac:dyDescent="0.3">
      <c r="A690" s="230">
        <v>426249</v>
      </c>
      <c r="B690" s="230" t="s">
        <v>2799</v>
      </c>
      <c r="C690" s="230" t="s">
        <v>63</v>
      </c>
      <c r="D690" s="230" t="s">
        <v>200</v>
      </c>
      <c r="E690" s="230" t="s">
        <v>145</v>
      </c>
      <c r="F690" s="230">
        <v>35496</v>
      </c>
      <c r="G690" s="230" t="s">
        <v>786</v>
      </c>
      <c r="H690" s="230" t="s">
        <v>1482</v>
      </c>
      <c r="I690" s="230" t="s">
        <v>58</v>
      </c>
      <c r="J690" s="230" t="s">
        <v>303</v>
      </c>
      <c r="K690" s="230">
        <v>2015</v>
      </c>
      <c r="L690" s="230" t="s">
        <v>290</v>
      </c>
      <c r="U690" s="230" t="s">
        <v>976</v>
      </c>
      <c r="V690" s="230" t="s">
        <v>976</v>
      </c>
    </row>
    <row r="691" spans="1:22" ht="17.25" customHeight="1" x14ac:dyDescent="0.3">
      <c r="A691" s="230">
        <v>426668</v>
      </c>
      <c r="B691" s="230" t="s">
        <v>2800</v>
      </c>
      <c r="C691" s="230" t="s">
        <v>407</v>
      </c>
      <c r="D691" s="230" t="s">
        <v>551</v>
      </c>
      <c r="E691" s="230" t="s">
        <v>145</v>
      </c>
      <c r="F691" s="230">
        <v>35551</v>
      </c>
      <c r="H691" s="230" t="s">
        <v>1482</v>
      </c>
      <c r="I691" s="230" t="s">
        <v>58</v>
      </c>
      <c r="J691" s="230" t="s">
        <v>303</v>
      </c>
      <c r="K691" s="230">
        <v>2015</v>
      </c>
      <c r="L691" s="230" t="s">
        <v>290</v>
      </c>
    </row>
    <row r="692" spans="1:22" ht="17.25" customHeight="1" x14ac:dyDescent="0.3">
      <c r="A692" s="230">
        <v>426655</v>
      </c>
      <c r="B692" s="230" t="s">
        <v>2801</v>
      </c>
      <c r="C692" s="230" t="s">
        <v>2802</v>
      </c>
      <c r="D692" s="230" t="s">
        <v>520</v>
      </c>
      <c r="E692" s="230" t="s">
        <v>145</v>
      </c>
      <c r="F692" s="230">
        <v>35709</v>
      </c>
      <c r="G692" s="230" t="s">
        <v>1504</v>
      </c>
      <c r="H692" s="230" t="s">
        <v>1482</v>
      </c>
      <c r="I692" s="230" t="s">
        <v>58</v>
      </c>
      <c r="J692" s="230" t="s">
        <v>303</v>
      </c>
      <c r="K692" s="230">
        <v>2015</v>
      </c>
      <c r="L692" s="230" t="s">
        <v>290</v>
      </c>
    </row>
    <row r="693" spans="1:22" ht="17.25" customHeight="1" x14ac:dyDescent="0.3">
      <c r="A693" s="230">
        <v>425313</v>
      </c>
      <c r="B693" s="230" t="s">
        <v>2803</v>
      </c>
      <c r="C693" s="230" t="s">
        <v>581</v>
      </c>
      <c r="D693" s="230" t="s">
        <v>233</v>
      </c>
      <c r="E693" s="230" t="s">
        <v>145</v>
      </c>
      <c r="F693" s="230">
        <v>35718</v>
      </c>
      <c r="G693" s="230" t="s">
        <v>2727</v>
      </c>
      <c r="H693" s="230" t="s">
        <v>1482</v>
      </c>
      <c r="I693" s="230" t="s">
        <v>58</v>
      </c>
      <c r="J693" s="230" t="s">
        <v>303</v>
      </c>
      <c r="K693" s="230">
        <v>2015</v>
      </c>
      <c r="L693" s="230" t="s">
        <v>290</v>
      </c>
      <c r="V693" s="230" t="s">
        <v>976</v>
      </c>
    </row>
    <row r="694" spans="1:22" ht="17.25" customHeight="1" x14ac:dyDescent="0.3">
      <c r="A694" s="230">
        <v>425125</v>
      </c>
      <c r="B694" s="230" t="s">
        <v>2804</v>
      </c>
      <c r="C694" s="230" t="s">
        <v>83</v>
      </c>
      <c r="D694" s="230" t="s">
        <v>549</v>
      </c>
      <c r="E694" s="230" t="s">
        <v>145</v>
      </c>
      <c r="F694" s="230">
        <v>35734</v>
      </c>
      <c r="G694" s="230" t="s">
        <v>2725</v>
      </c>
      <c r="H694" s="230" t="s">
        <v>1482</v>
      </c>
      <c r="I694" s="230" t="s">
        <v>58</v>
      </c>
      <c r="J694" s="230" t="s">
        <v>303</v>
      </c>
      <c r="K694" s="230">
        <v>2015</v>
      </c>
      <c r="L694" s="230" t="s">
        <v>290</v>
      </c>
      <c r="U694" s="230" t="s">
        <v>976</v>
      </c>
      <c r="V694" s="230" t="s">
        <v>976</v>
      </c>
    </row>
    <row r="695" spans="1:22" ht="17.25" customHeight="1" x14ac:dyDescent="0.3">
      <c r="A695" s="230">
        <v>425461</v>
      </c>
      <c r="B695" s="230" t="s">
        <v>2805</v>
      </c>
      <c r="C695" s="230" t="s">
        <v>514</v>
      </c>
      <c r="D695" s="230" t="s">
        <v>200</v>
      </c>
      <c r="E695" s="230" t="s">
        <v>146</v>
      </c>
      <c r="F695" s="230">
        <v>35796</v>
      </c>
      <c r="G695" s="230" t="s">
        <v>2795</v>
      </c>
      <c r="H695" s="230" t="s">
        <v>1482</v>
      </c>
      <c r="I695" s="230" t="s">
        <v>58</v>
      </c>
      <c r="J695" s="230" t="s">
        <v>303</v>
      </c>
      <c r="K695" s="230">
        <v>2015</v>
      </c>
      <c r="L695" s="230" t="s">
        <v>290</v>
      </c>
      <c r="S695" s="230" t="s">
        <v>976</v>
      </c>
      <c r="T695" s="230" t="s">
        <v>976</v>
      </c>
      <c r="U695" s="230" t="s">
        <v>976</v>
      </c>
      <c r="V695" s="230" t="s">
        <v>976</v>
      </c>
    </row>
    <row r="696" spans="1:22" ht="17.25" customHeight="1" x14ac:dyDescent="0.3">
      <c r="A696" s="230">
        <v>425785</v>
      </c>
      <c r="B696" s="230" t="s">
        <v>2806</v>
      </c>
      <c r="C696" s="230" t="s">
        <v>2807</v>
      </c>
      <c r="D696" s="230" t="s">
        <v>472</v>
      </c>
      <c r="E696" s="230" t="s">
        <v>145</v>
      </c>
      <c r="H696" s="230" t="s">
        <v>1482</v>
      </c>
      <c r="I696" s="230" t="s">
        <v>58</v>
      </c>
      <c r="J696" s="230" t="s">
        <v>303</v>
      </c>
      <c r="K696" s="230">
        <v>2015</v>
      </c>
      <c r="L696" s="230" t="s">
        <v>290</v>
      </c>
      <c r="U696" s="230" t="s">
        <v>976</v>
      </c>
      <c r="V696" s="230" t="s">
        <v>976</v>
      </c>
    </row>
    <row r="697" spans="1:22" ht="17.25" customHeight="1" x14ac:dyDescent="0.3">
      <c r="A697" s="230">
        <v>425983</v>
      </c>
      <c r="B697" s="230" t="s">
        <v>2808</v>
      </c>
      <c r="C697" s="230" t="s">
        <v>2176</v>
      </c>
      <c r="D697" s="230" t="s">
        <v>2809</v>
      </c>
      <c r="E697" s="230" t="s">
        <v>145</v>
      </c>
      <c r="H697" s="230" t="s">
        <v>1482</v>
      </c>
      <c r="I697" s="230" t="s">
        <v>58</v>
      </c>
      <c r="J697" s="230" t="s">
        <v>303</v>
      </c>
      <c r="K697" s="230">
        <v>2015</v>
      </c>
      <c r="L697" s="230" t="s">
        <v>290</v>
      </c>
      <c r="U697" s="230" t="s">
        <v>976</v>
      </c>
      <c r="V697" s="230" t="s">
        <v>976</v>
      </c>
    </row>
    <row r="698" spans="1:22" ht="17.25" customHeight="1" x14ac:dyDescent="0.3">
      <c r="A698" s="230">
        <v>426694</v>
      </c>
      <c r="B698" s="230" t="s">
        <v>2810</v>
      </c>
      <c r="C698" s="230" t="s">
        <v>514</v>
      </c>
      <c r="D698" s="230" t="s">
        <v>233</v>
      </c>
      <c r="E698" s="230" t="s">
        <v>145</v>
      </c>
      <c r="H698" s="230" t="s">
        <v>1482</v>
      </c>
      <c r="I698" s="230" t="s">
        <v>58</v>
      </c>
      <c r="J698" s="230" t="s">
        <v>303</v>
      </c>
      <c r="K698" s="230">
        <v>2015</v>
      </c>
      <c r="L698" s="230" t="s">
        <v>290</v>
      </c>
      <c r="U698" s="230" t="s">
        <v>976</v>
      </c>
      <c r="V698" s="230" t="s">
        <v>976</v>
      </c>
    </row>
    <row r="699" spans="1:22" ht="17.25" customHeight="1" x14ac:dyDescent="0.3">
      <c r="A699" s="230">
        <v>426807</v>
      </c>
      <c r="B699" s="230" t="s">
        <v>2811</v>
      </c>
      <c r="C699" s="230" t="s">
        <v>2812</v>
      </c>
      <c r="D699" s="230" t="s">
        <v>2813</v>
      </c>
      <c r="E699" s="230" t="s">
        <v>145</v>
      </c>
      <c r="H699" s="230" t="s">
        <v>1482</v>
      </c>
      <c r="I699" s="230" t="s">
        <v>58</v>
      </c>
      <c r="J699" s="230" t="s">
        <v>303</v>
      </c>
      <c r="K699" s="230">
        <v>2015</v>
      </c>
      <c r="L699" s="230" t="s">
        <v>290</v>
      </c>
      <c r="U699" s="230" t="s">
        <v>976</v>
      </c>
      <c r="V699" s="230" t="s">
        <v>976</v>
      </c>
    </row>
    <row r="700" spans="1:22" ht="17.25" customHeight="1" x14ac:dyDescent="0.3">
      <c r="A700" s="230">
        <v>426810</v>
      </c>
      <c r="B700" s="230" t="s">
        <v>2814</v>
      </c>
      <c r="C700" s="230" t="s">
        <v>79</v>
      </c>
      <c r="D700" s="230" t="s">
        <v>2815</v>
      </c>
      <c r="E700" s="230" t="s">
        <v>145</v>
      </c>
      <c r="H700" s="230" t="s">
        <v>1482</v>
      </c>
      <c r="I700" s="230" t="s">
        <v>58</v>
      </c>
      <c r="J700" s="230" t="s">
        <v>303</v>
      </c>
      <c r="K700" s="230">
        <v>2015</v>
      </c>
      <c r="L700" s="230" t="s">
        <v>290</v>
      </c>
      <c r="U700" s="230" t="s">
        <v>976</v>
      </c>
      <c r="V700" s="230" t="s">
        <v>976</v>
      </c>
    </row>
    <row r="701" spans="1:22" ht="17.25" customHeight="1" x14ac:dyDescent="0.3">
      <c r="A701" s="230">
        <v>420993</v>
      </c>
      <c r="B701" s="230" t="s">
        <v>2816</v>
      </c>
      <c r="C701" s="230" t="s">
        <v>470</v>
      </c>
      <c r="D701" s="230" t="s">
        <v>271</v>
      </c>
      <c r="E701" s="230" t="s">
        <v>145</v>
      </c>
      <c r="F701" s="230">
        <v>35796</v>
      </c>
      <c r="G701" s="230" t="s">
        <v>1836</v>
      </c>
      <c r="H701" s="230" t="s">
        <v>1482</v>
      </c>
      <c r="I701" s="230" t="s">
        <v>58</v>
      </c>
      <c r="J701" s="230" t="s">
        <v>302</v>
      </c>
      <c r="K701" s="230">
        <v>2016</v>
      </c>
      <c r="L701" s="230" t="s">
        <v>290</v>
      </c>
    </row>
    <row r="702" spans="1:22" ht="17.25" customHeight="1" x14ac:dyDescent="0.3">
      <c r="A702" s="230">
        <v>421030</v>
      </c>
      <c r="B702" s="230" t="s">
        <v>2817</v>
      </c>
      <c r="C702" s="230" t="s">
        <v>92</v>
      </c>
      <c r="D702" s="230" t="s">
        <v>388</v>
      </c>
      <c r="E702" s="230" t="s">
        <v>146</v>
      </c>
      <c r="F702" s="230">
        <v>35842</v>
      </c>
      <c r="G702" s="230" t="s">
        <v>1883</v>
      </c>
      <c r="H702" s="230" t="s">
        <v>1482</v>
      </c>
      <c r="I702" s="230" t="s">
        <v>58</v>
      </c>
      <c r="J702" s="230" t="s">
        <v>302</v>
      </c>
      <c r="K702" s="230">
        <v>2016</v>
      </c>
      <c r="L702" s="230" t="s">
        <v>290</v>
      </c>
      <c r="S702" s="230" t="s">
        <v>976</v>
      </c>
      <c r="T702" s="230" t="s">
        <v>976</v>
      </c>
      <c r="U702" s="230" t="s">
        <v>976</v>
      </c>
      <c r="V702" s="230" t="s">
        <v>976</v>
      </c>
    </row>
    <row r="703" spans="1:22" ht="17.25" customHeight="1" x14ac:dyDescent="0.3">
      <c r="A703" s="230">
        <v>422351</v>
      </c>
      <c r="B703" s="230" t="s">
        <v>2818</v>
      </c>
      <c r="C703" s="230" t="s">
        <v>2302</v>
      </c>
      <c r="D703" s="230" t="s">
        <v>408</v>
      </c>
      <c r="E703" s="230" t="s">
        <v>146</v>
      </c>
      <c r="F703" s="230">
        <v>36180</v>
      </c>
      <c r="G703" s="230" t="s">
        <v>2748</v>
      </c>
      <c r="H703" s="230" t="s">
        <v>1482</v>
      </c>
      <c r="I703" s="230" t="s">
        <v>58</v>
      </c>
      <c r="J703" s="230" t="s">
        <v>302</v>
      </c>
      <c r="K703" s="230">
        <v>2016</v>
      </c>
      <c r="L703" s="230" t="s">
        <v>290</v>
      </c>
      <c r="S703" s="230" t="s">
        <v>976</v>
      </c>
      <c r="T703" s="230" t="s">
        <v>976</v>
      </c>
      <c r="U703" s="230" t="s">
        <v>976</v>
      </c>
      <c r="V703" s="230" t="s">
        <v>976</v>
      </c>
    </row>
    <row r="704" spans="1:22" ht="17.25" customHeight="1" x14ac:dyDescent="0.3">
      <c r="A704" s="230">
        <v>426865</v>
      </c>
      <c r="B704" s="230" t="s">
        <v>2819</v>
      </c>
      <c r="C704" s="230" t="s">
        <v>2820</v>
      </c>
      <c r="D704" s="230" t="s">
        <v>401</v>
      </c>
      <c r="E704" s="230" t="s">
        <v>145</v>
      </c>
      <c r="H704" s="230" t="s">
        <v>1482</v>
      </c>
      <c r="I704" s="230" t="s">
        <v>58</v>
      </c>
      <c r="J704" s="230" t="s">
        <v>302</v>
      </c>
      <c r="K704" s="230">
        <v>2016</v>
      </c>
      <c r="L704" s="230" t="s">
        <v>290</v>
      </c>
      <c r="U704" s="230" t="s">
        <v>976</v>
      </c>
      <c r="V704" s="230" t="s">
        <v>976</v>
      </c>
    </row>
    <row r="705" spans="1:22" ht="17.25" customHeight="1" x14ac:dyDescent="0.3">
      <c r="A705" s="230">
        <v>426290</v>
      </c>
      <c r="B705" s="230" t="s">
        <v>2821</v>
      </c>
      <c r="C705" s="230" t="s">
        <v>107</v>
      </c>
      <c r="D705" s="230" t="s">
        <v>2822</v>
      </c>
      <c r="E705" s="230" t="s">
        <v>146</v>
      </c>
      <c r="F705" s="230">
        <v>35431</v>
      </c>
      <c r="G705" s="230" t="s">
        <v>2325</v>
      </c>
      <c r="H705" s="230" t="s">
        <v>1482</v>
      </c>
      <c r="I705" s="230" t="s">
        <v>58</v>
      </c>
      <c r="J705" s="230" t="s">
        <v>303</v>
      </c>
      <c r="K705" s="230">
        <v>2016</v>
      </c>
      <c r="L705" s="230" t="s">
        <v>290</v>
      </c>
    </row>
    <row r="706" spans="1:22" ht="17.25" customHeight="1" x14ac:dyDescent="0.3">
      <c r="A706" s="230">
        <v>422609</v>
      </c>
      <c r="B706" s="230" t="s">
        <v>2823</v>
      </c>
      <c r="C706" s="230" t="s">
        <v>81</v>
      </c>
      <c r="D706" s="230" t="s">
        <v>532</v>
      </c>
      <c r="E706" s="230" t="s">
        <v>145</v>
      </c>
      <c r="F706" s="230">
        <v>35431</v>
      </c>
      <c r="G706" s="230" t="s">
        <v>2824</v>
      </c>
      <c r="H706" s="230" t="s">
        <v>1482</v>
      </c>
      <c r="I706" s="230" t="s">
        <v>58</v>
      </c>
      <c r="J706" s="230" t="s">
        <v>303</v>
      </c>
      <c r="K706" s="230">
        <v>2016</v>
      </c>
      <c r="L706" s="230" t="s">
        <v>290</v>
      </c>
      <c r="R706" s="230" t="s">
        <v>976</v>
      </c>
      <c r="S706" s="230" t="s">
        <v>976</v>
      </c>
      <c r="T706" s="230" t="s">
        <v>976</v>
      </c>
      <c r="U706" s="230" t="s">
        <v>976</v>
      </c>
      <c r="V706" s="230" t="s">
        <v>976</v>
      </c>
    </row>
    <row r="707" spans="1:22" ht="17.25" customHeight="1" x14ac:dyDescent="0.3">
      <c r="A707" s="230">
        <v>425526</v>
      </c>
      <c r="B707" s="230" t="s">
        <v>2825</v>
      </c>
      <c r="C707" s="230" t="s">
        <v>127</v>
      </c>
      <c r="D707" s="230" t="s">
        <v>233</v>
      </c>
      <c r="E707" s="230" t="s">
        <v>146</v>
      </c>
      <c r="F707" s="230">
        <v>35503</v>
      </c>
      <c r="G707" s="230" t="s">
        <v>1836</v>
      </c>
      <c r="H707" s="230" t="s">
        <v>1482</v>
      </c>
      <c r="I707" s="230" t="s">
        <v>58</v>
      </c>
      <c r="J707" s="230" t="s">
        <v>303</v>
      </c>
      <c r="K707" s="230">
        <v>2016</v>
      </c>
      <c r="L707" s="230" t="s">
        <v>290</v>
      </c>
      <c r="U707" s="230" t="s">
        <v>976</v>
      </c>
      <c r="V707" s="230" t="s">
        <v>976</v>
      </c>
    </row>
    <row r="708" spans="1:22" ht="17.25" customHeight="1" x14ac:dyDescent="0.3">
      <c r="A708" s="230">
        <v>425522</v>
      </c>
      <c r="B708" s="230" t="s">
        <v>2826</v>
      </c>
      <c r="C708" s="230" t="s">
        <v>92</v>
      </c>
      <c r="D708" s="230" t="s">
        <v>401</v>
      </c>
      <c r="E708" s="230" t="s">
        <v>146</v>
      </c>
      <c r="F708" s="230">
        <v>35516</v>
      </c>
      <c r="G708" s="230" t="s">
        <v>2093</v>
      </c>
      <c r="H708" s="230" t="s">
        <v>1482</v>
      </c>
      <c r="I708" s="230" t="s">
        <v>58</v>
      </c>
      <c r="J708" s="230" t="s">
        <v>303</v>
      </c>
      <c r="K708" s="230">
        <v>2016</v>
      </c>
      <c r="L708" s="230" t="s">
        <v>290</v>
      </c>
      <c r="S708" s="230" t="s">
        <v>976</v>
      </c>
      <c r="T708" s="230" t="s">
        <v>976</v>
      </c>
      <c r="U708" s="230" t="s">
        <v>976</v>
      </c>
      <c r="V708" s="230" t="s">
        <v>976</v>
      </c>
    </row>
    <row r="709" spans="1:22" ht="17.25" customHeight="1" x14ac:dyDescent="0.3">
      <c r="A709" s="230">
        <v>426475</v>
      </c>
      <c r="B709" s="230" t="s">
        <v>2827</v>
      </c>
      <c r="C709" s="230" t="s">
        <v>73</v>
      </c>
      <c r="D709" s="230" t="s">
        <v>2828</v>
      </c>
      <c r="E709" s="230" t="s">
        <v>145</v>
      </c>
      <c r="F709" s="230">
        <v>35796</v>
      </c>
      <c r="G709" s="230" t="s">
        <v>290</v>
      </c>
      <c r="H709" s="230" t="s">
        <v>1482</v>
      </c>
      <c r="I709" s="230" t="s">
        <v>58</v>
      </c>
      <c r="J709" s="230" t="s">
        <v>303</v>
      </c>
      <c r="K709" s="230">
        <v>2016</v>
      </c>
      <c r="L709" s="230" t="s">
        <v>290</v>
      </c>
      <c r="U709" s="230" t="s">
        <v>976</v>
      </c>
      <c r="V709" s="230" t="s">
        <v>976</v>
      </c>
    </row>
    <row r="710" spans="1:22" ht="17.25" customHeight="1" x14ac:dyDescent="0.3">
      <c r="A710" s="230">
        <v>426300</v>
      </c>
      <c r="B710" s="230" t="s">
        <v>2829</v>
      </c>
      <c r="C710" s="230" t="s">
        <v>1651</v>
      </c>
      <c r="D710" s="230" t="s">
        <v>2830</v>
      </c>
      <c r="E710" s="230" t="s">
        <v>146</v>
      </c>
      <c r="F710" s="230">
        <v>35796</v>
      </c>
      <c r="G710" s="230" t="s">
        <v>288</v>
      </c>
      <c r="H710" s="230" t="s">
        <v>1482</v>
      </c>
      <c r="I710" s="230" t="s">
        <v>58</v>
      </c>
      <c r="J710" s="230" t="s">
        <v>303</v>
      </c>
      <c r="K710" s="230">
        <v>2016</v>
      </c>
      <c r="L710" s="230" t="s">
        <v>290</v>
      </c>
    </row>
    <row r="711" spans="1:22" ht="17.25" customHeight="1" x14ac:dyDescent="0.3">
      <c r="A711" s="230">
        <v>426659</v>
      </c>
      <c r="B711" s="230" t="s">
        <v>2831</v>
      </c>
      <c r="C711" s="230" t="s">
        <v>537</v>
      </c>
      <c r="D711" s="230" t="s">
        <v>685</v>
      </c>
      <c r="E711" s="230" t="s">
        <v>145</v>
      </c>
      <c r="F711" s="230">
        <v>35796</v>
      </c>
      <c r="H711" s="230" t="s">
        <v>1482</v>
      </c>
      <c r="I711" s="230" t="s">
        <v>58</v>
      </c>
      <c r="J711" s="230" t="s">
        <v>303</v>
      </c>
      <c r="K711" s="230">
        <v>2016</v>
      </c>
      <c r="L711" s="230" t="s">
        <v>290</v>
      </c>
      <c r="U711" s="230" t="s">
        <v>976</v>
      </c>
      <c r="V711" s="230" t="s">
        <v>976</v>
      </c>
    </row>
    <row r="712" spans="1:22" ht="17.25" customHeight="1" x14ac:dyDescent="0.3">
      <c r="A712" s="230">
        <v>424379</v>
      </c>
      <c r="B712" s="230" t="s">
        <v>2832</v>
      </c>
      <c r="C712" s="230" t="s">
        <v>64</v>
      </c>
      <c r="D712" s="230" t="s">
        <v>206</v>
      </c>
      <c r="E712" s="230" t="s">
        <v>146</v>
      </c>
      <c r="F712" s="230">
        <v>35835</v>
      </c>
      <c r="G712" s="230" t="s">
        <v>1836</v>
      </c>
      <c r="H712" s="230" t="s">
        <v>1482</v>
      </c>
      <c r="I712" s="230" t="s">
        <v>58</v>
      </c>
      <c r="J712" s="230" t="s">
        <v>303</v>
      </c>
      <c r="K712" s="230">
        <v>2016</v>
      </c>
      <c r="L712" s="230" t="s">
        <v>290</v>
      </c>
      <c r="U712" s="230" t="s">
        <v>976</v>
      </c>
      <c r="V712" s="230" t="s">
        <v>976</v>
      </c>
    </row>
    <row r="713" spans="1:22" ht="17.25" customHeight="1" x14ac:dyDescent="0.3">
      <c r="A713" s="230">
        <v>424391</v>
      </c>
      <c r="B713" s="230" t="s">
        <v>2833</v>
      </c>
      <c r="C713" s="230" t="s">
        <v>441</v>
      </c>
      <c r="D713" s="230" t="s">
        <v>218</v>
      </c>
      <c r="E713" s="230" t="s">
        <v>146</v>
      </c>
      <c r="F713" s="230">
        <v>35883</v>
      </c>
      <c r="G713" s="230" t="s">
        <v>2727</v>
      </c>
      <c r="H713" s="230" t="s">
        <v>1482</v>
      </c>
      <c r="I713" s="230" t="s">
        <v>58</v>
      </c>
      <c r="J713" s="230" t="s">
        <v>303</v>
      </c>
      <c r="K713" s="230">
        <v>2016</v>
      </c>
      <c r="L713" s="230" t="s">
        <v>290</v>
      </c>
      <c r="S713" s="230" t="s">
        <v>976</v>
      </c>
      <c r="T713" s="230" t="s">
        <v>976</v>
      </c>
      <c r="U713" s="230" t="s">
        <v>976</v>
      </c>
      <c r="V713" s="230" t="s">
        <v>976</v>
      </c>
    </row>
    <row r="714" spans="1:22" ht="17.25" customHeight="1" x14ac:dyDescent="0.3">
      <c r="A714" s="230">
        <v>425099</v>
      </c>
      <c r="B714" s="230" t="s">
        <v>2834</v>
      </c>
      <c r="C714" s="230" t="s">
        <v>63</v>
      </c>
      <c r="D714" s="230" t="s">
        <v>620</v>
      </c>
      <c r="E714" s="230" t="s">
        <v>146</v>
      </c>
      <c r="F714" s="230">
        <v>35975</v>
      </c>
      <c r="G714" s="230" t="s">
        <v>2725</v>
      </c>
      <c r="H714" s="230" t="s">
        <v>1482</v>
      </c>
      <c r="I714" s="230" t="s">
        <v>58</v>
      </c>
      <c r="J714" s="230" t="s">
        <v>303</v>
      </c>
      <c r="K714" s="230">
        <v>2016</v>
      </c>
      <c r="L714" s="230" t="s">
        <v>290</v>
      </c>
      <c r="T714" s="230" t="s">
        <v>976</v>
      </c>
      <c r="U714" s="230" t="s">
        <v>976</v>
      </c>
      <c r="V714" s="230" t="s">
        <v>976</v>
      </c>
    </row>
    <row r="715" spans="1:22" ht="17.25" customHeight="1" x14ac:dyDescent="0.3">
      <c r="A715" s="230">
        <v>425016</v>
      </c>
      <c r="B715" s="230" t="s">
        <v>2835</v>
      </c>
      <c r="C715" s="230" t="s">
        <v>758</v>
      </c>
      <c r="D715" s="230" t="s">
        <v>724</v>
      </c>
      <c r="E715" s="230" t="s">
        <v>145</v>
      </c>
      <c r="F715" s="230">
        <v>36028</v>
      </c>
      <c r="G715" s="230" t="s">
        <v>2729</v>
      </c>
      <c r="H715" s="230" t="s">
        <v>1482</v>
      </c>
      <c r="I715" s="230" t="s">
        <v>58</v>
      </c>
      <c r="J715" s="230" t="s">
        <v>303</v>
      </c>
      <c r="K715" s="230">
        <v>2016</v>
      </c>
      <c r="L715" s="230" t="s">
        <v>290</v>
      </c>
      <c r="S715" s="230" t="s">
        <v>976</v>
      </c>
      <c r="T715" s="230" t="s">
        <v>976</v>
      </c>
      <c r="U715" s="230" t="s">
        <v>976</v>
      </c>
      <c r="V715" s="230" t="s">
        <v>976</v>
      </c>
    </row>
    <row r="716" spans="1:22" ht="17.25" customHeight="1" x14ac:dyDescent="0.3">
      <c r="A716" s="230">
        <v>424984</v>
      </c>
      <c r="B716" s="230" t="s">
        <v>2836</v>
      </c>
      <c r="C716" s="230" t="s">
        <v>403</v>
      </c>
      <c r="D716" s="230" t="s">
        <v>2430</v>
      </c>
      <c r="E716" s="230" t="s">
        <v>146</v>
      </c>
      <c r="F716" s="230">
        <v>36035</v>
      </c>
      <c r="G716" s="230" t="s">
        <v>290</v>
      </c>
      <c r="H716" s="230" t="s">
        <v>1482</v>
      </c>
      <c r="I716" s="230" t="s">
        <v>58</v>
      </c>
      <c r="J716" s="230" t="s">
        <v>303</v>
      </c>
      <c r="K716" s="230">
        <v>2016</v>
      </c>
      <c r="L716" s="230" t="s">
        <v>290</v>
      </c>
      <c r="S716" s="230" t="s">
        <v>976</v>
      </c>
      <c r="U716" s="230" t="s">
        <v>976</v>
      </c>
      <c r="V716" s="230" t="s">
        <v>976</v>
      </c>
    </row>
    <row r="717" spans="1:22" ht="17.25" customHeight="1" x14ac:dyDescent="0.3">
      <c r="A717" s="230">
        <v>425289</v>
      </c>
      <c r="B717" s="230" t="s">
        <v>2837</v>
      </c>
      <c r="C717" s="230" t="s">
        <v>400</v>
      </c>
      <c r="D717" s="230" t="s">
        <v>706</v>
      </c>
      <c r="E717" s="230" t="s">
        <v>145</v>
      </c>
      <c r="F717" s="230">
        <v>36161</v>
      </c>
      <c r="G717" s="230" t="s">
        <v>2734</v>
      </c>
      <c r="H717" s="230" t="s">
        <v>1482</v>
      </c>
      <c r="I717" s="230" t="s">
        <v>58</v>
      </c>
      <c r="J717" s="230" t="s">
        <v>303</v>
      </c>
      <c r="K717" s="230">
        <v>2016</v>
      </c>
      <c r="L717" s="230" t="s">
        <v>290</v>
      </c>
      <c r="S717" s="230" t="s">
        <v>976</v>
      </c>
      <c r="T717" s="230" t="s">
        <v>976</v>
      </c>
      <c r="U717" s="230" t="s">
        <v>976</v>
      </c>
      <c r="V717" s="230" t="s">
        <v>976</v>
      </c>
    </row>
    <row r="718" spans="1:22" ht="17.25" customHeight="1" x14ac:dyDescent="0.3">
      <c r="A718" s="230">
        <v>426563</v>
      </c>
      <c r="B718" s="230" t="s">
        <v>2838</v>
      </c>
      <c r="C718" s="230" t="s">
        <v>519</v>
      </c>
      <c r="D718" s="230" t="s">
        <v>2839</v>
      </c>
      <c r="E718" s="230" t="s">
        <v>145</v>
      </c>
      <c r="F718" s="230">
        <v>36161</v>
      </c>
      <c r="G718" s="230" t="s">
        <v>298</v>
      </c>
      <c r="H718" s="230" t="s">
        <v>1482</v>
      </c>
      <c r="I718" s="230" t="s">
        <v>58</v>
      </c>
      <c r="J718" s="230" t="s">
        <v>303</v>
      </c>
      <c r="K718" s="230">
        <v>2016</v>
      </c>
      <c r="L718" s="230" t="s">
        <v>290</v>
      </c>
      <c r="U718" s="230" t="s">
        <v>976</v>
      </c>
      <c r="V718" s="230" t="s">
        <v>976</v>
      </c>
    </row>
    <row r="719" spans="1:22" ht="17.25" customHeight="1" x14ac:dyDescent="0.3">
      <c r="A719" s="230">
        <v>424470</v>
      </c>
      <c r="B719" s="230" t="s">
        <v>2840</v>
      </c>
      <c r="C719" s="230" t="s">
        <v>430</v>
      </c>
      <c r="D719" s="230" t="s">
        <v>2841</v>
      </c>
      <c r="E719" s="230" t="s">
        <v>146</v>
      </c>
      <c r="F719" s="230">
        <v>36161</v>
      </c>
      <c r="G719" s="230" t="s">
        <v>2325</v>
      </c>
      <c r="H719" s="230" t="s">
        <v>1482</v>
      </c>
      <c r="I719" s="230" t="s">
        <v>58</v>
      </c>
      <c r="J719" s="230" t="s">
        <v>303</v>
      </c>
      <c r="K719" s="230">
        <v>2016</v>
      </c>
      <c r="L719" s="230" t="s">
        <v>290</v>
      </c>
      <c r="S719" s="230" t="s">
        <v>976</v>
      </c>
      <c r="T719" s="230" t="s">
        <v>976</v>
      </c>
      <c r="U719" s="230" t="s">
        <v>976</v>
      </c>
      <c r="V719" s="230" t="s">
        <v>976</v>
      </c>
    </row>
    <row r="720" spans="1:22" ht="17.25" customHeight="1" x14ac:dyDescent="0.3">
      <c r="A720" s="230">
        <v>425090</v>
      </c>
      <c r="B720" s="230" t="s">
        <v>2842</v>
      </c>
      <c r="C720" s="230" t="s">
        <v>105</v>
      </c>
      <c r="D720" s="230" t="s">
        <v>367</v>
      </c>
      <c r="E720" s="230" t="s">
        <v>146</v>
      </c>
      <c r="F720" s="230">
        <v>36161</v>
      </c>
      <c r="G720" s="230" t="s">
        <v>2325</v>
      </c>
      <c r="H720" s="230" t="s">
        <v>1482</v>
      </c>
      <c r="I720" s="230" t="s">
        <v>58</v>
      </c>
      <c r="J720" s="230" t="s">
        <v>303</v>
      </c>
      <c r="K720" s="230">
        <v>2016</v>
      </c>
      <c r="L720" s="230" t="s">
        <v>290</v>
      </c>
      <c r="S720" s="230" t="s">
        <v>976</v>
      </c>
      <c r="T720" s="230" t="s">
        <v>976</v>
      </c>
      <c r="U720" s="230" t="s">
        <v>976</v>
      </c>
      <c r="V720" s="230" t="s">
        <v>976</v>
      </c>
    </row>
    <row r="721" spans="1:22" ht="17.25" customHeight="1" x14ac:dyDescent="0.3">
      <c r="A721" s="230">
        <v>425423</v>
      </c>
      <c r="B721" s="230" t="s">
        <v>2843</v>
      </c>
      <c r="C721" s="230" t="s">
        <v>2844</v>
      </c>
      <c r="D721" s="230" t="s">
        <v>195</v>
      </c>
      <c r="E721" s="230" t="s">
        <v>146</v>
      </c>
      <c r="F721" s="230">
        <v>36161</v>
      </c>
      <c r="G721" s="230" t="s">
        <v>288</v>
      </c>
      <c r="H721" s="230" t="s">
        <v>1482</v>
      </c>
      <c r="I721" s="230" t="s">
        <v>58</v>
      </c>
      <c r="J721" s="230" t="s">
        <v>303</v>
      </c>
      <c r="K721" s="230">
        <v>2016</v>
      </c>
      <c r="L721" s="230" t="s">
        <v>290</v>
      </c>
      <c r="S721" s="230" t="s">
        <v>976</v>
      </c>
      <c r="T721" s="230" t="s">
        <v>976</v>
      </c>
      <c r="U721" s="230" t="s">
        <v>976</v>
      </c>
      <c r="V721" s="230" t="s">
        <v>976</v>
      </c>
    </row>
    <row r="722" spans="1:22" ht="17.25" customHeight="1" x14ac:dyDescent="0.3">
      <c r="A722" s="230">
        <v>424436</v>
      </c>
      <c r="B722" s="230" t="s">
        <v>2845</v>
      </c>
      <c r="C722" s="230" t="s">
        <v>70</v>
      </c>
      <c r="D722" s="230" t="s">
        <v>261</v>
      </c>
      <c r="E722" s="230" t="s">
        <v>146</v>
      </c>
      <c r="F722" s="230">
        <v>36161</v>
      </c>
      <c r="G722" s="230" t="s">
        <v>1836</v>
      </c>
      <c r="H722" s="230" t="s">
        <v>1482</v>
      </c>
      <c r="I722" s="230" t="s">
        <v>58</v>
      </c>
      <c r="J722" s="230" t="s">
        <v>303</v>
      </c>
      <c r="K722" s="230">
        <v>2016</v>
      </c>
      <c r="L722" s="230" t="s">
        <v>290</v>
      </c>
      <c r="S722" s="230" t="s">
        <v>976</v>
      </c>
      <c r="U722" s="230" t="s">
        <v>976</v>
      </c>
      <c r="V722" s="230" t="s">
        <v>976</v>
      </c>
    </row>
    <row r="723" spans="1:22" ht="17.25" customHeight="1" x14ac:dyDescent="0.3">
      <c r="A723" s="230">
        <v>424382</v>
      </c>
      <c r="B723" s="230" t="s">
        <v>2846</v>
      </c>
      <c r="C723" s="230" t="s">
        <v>1658</v>
      </c>
      <c r="D723" s="230" t="s">
        <v>766</v>
      </c>
      <c r="E723" s="230" t="s">
        <v>146</v>
      </c>
      <c r="F723" s="230">
        <v>36162</v>
      </c>
      <c r="G723" s="230" t="s">
        <v>2740</v>
      </c>
      <c r="H723" s="230" t="s">
        <v>1482</v>
      </c>
      <c r="I723" s="230" t="s">
        <v>58</v>
      </c>
      <c r="J723" s="230" t="s">
        <v>303</v>
      </c>
      <c r="K723" s="230">
        <v>2016</v>
      </c>
      <c r="L723" s="230" t="s">
        <v>290</v>
      </c>
      <c r="S723" s="230" t="s">
        <v>976</v>
      </c>
      <c r="T723" s="230" t="s">
        <v>976</v>
      </c>
      <c r="U723" s="230" t="s">
        <v>976</v>
      </c>
      <c r="V723" s="230" t="s">
        <v>976</v>
      </c>
    </row>
    <row r="724" spans="1:22" ht="17.25" customHeight="1" x14ac:dyDescent="0.3">
      <c r="A724" s="230">
        <v>424367</v>
      </c>
      <c r="B724" s="230" t="s">
        <v>2847</v>
      </c>
      <c r="C724" s="230" t="s">
        <v>2848</v>
      </c>
      <c r="D724" s="230" t="s">
        <v>438</v>
      </c>
      <c r="E724" s="230" t="s">
        <v>146</v>
      </c>
      <c r="F724" s="230">
        <v>36434</v>
      </c>
      <c r="G724" s="230" t="s">
        <v>2734</v>
      </c>
      <c r="H724" s="230" t="s">
        <v>1482</v>
      </c>
      <c r="I724" s="230" t="s">
        <v>58</v>
      </c>
      <c r="J724" s="230" t="s">
        <v>303</v>
      </c>
      <c r="K724" s="230">
        <v>2016</v>
      </c>
      <c r="L724" s="230" t="s">
        <v>290</v>
      </c>
      <c r="S724" s="230" t="s">
        <v>976</v>
      </c>
      <c r="T724" s="230" t="s">
        <v>976</v>
      </c>
      <c r="U724" s="230" t="s">
        <v>976</v>
      </c>
      <c r="V724" s="230" t="s">
        <v>976</v>
      </c>
    </row>
    <row r="725" spans="1:22" ht="17.25" customHeight="1" x14ac:dyDescent="0.3">
      <c r="A725" s="230">
        <v>426665</v>
      </c>
      <c r="B725" s="230" t="s">
        <v>2849</v>
      </c>
      <c r="C725" s="230" t="s">
        <v>2850</v>
      </c>
      <c r="D725" s="230" t="s">
        <v>2851</v>
      </c>
      <c r="E725" s="230" t="s">
        <v>145</v>
      </c>
      <c r="F725" s="230" t="s">
        <v>2852</v>
      </c>
      <c r="G725" s="230" t="s">
        <v>2853</v>
      </c>
      <c r="H725" s="230" t="s">
        <v>1482</v>
      </c>
      <c r="I725" s="230" t="s">
        <v>58</v>
      </c>
      <c r="J725" s="230" t="s">
        <v>303</v>
      </c>
      <c r="K725" s="230">
        <v>2016</v>
      </c>
      <c r="L725" s="230" t="s">
        <v>290</v>
      </c>
      <c r="U725" s="230" t="s">
        <v>976</v>
      </c>
      <c r="V725" s="230" t="s">
        <v>976</v>
      </c>
    </row>
    <row r="726" spans="1:22" ht="17.25" customHeight="1" x14ac:dyDescent="0.3">
      <c r="A726" s="230">
        <v>426537</v>
      </c>
      <c r="B726" s="230" t="s">
        <v>2854</v>
      </c>
      <c r="C726" s="230" t="s">
        <v>1992</v>
      </c>
      <c r="D726" s="230" t="s">
        <v>221</v>
      </c>
      <c r="E726" s="230" t="s">
        <v>146</v>
      </c>
      <c r="H726" s="230" t="s">
        <v>1482</v>
      </c>
      <c r="I726" s="230" t="s">
        <v>58</v>
      </c>
      <c r="J726" s="230" t="s">
        <v>303</v>
      </c>
      <c r="K726" s="230">
        <v>2016</v>
      </c>
      <c r="L726" s="230" t="s">
        <v>290</v>
      </c>
      <c r="U726" s="230" t="s">
        <v>976</v>
      </c>
      <c r="V726" s="230" t="s">
        <v>976</v>
      </c>
    </row>
    <row r="727" spans="1:22" ht="17.25" customHeight="1" x14ac:dyDescent="0.3">
      <c r="A727" s="230">
        <v>426374</v>
      </c>
      <c r="B727" s="230" t="s">
        <v>2855</v>
      </c>
      <c r="C727" s="230" t="s">
        <v>498</v>
      </c>
      <c r="D727" s="230" t="s">
        <v>713</v>
      </c>
      <c r="E727" s="230" t="s">
        <v>145</v>
      </c>
      <c r="H727" s="230" t="s">
        <v>1482</v>
      </c>
      <c r="I727" s="230" t="s">
        <v>58</v>
      </c>
      <c r="J727" s="230" t="s">
        <v>303</v>
      </c>
      <c r="K727" s="230">
        <v>2016</v>
      </c>
      <c r="L727" s="230" t="s">
        <v>290</v>
      </c>
      <c r="U727" s="230" t="s">
        <v>976</v>
      </c>
      <c r="V727" s="230" t="s">
        <v>976</v>
      </c>
    </row>
    <row r="728" spans="1:22" ht="17.25" customHeight="1" x14ac:dyDescent="0.3">
      <c r="A728" s="230">
        <v>426564</v>
      </c>
      <c r="B728" s="230" t="s">
        <v>2856</v>
      </c>
      <c r="C728" s="230" t="s">
        <v>63</v>
      </c>
      <c r="D728" s="230" t="s">
        <v>197</v>
      </c>
      <c r="E728" s="230" t="s">
        <v>145</v>
      </c>
      <c r="H728" s="230" t="s">
        <v>1482</v>
      </c>
      <c r="I728" s="230" t="s">
        <v>58</v>
      </c>
      <c r="J728" s="230" t="s">
        <v>303</v>
      </c>
      <c r="K728" s="230">
        <v>2016</v>
      </c>
      <c r="L728" s="230" t="s">
        <v>290</v>
      </c>
      <c r="U728" s="230" t="s">
        <v>976</v>
      </c>
      <c r="V728" s="230" t="s">
        <v>976</v>
      </c>
    </row>
    <row r="729" spans="1:22" ht="17.25" customHeight="1" x14ac:dyDescent="0.3">
      <c r="A729" s="230">
        <v>426897</v>
      </c>
      <c r="B729" s="230" t="s">
        <v>2857</v>
      </c>
      <c r="C729" s="230" t="s">
        <v>57</v>
      </c>
      <c r="D729" s="230" t="s">
        <v>204</v>
      </c>
      <c r="E729" s="230" t="s">
        <v>145</v>
      </c>
      <c r="H729" s="230" t="s">
        <v>1482</v>
      </c>
      <c r="I729" s="230" t="s">
        <v>58</v>
      </c>
      <c r="J729" s="230" t="s">
        <v>303</v>
      </c>
      <c r="K729" s="230">
        <v>2016</v>
      </c>
      <c r="L729" s="230" t="s">
        <v>290</v>
      </c>
      <c r="U729" s="230" t="s">
        <v>976</v>
      </c>
      <c r="V729" s="230" t="s">
        <v>976</v>
      </c>
    </row>
    <row r="730" spans="1:22" ht="17.25" customHeight="1" x14ac:dyDescent="0.3">
      <c r="A730" s="230">
        <v>425093</v>
      </c>
      <c r="B730" s="230" t="s">
        <v>2858</v>
      </c>
      <c r="C730" s="230" t="s">
        <v>441</v>
      </c>
      <c r="D730" s="230" t="s">
        <v>200</v>
      </c>
      <c r="E730" s="230" t="s">
        <v>146</v>
      </c>
      <c r="F730" s="230">
        <v>35805</v>
      </c>
      <c r="G730" s="230" t="s">
        <v>2859</v>
      </c>
      <c r="H730" s="230" t="s">
        <v>1482</v>
      </c>
      <c r="I730" s="230" t="s">
        <v>58</v>
      </c>
      <c r="J730" s="230" t="s">
        <v>303</v>
      </c>
      <c r="K730" s="230">
        <v>2016</v>
      </c>
      <c r="L730" s="230" t="s">
        <v>290</v>
      </c>
      <c r="S730" s="230" t="s">
        <v>976</v>
      </c>
      <c r="U730" s="230" t="s">
        <v>976</v>
      </c>
      <c r="V730" s="230" t="s">
        <v>976</v>
      </c>
    </row>
    <row r="731" spans="1:22" ht="17.25" customHeight="1" x14ac:dyDescent="0.3">
      <c r="A731" s="230">
        <v>422914</v>
      </c>
      <c r="B731" s="230" t="s">
        <v>2860</v>
      </c>
      <c r="C731" s="230" t="s">
        <v>61</v>
      </c>
      <c r="D731" s="230" t="s">
        <v>2861</v>
      </c>
      <c r="E731" s="230" t="s">
        <v>145</v>
      </c>
      <c r="F731" s="230">
        <v>36286</v>
      </c>
      <c r="G731" s="230" t="s">
        <v>2734</v>
      </c>
      <c r="H731" s="230" t="s">
        <v>1482</v>
      </c>
      <c r="I731" s="230" t="s">
        <v>58</v>
      </c>
      <c r="J731" s="230" t="s">
        <v>303</v>
      </c>
      <c r="K731" s="230">
        <v>2016</v>
      </c>
      <c r="L731" s="230" t="s">
        <v>290</v>
      </c>
      <c r="U731" s="230" t="s">
        <v>976</v>
      </c>
      <c r="V731" s="230" t="s">
        <v>976</v>
      </c>
    </row>
    <row r="732" spans="1:22" ht="17.25" customHeight="1" x14ac:dyDescent="0.3">
      <c r="A732" s="230">
        <v>425789</v>
      </c>
      <c r="B732" s="230" t="s">
        <v>2864</v>
      </c>
      <c r="C732" s="230" t="s">
        <v>92</v>
      </c>
      <c r="D732" s="230" t="s">
        <v>133</v>
      </c>
      <c r="E732" s="230" t="s">
        <v>145</v>
      </c>
      <c r="H732" s="230" t="s">
        <v>1482</v>
      </c>
      <c r="I732" s="230" t="s">
        <v>58</v>
      </c>
      <c r="J732" s="230" t="s">
        <v>302</v>
      </c>
      <c r="K732" s="230">
        <v>2017</v>
      </c>
      <c r="L732" s="230" t="s">
        <v>290</v>
      </c>
    </row>
    <row r="733" spans="1:22" ht="17.25" customHeight="1" x14ac:dyDescent="0.3">
      <c r="A733" s="230">
        <v>426633</v>
      </c>
      <c r="B733" s="230" t="s">
        <v>2865</v>
      </c>
      <c r="C733" s="230" t="s">
        <v>63</v>
      </c>
      <c r="D733" s="230" t="s">
        <v>238</v>
      </c>
      <c r="E733" s="230" t="s">
        <v>145</v>
      </c>
      <c r="H733" s="230" t="s">
        <v>1482</v>
      </c>
      <c r="I733" s="230" t="s">
        <v>58</v>
      </c>
      <c r="J733" s="230" t="s">
        <v>302</v>
      </c>
      <c r="K733" s="230">
        <v>2017</v>
      </c>
      <c r="L733" s="230" t="s">
        <v>290</v>
      </c>
      <c r="V733" s="230" t="s">
        <v>976</v>
      </c>
    </row>
    <row r="734" spans="1:22" ht="17.25" customHeight="1" x14ac:dyDescent="0.3">
      <c r="A734" s="230">
        <v>424149</v>
      </c>
      <c r="B734" s="230" t="s">
        <v>2866</v>
      </c>
      <c r="C734" s="230" t="s">
        <v>260</v>
      </c>
      <c r="D734" s="230" t="s">
        <v>247</v>
      </c>
      <c r="E734" s="230" t="s">
        <v>145</v>
      </c>
      <c r="F734" s="230">
        <v>35796</v>
      </c>
      <c r="G734" s="230" t="s">
        <v>290</v>
      </c>
      <c r="H734" s="230" t="s">
        <v>1482</v>
      </c>
      <c r="I734" s="230" t="s">
        <v>58</v>
      </c>
      <c r="J734" s="230" t="s">
        <v>303</v>
      </c>
      <c r="K734" s="230">
        <v>2017</v>
      </c>
      <c r="L734" s="230" t="s">
        <v>290</v>
      </c>
      <c r="R734" s="230" t="s">
        <v>976</v>
      </c>
      <c r="S734" s="230" t="s">
        <v>976</v>
      </c>
      <c r="T734" s="230" t="s">
        <v>976</v>
      </c>
      <c r="U734" s="230" t="s">
        <v>976</v>
      </c>
      <c r="V734" s="230" t="s">
        <v>976</v>
      </c>
    </row>
    <row r="735" spans="1:22" ht="17.25" customHeight="1" x14ac:dyDescent="0.3">
      <c r="A735" s="230">
        <v>427090</v>
      </c>
      <c r="B735" s="230" t="s">
        <v>2867</v>
      </c>
      <c r="C735" s="230" t="s">
        <v>726</v>
      </c>
      <c r="D735" s="230" t="s">
        <v>195</v>
      </c>
      <c r="E735" s="230" t="s">
        <v>145</v>
      </c>
      <c r="F735" s="230">
        <v>35796</v>
      </c>
      <c r="H735" s="230" t="s">
        <v>1482</v>
      </c>
      <c r="I735" s="230" t="s">
        <v>58</v>
      </c>
      <c r="J735" s="230" t="s">
        <v>303</v>
      </c>
      <c r="K735" s="230">
        <v>2017</v>
      </c>
      <c r="L735" s="230" t="s">
        <v>290</v>
      </c>
      <c r="U735" s="230" t="s">
        <v>976</v>
      </c>
      <c r="V735" s="230" t="s">
        <v>976</v>
      </c>
    </row>
    <row r="736" spans="1:22" ht="17.25" customHeight="1" x14ac:dyDescent="0.3">
      <c r="A736" s="230">
        <v>422716</v>
      </c>
      <c r="B736" s="230" t="s">
        <v>2868</v>
      </c>
      <c r="C736" s="230" t="s">
        <v>127</v>
      </c>
      <c r="D736" s="230" t="s">
        <v>2869</v>
      </c>
      <c r="E736" s="230" t="s">
        <v>145</v>
      </c>
      <c r="F736" s="230">
        <v>35925</v>
      </c>
      <c r="G736" s="230" t="s">
        <v>2754</v>
      </c>
      <c r="H736" s="230" t="s">
        <v>1482</v>
      </c>
      <c r="I736" s="230" t="s">
        <v>58</v>
      </c>
      <c r="J736" s="230" t="s">
        <v>303</v>
      </c>
      <c r="K736" s="230">
        <v>2017</v>
      </c>
      <c r="L736" s="230" t="s">
        <v>290</v>
      </c>
      <c r="U736" s="230" t="s">
        <v>976</v>
      </c>
      <c r="V736" s="230" t="s">
        <v>976</v>
      </c>
    </row>
    <row r="737" spans="1:22" ht="17.25" customHeight="1" x14ac:dyDescent="0.3">
      <c r="A737" s="230">
        <v>425777</v>
      </c>
      <c r="B737" s="230" t="s">
        <v>2870</v>
      </c>
      <c r="C737" s="230" t="s">
        <v>117</v>
      </c>
      <c r="D737" s="230" t="s">
        <v>197</v>
      </c>
      <c r="E737" s="230" t="s">
        <v>145</v>
      </c>
      <c r="F737" s="230">
        <v>35957</v>
      </c>
      <c r="G737" s="230" t="s">
        <v>2871</v>
      </c>
      <c r="H737" s="230" t="s">
        <v>1482</v>
      </c>
      <c r="I737" s="230" t="s">
        <v>58</v>
      </c>
      <c r="J737" s="230" t="s">
        <v>303</v>
      </c>
      <c r="K737" s="230">
        <v>2017</v>
      </c>
      <c r="L737" s="230" t="s">
        <v>290</v>
      </c>
      <c r="U737" s="230" t="s">
        <v>976</v>
      </c>
      <c r="V737" s="230" t="s">
        <v>976</v>
      </c>
    </row>
    <row r="738" spans="1:22" ht="17.25" customHeight="1" x14ac:dyDescent="0.3">
      <c r="A738" s="230">
        <v>425774</v>
      </c>
      <c r="B738" s="230" t="s">
        <v>2872</v>
      </c>
      <c r="C738" s="230" t="s">
        <v>2873</v>
      </c>
      <c r="D738" s="230" t="s">
        <v>429</v>
      </c>
      <c r="E738" s="230" t="s">
        <v>145</v>
      </c>
      <c r="F738" s="230">
        <v>36017</v>
      </c>
      <c r="G738" s="230" t="s">
        <v>288</v>
      </c>
      <c r="H738" s="230" t="s">
        <v>1482</v>
      </c>
      <c r="I738" s="230" t="s">
        <v>58</v>
      </c>
      <c r="J738" s="230" t="s">
        <v>303</v>
      </c>
      <c r="K738" s="230">
        <v>2017</v>
      </c>
      <c r="L738" s="230" t="s">
        <v>290</v>
      </c>
      <c r="V738" s="230" t="s">
        <v>976</v>
      </c>
    </row>
    <row r="739" spans="1:22" ht="17.25" customHeight="1" x14ac:dyDescent="0.3">
      <c r="A739" s="230">
        <v>426302</v>
      </c>
      <c r="B739" s="230" t="s">
        <v>2874</v>
      </c>
      <c r="C739" s="230" t="s">
        <v>560</v>
      </c>
      <c r="D739" s="230" t="s">
        <v>373</v>
      </c>
      <c r="E739" s="230" t="s">
        <v>145</v>
      </c>
      <c r="F739" s="230">
        <v>36161</v>
      </c>
      <c r="G739" s="230" t="s">
        <v>288</v>
      </c>
      <c r="H739" s="230" t="s">
        <v>1482</v>
      </c>
      <c r="I739" s="230" t="s">
        <v>58</v>
      </c>
      <c r="J739" s="230" t="s">
        <v>303</v>
      </c>
      <c r="K739" s="230">
        <v>2017</v>
      </c>
      <c r="L739" s="230" t="s">
        <v>290</v>
      </c>
      <c r="V739" s="230" t="s">
        <v>976</v>
      </c>
    </row>
    <row r="740" spans="1:22" ht="17.25" customHeight="1" x14ac:dyDescent="0.3">
      <c r="A740" s="230">
        <v>427107</v>
      </c>
      <c r="B740" s="230" t="s">
        <v>2875</v>
      </c>
      <c r="C740" s="230" t="s">
        <v>700</v>
      </c>
      <c r="D740" s="230" t="s">
        <v>235</v>
      </c>
      <c r="E740" s="230" t="s">
        <v>145</v>
      </c>
      <c r="F740" s="230">
        <v>36168</v>
      </c>
      <c r="G740" s="230" t="s">
        <v>2876</v>
      </c>
      <c r="H740" s="230" t="s">
        <v>1482</v>
      </c>
      <c r="I740" s="230" t="s">
        <v>58</v>
      </c>
      <c r="J740" s="230" t="s">
        <v>303</v>
      </c>
      <c r="K740" s="230">
        <v>2017</v>
      </c>
      <c r="L740" s="230" t="s">
        <v>290</v>
      </c>
      <c r="U740" s="230" t="s">
        <v>976</v>
      </c>
      <c r="V740" s="230" t="s">
        <v>976</v>
      </c>
    </row>
    <row r="741" spans="1:22" ht="17.25" customHeight="1" x14ac:dyDescent="0.3">
      <c r="A741" s="230">
        <v>426786</v>
      </c>
      <c r="B741" s="230" t="s">
        <v>2877</v>
      </c>
      <c r="C741" s="230" t="s">
        <v>1005</v>
      </c>
      <c r="D741" s="230" t="s">
        <v>227</v>
      </c>
      <c r="E741" s="230" t="s">
        <v>145</v>
      </c>
      <c r="F741" s="230">
        <v>36541</v>
      </c>
      <c r="G741" s="230" t="s">
        <v>2325</v>
      </c>
      <c r="H741" s="230" t="s">
        <v>1482</v>
      </c>
      <c r="I741" s="230" t="s">
        <v>58</v>
      </c>
      <c r="J741" s="230" t="s">
        <v>303</v>
      </c>
      <c r="K741" s="230">
        <v>2017</v>
      </c>
      <c r="L741" s="230" t="s">
        <v>290</v>
      </c>
      <c r="U741" s="230" t="s">
        <v>976</v>
      </c>
      <c r="V741" s="230" t="s">
        <v>976</v>
      </c>
    </row>
    <row r="742" spans="1:22" ht="17.25" customHeight="1" x14ac:dyDescent="0.3">
      <c r="A742" s="230">
        <v>425787</v>
      </c>
      <c r="B742" s="230" t="s">
        <v>2878</v>
      </c>
      <c r="C742" s="230" t="s">
        <v>1119</v>
      </c>
      <c r="D742" s="230" t="s">
        <v>208</v>
      </c>
      <c r="E742" s="230" t="s">
        <v>145</v>
      </c>
      <c r="H742" s="230" t="s">
        <v>1482</v>
      </c>
      <c r="I742" s="230" t="s">
        <v>58</v>
      </c>
      <c r="J742" s="230" t="s">
        <v>303</v>
      </c>
      <c r="K742" s="230">
        <v>2017</v>
      </c>
      <c r="L742" s="230" t="s">
        <v>290</v>
      </c>
      <c r="U742" s="230" t="s">
        <v>976</v>
      </c>
      <c r="V742" s="230" t="s">
        <v>976</v>
      </c>
    </row>
    <row r="743" spans="1:22" ht="17.25" customHeight="1" x14ac:dyDescent="0.3">
      <c r="A743" s="230">
        <v>426402</v>
      </c>
      <c r="B743" s="230" t="s">
        <v>2879</v>
      </c>
      <c r="C743" s="230" t="s">
        <v>83</v>
      </c>
      <c r="D743" s="230" t="s">
        <v>204</v>
      </c>
      <c r="E743" s="230" t="s">
        <v>145</v>
      </c>
      <c r="H743" s="230" t="s">
        <v>1482</v>
      </c>
      <c r="I743" s="230" t="s">
        <v>58</v>
      </c>
      <c r="J743" s="230" t="s">
        <v>303</v>
      </c>
      <c r="K743" s="230">
        <v>2017</v>
      </c>
      <c r="L743" s="230" t="s">
        <v>290</v>
      </c>
      <c r="U743" s="230" t="s">
        <v>976</v>
      </c>
      <c r="V743" s="230" t="s">
        <v>976</v>
      </c>
    </row>
    <row r="744" spans="1:22" ht="17.25" customHeight="1" x14ac:dyDescent="0.3">
      <c r="A744" s="230">
        <v>426444</v>
      </c>
      <c r="B744" s="230" t="s">
        <v>2880</v>
      </c>
      <c r="C744" s="230" t="s">
        <v>67</v>
      </c>
      <c r="D744" s="230" t="s">
        <v>210</v>
      </c>
      <c r="E744" s="230" t="s">
        <v>145</v>
      </c>
      <c r="H744" s="230" t="s">
        <v>1482</v>
      </c>
      <c r="I744" s="230" t="s">
        <v>58</v>
      </c>
      <c r="J744" s="230" t="s">
        <v>303</v>
      </c>
      <c r="K744" s="230">
        <v>2017</v>
      </c>
      <c r="L744" s="230" t="s">
        <v>290</v>
      </c>
      <c r="U744" s="230" t="s">
        <v>976</v>
      </c>
      <c r="V744" s="230" t="s">
        <v>976</v>
      </c>
    </row>
    <row r="745" spans="1:22" ht="17.25" customHeight="1" x14ac:dyDescent="0.3">
      <c r="A745" s="230">
        <v>427095</v>
      </c>
      <c r="B745" s="230" t="s">
        <v>2881</v>
      </c>
      <c r="C745" s="230" t="s">
        <v>1623</v>
      </c>
      <c r="D745" s="230" t="s">
        <v>206</v>
      </c>
      <c r="E745" s="230" t="s">
        <v>145</v>
      </c>
      <c r="H745" s="230" t="s">
        <v>1482</v>
      </c>
      <c r="I745" s="230" t="s">
        <v>58</v>
      </c>
      <c r="J745" s="230" t="s">
        <v>303</v>
      </c>
      <c r="K745" s="230">
        <v>2017</v>
      </c>
      <c r="L745" s="230" t="s">
        <v>290</v>
      </c>
      <c r="U745" s="230" t="s">
        <v>976</v>
      </c>
      <c r="V745" s="230" t="s">
        <v>976</v>
      </c>
    </row>
    <row r="746" spans="1:22" ht="17.25" customHeight="1" x14ac:dyDescent="0.3">
      <c r="A746" s="230">
        <v>423730</v>
      </c>
      <c r="B746" s="230" t="s">
        <v>2882</v>
      </c>
      <c r="C746" s="230" t="s">
        <v>436</v>
      </c>
      <c r="D746" s="230" t="s">
        <v>227</v>
      </c>
      <c r="E746" s="230" t="s">
        <v>145</v>
      </c>
      <c r="F746" s="230">
        <v>36169</v>
      </c>
      <c r="G746" s="230" t="s">
        <v>2883</v>
      </c>
      <c r="H746" s="230" t="s">
        <v>1482</v>
      </c>
      <c r="I746" s="230" t="s">
        <v>58</v>
      </c>
      <c r="J746" s="230" t="s">
        <v>303</v>
      </c>
      <c r="K746" s="230">
        <v>2017</v>
      </c>
      <c r="L746" s="230" t="s">
        <v>290</v>
      </c>
      <c r="S746" s="230" t="s">
        <v>976</v>
      </c>
      <c r="T746" s="230" t="s">
        <v>976</v>
      </c>
      <c r="U746" s="230" t="s">
        <v>976</v>
      </c>
      <c r="V746" s="230" t="s">
        <v>976</v>
      </c>
    </row>
    <row r="747" spans="1:22" ht="17.25" customHeight="1" x14ac:dyDescent="0.3">
      <c r="A747" s="230">
        <v>426058</v>
      </c>
      <c r="B747" s="230" t="s">
        <v>2884</v>
      </c>
      <c r="C747" s="230" t="s">
        <v>87</v>
      </c>
      <c r="D747" s="230" t="s">
        <v>200</v>
      </c>
      <c r="E747" s="230" t="s">
        <v>145</v>
      </c>
      <c r="F747" s="230">
        <v>36273</v>
      </c>
      <c r="G747" s="230" t="s">
        <v>2751</v>
      </c>
      <c r="H747" s="230" t="s">
        <v>1482</v>
      </c>
      <c r="I747" s="230" t="s">
        <v>58</v>
      </c>
      <c r="J747" s="230" t="s">
        <v>302</v>
      </c>
      <c r="K747" s="230" t="s">
        <v>1516</v>
      </c>
      <c r="L747" s="230" t="s">
        <v>290</v>
      </c>
      <c r="N747" s="230">
        <v>3132</v>
      </c>
      <c r="O747" s="230">
        <v>44425.501782407409</v>
      </c>
      <c r="P747" s="230">
        <v>10000</v>
      </c>
    </row>
    <row r="748" spans="1:22" ht="17.25" customHeight="1" x14ac:dyDescent="0.3">
      <c r="A748" s="230">
        <v>424660</v>
      </c>
      <c r="B748" s="230" t="s">
        <v>2886</v>
      </c>
      <c r="C748" s="230" t="s">
        <v>83</v>
      </c>
      <c r="D748" s="230" t="s">
        <v>2887</v>
      </c>
      <c r="E748" s="230" t="s">
        <v>145</v>
      </c>
      <c r="F748" s="230">
        <v>35443</v>
      </c>
      <c r="G748" s="230" t="s">
        <v>290</v>
      </c>
      <c r="H748" s="230" t="s">
        <v>1482</v>
      </c>
      <c r="I748" s="230" t="s">
        <v>58</v>
      </c>
      <c r="J748" s="230" t="s">
        <v>302</v>
      </c>
      <c r="K748" s="230">
        <v>2015</v>
      </c>
      <c r="L748" s="230" t="s">
        <v>1504</v>
      </c>
      <c r="S748" s="230" t="s">
        <v>976</v>
      </c>
      <c r="T748" s="230" t="s">
        <v>976</v>
      </c>
      <c r="U748" s="230" t="s">
        <v>976</v>
      </c>
      <c r="V748" s="230" t="s">
        <v>976</v>
      </c>
    </row>
    <row r="749" spans="1:22" ht="17.25" customHeight="1" x14ac:dyDescent="0.3">
      <c r="A749" s="230">
        <v>424976</v>
      </c>
      <c r="B749" s="230" t="s">
        <v>2888</v>
      </c>
      <c r="C749" s="230" t="s">
        <v>83</v>
      </c>
      <c r="D749" s="230" t="s">
        <v>594</v>
      </c>
      <c r="E749" s="230" t="s">
        <v>146</v>
      </c>
      <c r="F749" s="230">
        <v>35800</v>
      </c>
      <c r="G749" s="230" t="s">
        <v>2728</v>
      </c>
      <c r="H749" s="230" t="s">
        <v>1482</v>
      </c>
      <c r="I749" s="230" t="s">
        <v>58</v>
      </c>
      <c r="J749" s="230" t="s">
        <v>302</v>
      </c>
      <c r="K749" s="230">
        <v>2015</v>
      </c>
      <c r="L749" s="230" t="s">
        <v>1504</v>
      </c>
      <c r="S749" s="230" t="s">
        <v>976</v>
      </c>
      <c r="T749" s="230" t="s">
        <v>976</v>
      </c>
      <c r="U749" s="230" t="s">
        <v>976</v>
      </c>
      <c r="V749" s="230" t="s">
        <v>976</v>
      </c>
    </row>
    <row r="750" spans="1:22" ht="17.25" customHeight="1" x14ac:dyDescent="0.3">
      <c r="A750" s="230">
        <v>425332</v>
      </c>
      <c r="B750" s="230" t="s">
        <v>2889</v>
      </c>
      <c r="C750" s="230" t="s">
        <v>397</v>
      </c>
      <c r="D750" s="230" t="s">
        <v>229</v>
      </c>
      <c r="E750" s="230" t="s">
        <v>145</v>
      </c>
      <c r="F750" s="230">
        <v>36161</v>
      </c>
      <c r="G750" s="230" t="s">
        <v>611</v>
      </c>
      <c r="H750" s="230" t="s">
        <v>1482</v>
      </c>
      <c r="I750" s="230" t="s">
        <v>58</v>
      </c>
      <c r="J750" s="230" t="s">
        <v>303</v>
      </c>
      <c r="K750" s="230">
        <v>2016</v>
      </c>
      <c r="L750" s="230" t="s">
        <v>1504</v>
      </c>
      <c r="S750" s="230" t="s">
        <v>976</v>
      </c>
      <c r="T750" s="230" t="s">
        <v>976</v>
      </c>
      <c r="U750" s="230" t="s">
        <v>976</v>
      </c>
      <c r="V750" s="230" t="s">
        <v>976</v>
      </c>
    </row>
    <row r="751" spans="1:22" ht="17.25" customHeight="1" x14ac:dyDescent="0.3">
      <c r="A751" s="230">
        <v>424770</v>
      </c>
      <c r="B751" s="230" t="s">
        <v>2892</v>
      </c>
      <c r="C751" s="230" t="s">
        <v>57</v>
      </c>
      <c r="D751" s="230" t="s">
        <v>235</v>
      </c>
      <c r="E751" s="230" t="s">
        <v>146</v>
      </c>
      <c r="F751" s="230">
        <v>34140</v>
      </c>
      <c r="G751" s="230" t="s">
        <v>288</v>
      </c>
      <c r="H751" s="230" t="s">
        <v>1482</v>
      </c>
      <c r="I751" s="230" t="s">
        <v>58</v>
      </c>
      <c r="K751" s="230">
        <v>2011</v>
      </c>
      <c r="L751" s="230" t="s">
        <v>288</v>
      </c>
      <c r="S751" s="230" t="s">
        <v>976</v>
      </c>
      <c r="T751" s="230" t="s">
        <v>976</v>
      </c>
      <c r="U751" s="230" t="s">
        <v>976</v>
      </c>
      <c r="V751" s="230" t="s">
        <v>976</v>
      </c>
    </row>
    <row r="752" spans="1:22" ht="17.25" customHeight="1" x14ac:dyDescent="0.3">
      <c r="A752" s="230">
        <v>425194</v>
      </c>
      <c r="B752" s="230" t="s">
        <v>2893</v>
      </c>
      <c r="C752" s="230" t="s">
        <v>106</v>
      </c>
      <c r="D752" s="230" t="s">
        <v>233</v>
      </c>
      <c r="E752" s="230" t="s">
        <v>145</v>
      </c>
      <c r="F752" s="230">
        <v>34364</v>
      </c>
      <c r="G752" s="230" t="s">
        <v>786</v>
      </c>
      <c r="H752" s="230" t="s">
        <v>1482</v>
      </c>
      <c r="I752" s="230" t="s">
        <v>58</v>
      </c>
      <c r="J752" s="230" t="s">
        <v>303</v>
      </c>
      <c r="K752" s="230">
        <v>2012</v>
      </c>
      <c r="L752" s="230" t="s">
        <v>288</v>
      </c>
      <c r="S752" s="230" t="s">
        <v>976</v>
      </c>
      <c r="T752" s="230" t="s">
        <v>976</v>
      </c>
      <c r="U752" s="230" t="s">
        <v>976</v>
      </c>
      <c r="V752" s="230" t="s">
        <v>976</v>
      </c>
    </row>
    <row r="753" spans="1:22" ht="17.25" customHeight="1" x14ac:dyDescent="0.3">
      <c r="A753" s="230">
        <v>419205</v>
      </c>
      <c r="B753" s="230" t="s">
        <v>608</v>
      </c>
      <c r="C753" s="230" t="s">
        <v>66</v>
      </c>
      <c r="D753" s="230" t="s">
        <v>443</v>
      </c>
      <c r="E753" s="230" t="s">
        <v>145</v>
      </c>
      <c r="F753" s="230">
        <v>34970</v>
      </c>
      <c r="G753" s="230" t="s">
        <v>2894</v>
      </c>
      <c r="H753" s="230" t="s">
        <v>1482</v>
      </c>
      <c r="I753" s="230" t="s">
        <v>58</v>
      </c>
      <c r="J753" s="230" t="s">
        <v>302</v>
      </c>
      <c r="K753" s="230">
        <v>2013</v>
      </c>
      <c r="L753" s="230" t="s">
        <v>288</v>
      </c>
      <c r="S753" s="230" t="s">
        <v>976</v>
      </c>
      <c r="U753" s="230" t="s">
        <v>976</v>
      </c>
      <c r="V753" s="230" t="s">
        <v>976</v>
      </c>
    </row>
    <row r="754" spans="1:22" ht="17.25" customHeight="1" x14ac:dyDescent="0.3">
      <c r="A754" s="230">
        <v>425879</v>
      </c>
      <c r="B754" s="230" t="s">
        <v>2895</v>
      </c>
      <c r="C754" s="230" t="s">
        <v>63</v>
      </c>
      <c r="D754" s="230" t="s">
        <v>2896</v>
      </c>
      <c r="E754" s="230" t="s">
        <v>146</v>
      </c>
      <c r="H754" s="230" t="s">
        <v>1482</v>
      </c>
      <c r="I754" s="230" t="s">
        <v>58</v>
      </c>
      <c r="J754" s="230" t="s">
        <v>303</v>
      </c>
      <c r="K754" s="230">
        <v>2014</v>
      </c>
      <c r="L754" s="230" t="s">
        <v>288</v>
      </c>
      <c r="U754" s="230" t="s">
        <v>976</v>
      </c>
      <c r="V754" s="230" t="s">
        <v>976</v>
      </c>
    </row>
    <row r="755" spans="1:22" ht="17.25" customHeight="1" x14ac:dyDescent="0.3">
      <c r="A755" s="230">
        <v>424398</v>
      </c>
      <c r="B755" s="230" t="s">
        <v>2897</v>
      </c>
      <c r="C755" s="230" t="s">
        <v>618</v>
      </c>
      <c r="D755" s="230" t="s">
        <v>253</v>
      </c>
      <c r="E755" s="230" t="s">
        <v>145</v>
      </c>
      <c r="F755" s="230">
        <v>34946</v>
      </c>
      <c r="G755" s="230" t="s">
        <v>288</v>
      </c>
      <c r="H755" s="230" t="s">
        <v>1482</v>
      </c>
      <c r="I755" s="230" t="s">
        <v>58</v>
      </c>
      <c r="J755" s="230" t="s">
        <v>302</v>
      </c>
      <c r="K755" s="230">
        <v>2015</v>
      </c>
      <c r="L755" s="230" t="s">
        <v>288</v>
      </c>
      <c r="S755" s="230" t="s">
        <v>976</v>
      </c>
      <c r="T755" s="230" t="s">
        <v>976</v>
      </c>
      <c r="U755" s="230" t="s">
        <v>976</v>
      </c>
      <c r="V755" s="230" t="s">
        <v>976</v>
      </c>
    </row>
    <row r="756" spans="1:22" ht="17.25" customHeight="1" x14ac:dyDescent="0.3">
      <c r="A756" s="230">
        <v>426519</v>
      </c>
      <c r="B756" s="230" t="s">
        <v>2898</v>
      </c>
      <c r="C756" s="230" t="s">
        <v>74</v>
      </c>
      <c r="D756" s="230" t="s">
        <v>357</v>
      </c>
      <c r="E756" s="230" t="s">
        <v>145</v>
      </c>
      <c r="F756" s="230">
        <v>35809</v>
      </c>
      <c r="G756" s="230" t="s">
        <v>288</v>
      </c>
      <c r="H756" s="230" t="s">
        <v>1482</v>
      </c>
      <c r="I756" s="230" t="s">
        <v>58</v>
      </c>
      <c r="J756" s="230" t="s">
        <v>303</v>
      </c>
      <c r="K756" s="230">
        <v>2015</v>
      </c>
      <c r="L756" s="230" t="s">
        <v>288</v>
      </c>
      <c r="U756" s="230" t="s">
        <v>976</v>
      </c>
      <c r="V756" s="230" t="s">
        <v>976</v>
      </c>
    </row>
    <row r="757" spans="1:22" ht="17.25" customHeight="1" x14ac:dyDescent="0.3">
      <c r="A757" s="230">
        <v>422732</v>
      </c>
      <c r="B757" s="230" t="s">
        <v>2899</v>
      </c>
      <c r="C757" s="230" t="s">
        <v>74</v>
      </c>
      <c r="D757" s="230" t="s">
        <v>204</v>
      </c>
      <c r="E757" s="230" t="s">
        <v>145</v>
      </c>
      <c r="F757" s="230">
        <v>35431</v>
      </c>
      <c r="G757" s="230" t="s">
        <v>2900</v>
      </c>
      <c r="H757" s="230" t="s">
        <v>1482</v>
      </c>
      <c r="I757" s="230" t="s">
        <v>58</v>
      </c>
      <c r="J757" s="230" t="s">
        <v>303</v>
      </c>
      <c r="K757" s="230">
        <v>2016</v>
      </c>
      <c r="L757" s="230" t="s">
        <v>288</v>
      </c>
      <c r="R757" s="230" t="s">
        <v>976</v>
      </c>
      <c r="T757" s="230" t="s">
        <v>976</v>
      </c>
      <c r="U757" s="230" t="s">
        <v>976</v>
      </c>
      <c r="V757" s="230" t="s">
        <v>976</v>
      </c>
    </row>
    <row r="758" spans="1:22" ht="17.25" customHeight="1" x14ac:dyDescent="0.3">
      <c r="A758" s="230">
        <v>426452</v>
      </c>
      <c r="B758" s="230" t="s">
        <v>711</v>
      </c>
      <c r="C758" s="230" t="s">
        <v>358</v>
      </c>
      <c r="D758" s="230" t="s">
        <v>712</v>
      </c>
      <c r="E758" s="230" t="s">
        <v>145</v>
      </c>
      <c r="F758" s="230">
        <v>35796</v>
      </c>
      <c r="H758" s="230" t="s">
        <v>1482</v>
      </c>
      <c r="I758" s="230" t="s">
        <v>58</v>
      </c>
      <c r="J758" s="230" t="s">
        <v>303</v>
      </c>
      <c r="K758" s="230">
        <v>2016</v>
      </c>
      <c r="L758" s="230" t="s">
        <v>288</v>
      </c>
      <c r="N758" s="230">
        <v>3041</v>
      </c>
      <c r="O758" s="230">
        <v>44420.512638888889</v>
      </c>
      <c r="P758" s="230">
        <v>10000</v>
      </c>
    </row>
    <row r="759" spans="1:22" ht="17.25" customHeight="1" x14ac:dyDescent="0.3">
      <c r="A759" s="230">
        <v>424035</v>
      </c>
      <c r="B759" s="230" t="s">
        <v>2901</v>
      </c>
      <c r="C759" s="230" t="s">
        <v>757</v>
      </c>
      <c r="D759" s="230" t="s">
        <v>486</v>
      </c>
      <c r="E759" s="230" t="s">
        <v>146</v>
      </c>
      <c r="F759" s="230">
        <v>36249</v>
      </c>
      <c r="G759" s="230" t="s">
        <v>288</v>
      </c>
      <c r="H759" s="230" t="s">
        <v>1482</v>
      </c>
      <c r="I759" s="230" t="s">
        <v>58</v>
      </c>
      <c r="J759" s="230" t="s">
        <v>303</v>
      </c>
      <c r="K759" s="230">
        <v>2017</v>
      </c>
      <c r="L759" s="230" t="s">
        <v>288</v>
      </c>
      <c r="U759" s="230" t="s">
        <v>976</v>
      </c>
      <c r="V759" s="230" t="s">
        <v>976</v>
      </c>
    </row>
    <row r="760" spans="1:22" ht="17.25" customHeight="1" x14ac:dyDescent="0.3">
      <c r="A760" s="230">
        <v>426656</v>
      </c>
      <c r="B760" s="230" t="s">
        <v>2902</v>
      </c>
      <c r="C760" s="230" t="s">
        <v>503</v>
      </c>
      <c r="D760" s="230" t="s">
        <v>232</v>
      </c>
      <c r="E760" s="230" t="s">
        <v>145</v>
      </c>
      <c r="H760" s="230" t="s">
        <v>1482</v>
      </c>
      <c r="I760" s="230" t="s">
        <v>58</v>
      </c>
      <c r="J760" s="230" t="s">
        <v>303</v>
      </c>
      <c r="K760" s="230">
        <v>2017</v>
      </c>
      <c r="L760" s="230" t="s">
        <v>288</v>
      </c>
      <c r="U760" s="230" t="s">
        <v>976</v>
      </c>
      <c r="V760" s="230" t="s">
        <v>976</v>
      </c>
    </row>
    <row r="761" spans="1:22" ht="17.25" customHeight="1" x14ac:dyDescent="0.3">
      <c r="A761" s="230">
        <v>426660</v>
      </c>
      <c r="B761" s="230" t="s">
        <v>2903</v>
      </c>
      <c r="C761" s="230" t="s">
        <v>389</v>
      </c>
      <c r="D761" s="230" t="s">
        <v>233</v>
      </c>
      <c r="E761" s="230" t="s">
        <v>145</v>
      </c>
      <c r="H761" s="230" t="s">
        <v>1482</v>
      </c>
      <c r="I761" s="230" t="s">
        <v>58</v>
      </c>
      <c r="J761" s="230" t="s">
        <v>303</v>
      </c>
      <c r="K761" s="230">
        <v>2017</v>
      </c>
      <c r="L761" s="230" t="s">
        <v>288</v>
      </c>
      <c r="U761" s="230" t="s">
        <v>976</v>
      </c>
      <c r="V761" s="230" t="s">
        <v>976</v>
      </c>
    </row>
    <row r="762" spans="1:22" ht="17.25" customHeight="1" x14ac:dyDescent="0.3">
      <c r="A762" s="230">
        <v>425092</v>
      </c>
      <c r="B762" s="230" t="s">
        <v>2904</v>
      </c>
      <c r="C762" s="230" t="s">
        <v>83</v>
      </c>
      <c r="D762" s="230" t="s">
        <v>253</v>
      </c>
      <c r="E762" s="230" t="s">
        <v>146</v>
      </c>
      <c r="F762" s="230">
        <v>36192</v>
      </c>
      <c r="G762" s="230" t="s">
        <v>2727</v>
      </c>
      <c r="H762" s="230" t="s">
        <v>1482</v>
      </c>
      <c r="I762" s="230" t="s">
        <v>58</v>
      </c>
      <c r="J762" s="230" t="s">
        <v>303</v>
      </c>
      <c r="K762" s="230">
        <v>2016</v>
      </c>
      <c r="L762" s="230" t="s">
        <v>1485</v>
      </c>
      <c r="S762" s="230" t="s">
        <v>976</v>
      </c>
      <c r="T762" s="230" t="s">
        <v>976</v>
      </c>
      <c r="U762" s="230" t="s">
        <v>976</v>
      </c>
      <c r="V762" s="230" t="s">
        <v>976</v>
      </c>
    </row>
    <row r="763" spans="1:22" ht="17.25" customHeight="1" x14ac:dyDescent="0.3">
      <c r="A763" s="230">
        <v>426152</v>
      </c>
      <c r="B763" s="230" t="s">
        <v>2383</v>
      </c>
      <c r="C763" s="230" t="s">
        <v>61</v>
      </c>
      <c r="D763" s="230" t="s">
        <v>2905</v>
      </c>
      <c r="E763" s="230" t="s">
        <v>146</v>
      </c>
      <c r="H763" s="230" t="s">
        <v>1482</v>
      </c>
      <c r="I763" s="230" t="s">
        <v>58</v>
      </c>
      <c r="J763" s="230" t="s">
        <v>303</v>
      </c>
      <c r="K763" s="230">
        <v>2012</v>
      </c>
      <c r="L763" s="230" t="s">
        <v>293</v>
      </c>
      <c r="U763" s="230" t="s">
        <v>976</v>
      </c>
      <c r="V763" s="230" t="s">
        <v>976</v>
      </c>
    </row>
    <row r="764" spans="1:22" ht="17.25" customHeight="1" x14ac:dyDescent="0.3">
      <c r="A764" s="230">
        <v>425920</v>
      </c>
      <c r="B764" s="230" t="s">
        <v>2906</v>
      </c>
      <c r="C764" s="230" t="s">
        <v>2907</v>
      </c>
      <c r="D764" s="230" t="s">
        <v>2356</v>
      </c>
      <c r="E764" s="230" t="s">
        <v>145</v>
      </c>
      <c r="F764" s="230">
        <v>35796</v>
      </c>
      <c r="G764" s="230" t="s">
        <v>1501</v>
      </c>
      <c r="H764" s="230" t="s">
        <v>1482</v>
      </c>
      <c r="I764" s="230" t="s">
        <v>58</v>
      </c>
      <c r="J764" s="230" t="s">
        <v>303</v>
      </c>
      <c r="K764" s="230">
        <v>2015</v>
      </c>
      <c r="L764" s="230" t="s">
        <v>293</v>
      </c>
      <c r="V764" s="230" t="s">
        <v>976</v>
      </c>
    </row>
    <row r="765" spans="1:22" ht="17.25" customHeight="1" x14ac:dyDescent="0.3">
      <c r="A765" s="230">
        <v>426783</v>
      </c>
      <c r="B765" s="230" t="s">
        <v>2908</v>
      </c>
      <c r="C765" s="230" t="s">
        <v>97</v>
      </c>
      <c r="D765" s="230" t="s">
        <v>221</v>
      </c>
      <c r="E765" s="230" t="s">
        <v>145</v>
      </c>
      <c r="H765" s="230" t="s">
        <v>1482</v>
      </c>
      <c r="I765" s="230" t="s">
        <v>58</v>
      </c>
      <c r="J765" s="230" t="s">
        <v>303</v>
      </c>
      <c r="K765" s="230">
        <v>2015</v>
      </c>
      <c r="L765" s="230" t="s">
        <v>293</v>
      </c>
      <c r="U765" s="230" t="s">
        <v>976</v>
      </c>
      <c r="V765" s="230" t="s">
        <v>976</v>
      </c>
    </row>
    <row r="766" spans="1:22" ht="17.25" customHeight="1" x14ac:dyDescent="0.3">
      <c r="A766" s="230">
        <v>423566</v>
      </c>
      <c r="B766" s="230" t="s">
        <v>2909</v>
      </c>
      <c r="C766" s="230" t="s">
        <v>420</v>
      </c>
      <c r="D766" s="230" t="s">
        <v>742</v>
      </c>
      <c r="E766" s="230" t="s">
        <v>146</v>
      </c>
      <c r="F766" s="230">
        <v>36177</v>
      </c>
      <c r="G766" s="230" t="s">
        <v>288</v>
      </c>
      <c r="H766" s="230" t="s">
        <v>1482</v>
      </c>
      <c r="I766" s="230" t="s">
        <v>58</v>
      </c>
      <c r="J766" s="230" t="s">
        <v>303</v>
      </c>
      <c r="K766" s="230">
        <v>2016</v>
      </c>
      <c r="L766" s="230" t="s">
        <v>293</v>
      </c>
      <c r="S766" s="230" t="s">
        <v>976</v>
      </c>
      <c r="T766" s="230" t="s">
        <v>976</v>
      </c>
      <c r="U766" s="230" t="s">
        <v>976</v>
      </c>
      <c r="V766" s="230" t="s">
        <v>976</v>
      </c>
    </row>
    <row r="767" spans="1:22" ht="17.25" customHeight="1" x14ac:dyDescent="0.3">
      <c r="A767" s="230">
        <v>425996</v>
      </c>
      <c r="B767" s="230" t="s">
        <v>2910</v>
      </c>
      <c r="C767" s="230" t="s">
        <v>65</v>
      </c>
      <c r="D767" s="230" t="s">
        <v>250</v>
      </c>
      <c r="E767" s="230" t="s">
        <v>146</v>
      </c>
      <c r="F767" s="230" t="s">
        <v>2911</v>
      </c>
      <c r="G767" s="230" t="s">
        <v>2047</v>
      </c>
      <c r="H767" s="230" t="s">
        <v>1482</v>
      </c>
      <c r="I767" s="230" t="s">
        <v>58</v>
      </c>
      <c r="J767" s="230" t="s">
        <v>303</v>
      </c>
      <c r="K767" s="230">
        <v>2016</v>
      </c>
      <c r="L767" s="230" t="s">
        <v>293</v>
      </c>
      <c r="N767" s="230">
        <v>2944</v>
      </c>
      <c r="O767" s="230">
        <v>44418.383113425924</v>
      </c>
      <c r="P767" s="230">
        <v>12500</v>
      </c>
    </row>
    <row r="768" spans="1:22" ht="17.25" customHeight="1" x14ac:dyDescent="0.3">
      <c r="A768" s="230">
        <v>426627</v>
      </c>
      <c r="B768" s="230" t="s">
        <v>2912</v>
      </c>
      <c r="C768" s="230" t="s">
        <v>83</v>
      </c>
      <c r="D768" s="230" t="s">
        <v>451</v>
      </c>
      <c r="E768" s="230" t="s">
        <v>146</v>
      </c>
      <c r="H768" s="230" t="s">
        <v>1482</v>
      </c>
      <c r="I768" s="230" t="s">
        <v>58</v>
      </c>
      <c r="J768" s="230" t="s">
        <v>303</v>
      </c>
      <c r="K768" s="230">
        <v>2016</v>
      </c>
      <c r="L768" s="230" t="s">
        <v>293</v>
      </c>
      <c r="V768" s="230" t="s">
        <v>976</v>
      </c>
    </row>
    <row r="769" spans="1:22" ht="17.25" customHeight="1" x14ac:dyDescent="0.3">
      <c r="A769" s="230">
        <v>426251</v>
      </c>
      <c r="B769" s="230" t="s">
        <v>2913</v>
      </c>
      <c r="C769" s="230" t="s">
        <v>84</v>
      </c>
      <c r="D769" s="230" t="s">
        <v>993</v>
      </c>
      <c r="E769" s="230" t="s">
        <v>145</v>
      </c>
      <c r="F769" s="230">
        <v>35560</v>
      </c>
      <c r="G769" s="230" t="s">
        <v>288</v>
      </c>
      <c r="H769" s="230" t="s">
        <v>1482</v>
      </c>
      <c r="I769" s="230" t="s">
        <v>58</v>
      </c>
      <c r="J769" s="230" t="s">
        <v>302</v>
      </c>
      <c r="K769" s="230">
        <v>2017</v>
      </c>
      <c r="L769" s="230" t="s">
        <v>293</v>
      </c>
      <c r="U769" s="230" t="s">
        <v>976</v>
      </c>
      <c r="V769" s="230" t="s">
        <v>976</v>
      </c>
    </row>
    <row r="770" spans="1:22" ht="17.25" customHeight="1" x14ac:dyDescent="0.3">
      <c r="A770" s="230">
        <v>425947</v>
      </c>
      <c r="B770" s="230" t="s">
        <v>2914</v>
      </c>
      <c r="C770" s="230" t="s">
        <v>470</v>
      </c>
      <c r="D770" s="230" t="s">
        <v>2915</v>
      </c>
      <c r="E770" s="230" t="s">
        <v>146</v>
      </c>
      <c r="F770" s="230" t="s">
        <v>2916</v>
      </c>
      <c r="G770" s="230" t="s">
        <v>288</v>
      </c>
      <c r="H770" s="230" t="s">
        <v>1482</v>
      </c>
      <c r="I770" s="230" t="s">
        <v>58</v>
      </c>
      <c r="J770" s="230" t="s">
        <v>302</v>
      </c>
      <c r="K770" s="230">
        <v>2017</v>
      </c>
      <c r="L770" s="230" t="s">
        <v>293</v>
      </c>
    </row>
    <row r="771" spans="1:22" ht="17.25" customHeight="1" x14ac:dyDescent="0.3">
      <c r="A771" s="230">
        <v>426235</v>
      </c>
      <c r="B771" s="230" t="s">
        <v>2917</v>
      </c>
      <c r="C771" s="230" t="s">
        <v>63</v>
      </c>
      <c r="D771" s="230" t="s">
        <v>603</v>
      </c>
      <c r="E771" s="230" t="s">
        <v>146</v>
      </c>
      <c r="H771" s="230" t="s">
        <v>1482</v>
      </c>
      <c r="I771" s="230" t="s">
        <v>58</v>
      </c>
      <c r="J771" s="230" t="s">
        <v>302</v>
      </c>
      <c r="K771" s="230">
        <v>2017</v>
      </c>
      <c r="L771" s="230" t="s">
        <v>293</v>
      </c>
    </row>
    <row r="772" spans="1:22" ht="17.25" customHeight="1" x14ac:dyDescent="0.3">
      <c r="A772" s="230">
        <v>426559</v>
      </c>
      <c r="B772" s="230" t="s">
        <v>2918</v>
      </c>
      <c r="C772" s="230" t="s">
        <v>63</v>
      </c>
      <c r="D772" s="230" t="s">
        <v>210</v>
      </c>
      <c r="E772" s="230" t="s">
        <v>145</v>
      </c>
      <c r="H772" s="230" t="s">
        <v>1482</v>
      </c>
      <c r="I772" s="230" t="s">
        <v>58</v>
      </c>
      <c r="J772" s="230" t="s">
        <v>303</v>
      </c>
      <c r="K772" s="230">
        <v>2017</v>
      </c>
      <c r="U772" s="230" t="s">
        <v>976</v>
      </c>
      <c r="V772" s="230" t="s">
        <v>976</v>
      </c>
    </row>
    <row r="773" spans="1:22" ht="17.25" customHeight="1" x14ac:dyDescent="0.3">
      <c r="A773" s="230">
        <v>426681</v>
      </c>
      <c r="B773" s="230" t="s">
        <v>2919</v>
      </c>
      <c r="C773" s="230" t="s">
        <v>795</v>
      </c>
      <c r="D773" s="230" t="s">
        <v>438</v>
      </c>
      <c r="E773" s="230" t="s">
        <v>145</v>
      </c>
      <c r="H773" s="230" t="s">
        <v>1482</v>
      </c>
      <c r="I773" s="230" t="s">
        <v>58</v>
      </c>
      <c r="J773" s="230" t="s">
        <v>303</v>
      </c>
      <c r="K773" s="230">
        <v>2017</v>
      </c>
      <c r="U773" s="230" t="s">
        <v>976</v>
      </c>
      <c r="V773" s="230" t="s">
        <v>976</v>
      </c>
    </row>
    <row r="774" spans="1:22" ht="17.25" customHeight="1" x14ac:dyDescent="0.3">
      <c r="A774" s="230">
        <v>424223</v>
      </c>
      <c r="B774" s="230" t="s">
        <v>2921</v>
      </c>
      <c r="C774" s="230" t="s">
        <v>68</v>
      </c>
      <c r="D774" s="230" t="s">
        <v>2922</v>
      </c>
      <c r="E774" s="230" t="s">
        <v>145</v>
      </c>
      <c r="F774" s="230">
        <v>35431</v>
      </c>
      <c r="G774" s="230" t="s">
        <v>1835</v>
      </c>
      <c r="H774" s="230" t="s">
        <v>1482</v>
      </c>
      <c r="I774" s="230" t="s">
        <v>58</v>
      </c>
      <c r="J774" s="230" t="s">
        <v>302</v>
      </c>
      <c r="K774" s="230">
        <v>2015</v>
      </c>
      <c r="R774" s="230" t="s">
        <v>976</v>
      </c>
      <c r="S774" s="230" t="s">
        <v>976</v>
      </c>
      <c r="T774" s="230" t="s">
        <v>976</v>
      </c>
      <c r="U774" s="230" t="s">
        <v>976</v>
      </c>
      <c r="V774" s="230" t="s">
        <v>976</v>
      </c>
    </row>
    <row r="775" spans="1:22" ht="17.25" customHeight="1" x14ac:dyDescent="0.3">
      <c r="A775" s="230">
        <v>427393</v>
      </c>
      <c r="B775" s="230" t="s">
        <v>2925</v>
      </c>
      <c r="C775" s="230" t="s">
        <v>61</v>
      </c>
      <c r="D775" s="230" t="s">
        <v>2926</v>
      </c>
      <c r="E775" s="230" t="s">
        <v>145</v>
      </c>
      <c r="F775" s="230">
        <v>28399</v>
      </c>
      <c r="G775" s="230" t="s">
        <v>2923</v>
      </c>
      <c r="H775" s="230" t="s">
        <v>1482</v>
      </c>
      <c r="I775" s="230" t="s">
        <v>58</v>
      </c>
      <c r="J775" s="230" t="s">
        <v>303</v>
      </c>
      <c r="K775" s="230">
        <v>2014</v>
      </c>
      <c r="L775" s="230" t="s">
        <v>298</v>
      </c>
      <c r="V775" s="230" t="s">
        <v>976</v>
      </c>
    </row>
    <row r="776" spans="1:22" ht="17.25" customHeight="1" x14ac:dyDescent="0.3">
      <c r="A776" s="230">
        <v>427552</v>
      </c>
      <c r="B776" s="230" t="s">
        <v>2927</v>
      </c>
      <c r="C776" s="230" t="s">
        <v>83</v>
      </c>
      <c r="D776" s="230" t="s">
        <v>197</v>
      </c>
      <c r="E776" s="230" t="s">
        <v>145</v>
      </c>
      <c r="F776" s="230">
        <v>36553</v>
      </c>
      <c r="G776" s="230" t="s">
        <v>1835</v>
      </c>
      <c r="H776" s="230" t="s">
        <v>1482</v>
      </c>
      <c r="I776" s="230" t="s">
        <v>58</v>
      </c>
      <c r="J776" s="230" t="s">
        <v>303</v>
      </c>
      <c r="K776" s="230">
        <v>2014</v>
      </c>
      <c r="L776" s="230" t="s">
        <v>298</v>
      </c>
    </row>
    <row r="777" spans="1:22" ht="17.25" customHeight="1" x14ac:dyDescent="0.3">
      <c r="A777" s="230">
        <v>427382</v>
      </c>
      <c r="B777" s="230" t="s">
        <v>2928</v>
      </c>
      <c r="C777" s="230" t="s">
        <v>63</v>
      </c>
      <c r="D777" s="230" t="s">
        <v>2929</v>
      </c>
      <c r="E777" s="230" t="s">
        <v>146</v>
      </c>
      <c r="F777" s="230">
        <v>35611</v>
      </c>
      <c r="G777" s="230" t="s">
        <v>288</v>
      </c>
      <c r="H777" s="230" t="s">
        <v>1482</v>
      </c>
      <c r="I777" s="230" t="s">
        <v>58</v>
      </c>
      <c r="J777" s="230" t="s">
        <v>303</v>
      </c>
      <c r="K777" s="230">
        <v>2015</v>
      </c>
      <c r="L777" s="230" t="s">
        <v>298</v>
      </c>
    </row>
    <row r="778" spans="1:22" ht="17.25" customHeight="1" x14ac:dyDescent="0.3">
      <c r="A778" s="230">
        <v>427576</v>
      </c>
      <c r="B778" s="230" t="s">
        <v>2930</v>
      </c>
      <c r="C778" s="230" t="s">
        <v>585</v>
      </c>
      <c r="D778" s="230" t="s">
        <v>227</v>
      </c>
      <c r="E778" s="230" t="s">
        <v>145</v>
      </c>
      <c r="F778" s="230">
        <v>36526</v>
      </c>
      <c r="G778" s="230" t="s">
        <v>288</v>
      </c>
      <c r="H778" s="230" t="s">
        <v>1482</v>
      </c>
      <c r="I778" s="230" t="s">
        <v>58</v>
      </c>
      <c r="J778" s="230" t="s">
        <v>302</v>
      </c>
      <c r="K778" s="230">
        <v>2017</v>
      </c>
      <c r="L778" s="230" t="s">
        <v>299</v>
      </c>
      <c r="V778" s="230" t="s">
        <v>976</v>
      </c>
    </row>
    <row r="779" spans="1:22" ht="17.25" customHeight="1" x14ac:dyDescent="0.3">
      <c r="A779" s="230">
        <v>425590</v>
      </c>
      <c r="B779" s="230" t="s">
        <v>2931</v>
      </c>
      <c r="C779" s="230" t="s">
        <v>715</v>
      </c>
      <c r="D779" s="230" t="s">
        <v>250</v>
      </c>
      <c r="E779" s="230" t="s">
        <v>146</v>
      </c>
      <c r="F779" s="230">
        <v>28954</v>
      </c>
      <c r="G779" s="230" t="s">
        <v>296</v>
      </c>
      <c r="H779" s="230" t="s">
        <v>1482</v>
      </c>
      <c r="I779" s="230" t="s">
        <v>58</v>
      </c>
      <c r="J779" s="230" t="s">
        <v>302</v>
      </c>
      <c r="K779" s="230">
        <v>1997</v>
      </c>
      <c r="L779" s="230" t="s">
        <v>290</v>
      </c>
      <c r="S779" s="230" t="s">
        <v>976</v>
      </c>
      <c r="T779" s="230" t="s">
        <v>976</v>
      </c>
      <c r="U779" s="230" t="s">
        <v>976</v>
      </c>
      <c r="V779" s="230" t="s">
        <v>976</v>
      </c>
    </row>
    <row r="780" spans="1:22" ht="17.25" customHeight="1" x14ac:dyDescent="0.3">
      <c r="A780" s="230">
        <v>423381</v>
      </c>
      <c r="B780" s="230" t="s">
        <v>2932</v>
      </c>
      <c r="C780" s="230" t="s">
        <v>1768</v>
      </c>
      <c r="D780" s="230" t="s">
        <v>1986</v>
      </c>
      <c r="E780" s="230" t="s">
        <v>146</v>
      </c>
      <c r="F780" s="230">
        <v>29465</v>
      </c>
      <c r="G780" s="230" t="s">
        <v>2725</v>
      </c>
      <c r="H780" s="230" t="s">
        <v>1482</v>
      </c>
      <c r="I780" s="230" t="s">
        <v>58</v>
      </c>
      <c r="J780" s="230" t="s">
        <v>302</v>
      </c>
      <c r="K780" s="230">
        <v>1998</v>
      </c>
      <c r="L780" s="230" t="s">
        <v>290</v>
      </c>
      <c r="S780" s="230" t="s">
        <v>976</v>
      </c>
      <c r="T780" s="230" t="s">
        <v>976</v>
      </c>
      <c r="U780" s="230" t="s">
        <v>976</v>
      </c>
      <c r="V780" s="230" t="s">
        <v>976</v>
      </c>
    </row>
    <row r="781" spans="1:22" ht="17.25" customHeight="1" x14ac:dyDescent="0.3">
      <c r="A781" s="230">
        <v>410862</v>
      </c>
      <c r="B781" s="230" t="s">
        <v>2933</v>
      </c>
      <c r="C781" s="230" t="s">
        <v>526</v>
      </c>
      <c r="D781" s="230" t="s">
        <v>1988</v>
      </c>
      <c r="E781" s="230" t="s">
        <v>146</v>
      </c>
      <c r="F781" s="230">
        <v>29591</v>
      </c>
      <c r="G781" s="230" t="s">
        <v>2728</v>
      </c>
      <c r="H781" s="230" t="s">
        <v>1482</v>
      </c>
      <c r="I781" s="230" t="s">
        <v>58</v>
      </c>
      <c r="J781" s="230" t="s">
        <v>302</v>
      </c>
      <c r="K781" s="230">
        <v>1998</v>
      </c>
      <c r="L781" s="230" t="s">
        <v>290</v>
      </c>
      <c r="U781" s="230" t="s">
        <v>976</v>
      </c>
      <c r="V781" s="230" t="s">
        <v>976</v>
      </c>
    </row>
    <row r="782" spans="1:22" ht="17.25" customHeight="1" x14ac:dyDescent="0.3">
      <c r="A782" s="230">
        <v>414684</v>
      </c>
      <c r="B782" s="230" t="s">
        <v>2934</v>
      </c>
      <c r="C782" s="230" t="s">
        <v>61</v>
      </c>
      <c r="D782" s="230" t="s">
        <v>790</v>
      </c>
      <c r="E782" s="230" t="s">
        <v>145</v>
      </c>
      <c r="F782" s="230">
        <v>29957</v>
      </c>
      <c r="G782" s="230" t="s">
        <v>2724</v>
      </c>
      <c r="H782" s="230" t="s">
        <v>1482</v>
      </c>
      <c r="I782" s="230" t="s">
        <v>58</v>
      </c>
      <c r="J782" s="230" t="s">
        <v>303</v>
      </c>
      <c r="K782" s="230">
        <v>2000</v>
      </c>
      <c r="L782" s="230" t="s">
        <v>290</v>
      </c>
      <c r="U782" s="230" t="s">
        <v>976</v>
      </c>
      <c r="V782" s="230" t="s">
        <v>976</v>
      </c>
    </row>
    <row r="783" spans="1:22" ht="17.25" customHeight="1" x14ac:dyDescent="0.3">
      <c r="A783" s="230">
        <v>427342</v>
      </c>
      <c r="B783" s="230" t="s">
        <v>2935</v>
      </c>
      <c r="C783" s="230" t="s">
        <v>65</v>
      </c>
      <c r="D783" s="230" t="s">
        <v>658</v>
      </c>
      <c r="E783" s="230" t="s">
        <v>146</v>
      </c>
      <c r="F783" s="230">
        <v>30682</v>
      </c>
      <c r="G783" s="230" t="s">
        <v>288</v>
      </c>
      <c r="H783" s="230" t="s">
        <v>1482</v>
      </c>
      <c r="I783" s="230" t="s">
        <v>58</v>
      </c>
      <c r="J783" s="230" t="s">
        <v>302</v>
      </c>
      <c r="K783" s="230">
        <v>2002</v>
      </c>
      <c r="L783" s="230" t="s">
        <v>290</v>
      </c>
      <c r="V783" s="230" t="s">
        <v>976</v>
      </c>
    </row>
    <row r="784" spans="1:22" ht="17.25" customHeight="1" x14ac:dyDescent="0.3">
      <c r="A784" s="230">
        <v>424967</v>
      </c>
      <c r="B784" s="230" t="s">
        <v>2936</v>
      </c>
      <c r="C784" s="230" t="s">
        <v>2937</v>
      </c>
      <c r="D784" s="230" t="s">
        <v>91</v>
      </c>
      <c r="E784" s="230" t="s">
        <v>146</v>
      </c>
      <c r="F784" s="230">
        <v>30682</v>
      </c>
      <c r="G784" s="230" t="s">
        <v>290</v>
      </c>
      <c r="H784" s="230" t="s">
        <v>1482</v>
      </c>
      <c r="I784" s="230" t="s">
        <v>58</v>
      </c>
      <c r="J784" s="230" t="s">
        <v>302</v>
      </c>
      <c r="K784" s="230">
        <v>2003</v>
      </c>
      <c r="L784" s="230" t="s">
        <v>290</v>
      </c>
      <c r="S784" s="230" t="s">
        <v>976</v>
      </c>
      <c r="T784" s="230" t="s">
        <v>976</v>
      </c>
      <c r="U784" s="230" t="s">
        <v>976</v>
      </c>
      <c r="V784" s="230" t="s">
        <v>976</v>
      </c>
    </row>
    <row r="785" spans="1:22" ht="17.25" customHeight="1" x14ac:dyDescent="0.3">
      <c r="A785" s="230">
        <v>424489</v>
      </c>
      <c r="B785" s="230" t="s">
        <v>2938</v>
      </c>
      <c r="C785" s="230" t="s">
        <v>358</v>
      </c>
      <c r="D785" s="230" t="s">
        <v>238</v>
      </c>
      <c r="E785" s="230" t="s">
        <v>146</v>
      </c>
      <c r="F785" s="230">
        <v>32376</v>
      </c>
      <c r="G785" s="230" t="s">
        <v>2167</v>
      </c>
      <c r="H785" s="230" t="s">
        <v>1482</v>
      </c>
      <c r="I785" s="230" t="s">
        <v>58</v>
      </c>
      <c r="J785" s="230" t="s">
        <v>302</v>
      </c>
      <c r="K785" s="230">
        <v>2007</v>
      </c>
      <c r="L785" s="230" t="s">
        <v>290</v>
      </c>
      <c r="S785" s="230" t="s">
        <v>976</v>
      </c>
      <c r="T785" s="230" t="s">
        <v>976</v>
      </c>
      <c r="U785" s="230" t="s">
        <v>976</v>
      </c>
      <c r="V785" s="230" t="s">
        <v>976</v>
      </c>
    </row>
    <row r="786" spans="1:22" ht="17.25" customHeight="1" x14ac:dyDescent="0.3">
      <c r="A786" s="230">
        <v>425485</v>
      </c>
      <c r="B786" s="230" t="s">
        <v>2939</v>
      </c>
      <c r="C786" s="230" t="s">
        <v>108</v>
      </c>
      <c r="D786" s="230" t="s">
        <v>408</v>
      </c>
      <c r="E786" s="230" t="s">
        <v>146</v>
      </c>
      <c r="F786" s="230">
        <v>33425</v>
      </c>
      <c r="G786" s="230" t="s">
        <v>290</v>
      </c>
      <c r="H786" s="230" t="s">
        <v>1482</v>
      </c>
      <c r="I786" s="230" t="s">
        <v>58</v>
      </c>
      <c r="J786" s="230" t="s">
        <v>302</v>
      </c>
      <c r="K786" s="230">
        <v>2009</v>
      </c>
      <c r="L786" s="230" t="s">
        <v>290</v>
      </c>
      <c r="T786" s="230" t="s">
        <v>976</v>
      </c>
      <c r="U786" s="230" t="s">
        <v>976</v>
      </c>
      <c r="V786" s="230" t="s">
        <v>976</v>
      </c>
    </row>
    <row r="787" spans="1:22" ht="17.25" customHeight="1" x14ac:dyDescent="0.3">
      <c r="A787" s="230">
        <v>423213</v>
      </c>
      <c r="B787" s="230" t="s">
        <v>2940</v>
      </c>
      <c r="C787" s="230" t="s">
        <v>1831</v>
      </c>
      <c r="D787" s="230" t="s">
        <v>752</v>
      </c>
      <c r="E787" s="230" t="s">
        <v>146</v>
      </c>
      <c r="F787" s="230">
        <v>33239</v>
      </c>
      <c r="G787" s="230" t="s">
        <v>1836</v>
      </c>
      <c r="H787" s="230" t="s">
        <v>1482</v>
      </c>
      <c r="I787" s="230" t="s">
        <v>58</v>
      </c>
      <c r="J787" s="230" t="s">
        <v>303</v>
      </c>
      <c r="K787" s="230">
        <v>2009</v>
      </c>
      <c r="L787" s="230" t="s">
        <v>290</v>
      </c>
      <c r="R787" s="230" t="s">
        <v>976</v>
      </c>
      <c r="S787" s="230" t="s">
        <v>976</v>
      </c>
      <c r="T787" s="230" t="s">
        <v>976</v>
      </c>
      <c r="U787" s="230" t="s">
        <v>976</v>
      </c>
      <c r="V787" s="230" t="s">
        <v>976</v>
      </c>
    </row>
    <row r="788" spans="1:22" ht="17.25" customHeight="1" x14ac:dyDescent="0.3">
      <c r="A788" s="230">
        <v>424543</v>
      </c>
      <c r="B788" s="230" t="s">
        <v>2941</v>
      </c>
      <c r="C788" s="230" t="s">
        <v>376</v>
      </c>
      <c r="D788" s="230" t="s">
        <v>195</v>
      </c>
      <c r="E788" s="230" t="s">
        <v>146</v>
      </c>
      <c r="F788" s="230">
        <v>33878</v>
      </c>
      <c r="G788" s="230" t="s">
        <v>2723</v>
      </c>
      <c r="H788" s="230" t="s">
        <v>1482</v>
      </c>
      <c r="I788" s="230" t="s">
        <v>58</v>
      </c>
      <c r="J788" s="230" t="s">
        <v>303</v>
      </c>
      <c r="K788" s="230">
        <v>2009</v>
      </c>
      <c r="L788" s="230" t="s">
        <v>290</v>
      </c>
      <c r="S788" s="230" t="s">
        <v>976</v>
      </c>
      <c r="T788" s="230" t="s">
        <v>976</v>
      </c>
      <c r="U788" s="230" t="s">
        <v>976</v>
      </c>
      <c r="V788" s="230" t="s">
        <v>976</v>
      </c>
    </row>
    <row r="789" spans="1:22" ht="17.25" customHeight="1" x14ac:dyDescent="0.3">
      <c r="A789" s="230">
        <v>414890</v>
      </c>
      <c r="B789" s="230" t="s">
        <v>2942</v>
      </c>
      <c r="C789" s="230" t="s">
        <v>80</v>
      </c>
      <c r="D789" s="230" t="s">
        <v>2943</v>
      </c>
      <c r="E789" s="230" t="s">
        <v>145</v>
      </c>
      <c r="F789" s="230">
        <v>33604</v>
      </c>
      <c r="G789" s="230" t="s">
        <v>611</v>
      </c>
      <c r="H789" s="230" t="s">
        <v>1482</v>
      </c>
      <c r="I789" s="230" t="s">
        <v>58</v>
      </c>
      <c r="J789" s="230" t="s">
        <v>302</v>
      </c>
      <c r="K789" s="230">
        <v>2010</v>
      </c>
      <c r="L789" s="230" t="s">
        <v>290</v>
      </c>
      <c r="S789" s="230" t="s">
        <v>976</v>
      </c>
      <c r="T789" s="230" t="s">
        <v>976</v>
      </c>
      <c r="U789" s="230" t="s">
        <v>976</v>
      </c>
      <c r="V789" s="230" t="s">
        <v>976</v>
      </c>
    </row>
    <row r="790" spans="1:22" ht="17.25" customHeight="1" x14ac:dyDescent="0.3">
      <c r="A790" s="230">
        <v>425308</v>
      </c>
      <c r="B790" s="230" t="s">
        <v>2944</v>
      </c>
      <c r="C790" s="230" t="s">
        <v>83</v>
      </c>
      <c r="D790" s="230" t="s">
        <v>2945</v>
      </c>
      <c r="E790" s="230" t="s">
        <v>145</v>
      </c>
      <c r="F790" s="230">
        <v>33484</v>
      </c>
      <c r="G790" s="230" t="s">
        <v>2946</v>
      </c>
      <c r="H790" s="230" t="s">
        <v>1482</v>
      </c>
      <c r="I790" s="230" t="s">
        <v>58</v>
      </c>
      <c r="J790" s="230" t="s">
        <v>303</v>
      </c>
      <c r="K790" s="230">
        <v>2010</v>
      </c>
      <c r="L790" s="230" t="s">
        <v>290</v>
      </c>
      <c r="S790" s="230" t="s">
        <v>976</v>
      </c>
      <c r="T790" s="230" t="s">
        <v>976</v>
      </c>
      <c r="U790" s="230" t="s">
        <v>976</v>
      </c>
      <c r="V790" s="230" t="s">
        <v>976</v>
      </c>
    </row>
    <row r="791" spans="1:22" ht="17.25" customHeight="1" x14ac:dyDescent="0.3">
      <c r="A791" s="230">
        <v>422573</v>
      </c>
      <c r="B791" s="230" t="s">
        <v>2947</v>
      </c>
      <c r="C791" s="230" t="s">
        <v>63</v>
      </c>
      <c r="D791" s="230" t="s">
        <v>204</v>
      </c>
      <c r="E791" s="230" t="s">
        <v>146</v>
      </c>
      <c r="F791" s="230">
        <v>33612</v>
      </c>
      <c r="G791" s="230" t="s">
        <v>290</v>
      </c>
      <c r="H791" s="230" t="s">
        <v>1482</v>
      </c>
      <c r="I791" s="230" t="s">
        <v>58</v>
      </c>
      <c r="J791" s="230" t="s">
        <v>302</v>
      </c>
      <c r="K791" s="230">
        <v>2011</v>
      </c>
      <c r="L791" s="230" t="s">
        <v>290</v>
      </c>
      <c r="U791" s="230" t="s">
        <v>976</v>
      </c>
      <c r="V791" s="230" t="s">
        <v>976</v>
      </c>
    </row>
    <row r="792" spans="1:22" ht="17.25" customHeight="1" x14ac:dyDescent="0.3">
      <c r="A792" s="230">
        <v>418213</v>
      </c>
      <c r="B792" s="230" t="s">
        <v>2948</v>
      </c>
      <c r="C792" s="230" t="s">
        <v>63</v>
      </c>
      <c r="D792" s="230" t="s">
        <v>429</v>
      </c>
      <c r="E792" s="230" t="s">
        <v>145</v>
      </c>
      <c r="F792" s="230">
        <v>33663</v>
      </c>
      <c r="G792" s="230" t="s">
        <v>611</v>
      </c>
      <c r="H792" s="230" t="s">
        <v>1482</v>
      </c>
      <c r="I792" s="230" t="s">
        <v>58</v>
      </c>
      <c r="J792" s="230" t="s">
        <v>302</v>
      </c>
      <c r="K792" s="230">
        <v>2011</v>
      </c>
      <c r="L792" s="230" t="s">
        <v>290</v>
      </c>
      <c r="S792" s="230" t="s">
        <v>976</v>
      </c>
      <c r="T792" s="230" t="s">
        <v>976</v>
      </c>
      <c r="U792" s="230" t="s">
        <v>976</v>
      </c>
      <c r="V792" s="230" t="s">
        <v>976</v>
      </c>
    </row>
    <row r="793" spans="1:22" ht="17.25" customHeight="1" x14ac:dyDescent="0.3">
      <c r="A793" s="230">
        <v>422945</v>
      </c>
      <c r="B793" s="230" t="s">
        <v>2949</v>
      </c>
      <c r="C793" s="230" t="s">
        <v>92</v>
      </c>
      <c r="D793" s="230" t="s">
        <v>2735</v>
      </c>
      <c r="E793" s="230" t="s">
        <v>146</v>
      </c>
      <c r="F793" s="230">
        <v>33239</v>
      </c>
      <c r="G793" s="230" t="s">
        <v>1836</v>
      </c>
      <c r="H793" s="230" t="s">
        <v>1482</v>
      </c>
      <c r="I793" s="230" t="s">
        <v>58</v>
      </c>
      <c r="J793" s="230" t="s">
        <v>303</v>
      </c>
      <c r="K793" s="230">
        <v>2011</v>
      </c>
      <c r="L793" s="230" t="s">
        <v>290</v>
      </c>
      <c r="R793" s="230" t="s">
        <v>976</v>
      </c>
      <c r="S793" s="230" t="s">
        <v>976</v>
      </c>
      <c r="T793" s="230" t="s">
        <v>976</v>
      </c>
      <c r="U793" s="230" t="s">
        <v>976</v>
      </c>
      <c r="V793" s="230" t="s">
        <v>976</v>
      </c>
    </row>
    <row r="794" spans="1:22" ht="17.25" customHeight="1" x14ac:dyDescent="0.3">
      <c r="A794" s="230">
        <v>426658</v>
      </c>
      <c r="B794" s="230" t="s">
        <v>2950</v>
      </c>
      <c r="C794" s="230" t="s">
        <v>535</v>
      </c>
      <c r="D794" s="230" t="s">
        <v>318</v>
      </c>
      <c r="E794" s="230" t="s">
        <v>145</v>
      </c>
      <c r="F794" s="230">
        <v>33604</v>
      </c>
      <c r="H794" s="230" t="s">
        <v>1482</v>
      </c>
      <c r="I794" s="230" t="s">
        <v>58</v>
      </c>
      <c r="J794" s="230" t="s">
        <v>303</v>
      </c>
      <c r="K794" s="230">
        <v>2011</v>
      </c>
      <c r="L794" s="230" t="s">
        <v>290</v>
      </c>
      <c r="U794" s="230" t="s">
        <v>976</v>
      </c>
      <c r="V794" s="230" t="s">
        <v>976</v>
      </c>
    </row>
    <row r="795" spans="1:22" ht="17.25" customHeight="1" x14ac:dyDescent="0.3">
      <c r="A795" s="230">
        <v>427414</v>
      </c>
      <c r="B795" s="230" t="s">
        <v>2951</v>
      </c>
      <c r="C795" s="230" t="s">
        <v>80</v>
      </c>
      <c r="D795" s="230" t="s">
        <v>208</v>
      </c>
      <c r="E795" s="230" t="s">
        <v>145</v>
      </c>
      <c r="F795" s="230">
        <v>34335</v>
      </c>
      <c r="G795" s="230" t="s">
        <v>2952</v>
      </c>
      <c r="H795" s="230" t="s">
        <v>1482</v>
      </c>
      <c r="I795" s="230" t="s">
        <v>58</v>
      </c>
      <c r="J795" s="230" t="s">
        <v>303</v>
      </c>
      <c r="K795" s="230">
        <v>2011</v>
      </c>
      <c r="L795" s="230" t="s">
        <v>290</v>
      </c>
    </row>
    <row r="796" spans="1:22" ht="17.25" customHeight="1" x14ac:dyDescent="0.3">
      <c r="A796" s="230">
        <v>424229</v>
      </c>
      <c r="B796" s="230" t="s">
        <v>2953</v>
      </c>
      <c r="C796" s="230" t="s">
        <v>66</v>
      </c>
      <c r="D796" s="230" t="s">
        <v>235</v>
      </c>
      <c r="E796" s="230" t="s">
        <v>146</v>
      </c>
      <c r="F796" s="230">
        <v>33970</v>
      </c>
      <c r="G796" s="230" t="s">
        <v>290</v>
      </c>
      <c r="H796" s="230" t="s">
        <v>1482</v>
      </c>
      <c r="I796" s="230" t="s">
        <v>58</v>
      </c>
      <c r="J796" s="230" t="s">
        <v>303</v>
      </c>
      <c r="K796" s="230">
        <v>2012</v>
      </c>
      <c r="L796" s="230" t="s">
        <v>290</v>
      </c>
      <c r="R796" s="230" t="s">
        <v>976</v>
      </c>
      <c r="S796" s="230" t="s">
        <v>976</v>
      </c>
      <c r="T796" s="230" t="s">
        <v>976</v>
      </c>
      <c r="U796" s="230" t="s">
        <v>976</v>
      </c>
      <c r="V796" s="230" t="s">
        <v>976</v>
      </c>
    </row>
    <row r="797" spans="1:22" ht="17.25" customHeight="1" x14ac:dyDescent="0.3">
      <c r="A797" s="230">
        <v>427337</v>
      </c>
      <c r="B797" s="230" t="s">
        <v>2954</v>
      </c>
      <c r="C797" s="230" t="s">
        <v>369</v>
      </c>
      <c r="D797" s="230" t="s">
        <v>375</v>
      </c>
      <c r="E797" s="230" t="s">
        <v>146</v>
      </c>
      <c r="F797" s="230" t="s">
        <v>2955</v>
      </c>
      <c r="G797" s="230" t="s">
        <v>2093</v>
      </c>
      <c r="H797" s="230" t="s">
        <v>1482</v>
      </c>
      <c r="I797" s="230" t="s">
        <v>58</v>
      </c>
      <c r="J797" s="230" t="s">
        <v>303</v>
      </c>
      <c r="K797" s="230">
        <v>2013</v>
      </c>
      <c r="L797" s="230" t="s">
        <v>290</v>
      </c>
      <c r="V797" s="230" t="s">
        <v>976</v>
      </c>
    </row>
    <row r="798" spans="1:22" ht="17.25" customHeight="1" x14ac:dyDescent="0.3">
      <c r="A798" s="230">
        <v>427597</v>
      </c>
      <c r="B798" s="230" t="s">
        <v>2956</v>
      </c>
      <c r="C798" s="230" t="s">
        <v>358</v>
      </c>
      <c r="D798" s="230" t="s">
        <v>2957</v>
      </c>
      <c r="E798" s="230" t="s">
        <v>145</v>
      </c>
      <c r="F798" s="230">
        <v>35459</v>
      </c>
      <c r="G798" s="230" t="s">
        <v>2167</v>
      </c>
      <c r="H798" s="230" t="s">
        <v>1482</v>
      </c>
      <c r="I798" s="230" t="s">
        <v>58</v>
      </c>
      <c r="J798" s="230" t="s">
        <v>303</v>
      </c>
      <c r="K798" s="230">
        <v>2014</v>
      </c>
      <c r="L798" s="230" t="s">
        <v>290</v>
      </c>
      <c r="V798" s="230" t="s">
        <v>976</v>
      </c>
    </row>
    <row r="799" spans="1:22" ht="17.25" customHeight="1" x14ac:dyDescent="0.3">
      <c r="A799" s="230">
        <v>427618</v>
      </c>
      <c r="B799" s="230" t="s">
        <v>2958</v>
      </c>
      <c r="C799" s="230" t="s">
        <v>966</v>
      </c>
      <c r="D799" s="230" t="s">
        <v>625</v>
      </c>
      <c r="E799" s="230" t="s">
        <v>145</v>
      </c>
      <c r="F799" s="230" t="s">
        <v>2959</v>
      </c>
      <c r="G799" s="230" t="s">
        <v>290</v>
      </c>
      <c r="H799" s="230" t="s">
        <v>1482</v>
      </c>
      <c r="I799" s="230" t="s">
        <v>58</v>
      </c>
      <c r="J799" s="230" t="s">
        <v>303</v>
      </c>
      <c r="K799" s="230">
        <v>2014</v>
      </c>
      <c r="L799" s="230" t="s">
        <v>290</v>
      </c>
    </row>
    <row r="800" spans="1:22" ht="17.25" customHeight="1" x14ac:dyDescent="0.3">
      <c r="A800" s="230">
        <v>427729</v>
      </c>
      <c r="B800" s="230" t="s">
        <v>2960</v>
      </c>
      <c r="C800" s="230" t="s">
        <v>63</v>
      </c>
      <c r="D800" s="230" t="s">
        <v>525</v>
      </c>
      <c r="E800" s="230" t="s">
        <v>145</v>
      </c>
      <c r="F800" s="230">
        <v>36321</v>
      </c>
      <c r="G800" s="230" t="s">
        <v>1533</v>
      </c>
      <c r="H800" s="230" t="s">
        <v>1482</v>
      </c>
      <c r="I800" s="230" t="s">
        <v>58</v>
      </c>
      <c r="J800" s="230" t="s">
        <v>302</v>
      </c>
      <c r="K800" s="230">
        <v>2017</v>
      </c>
      <c r="L800" s="230" t="s">
        <v>290</v>
      </c>
      <c r="V800" s="230" t="s">
        <v>976</v>
      </c>
    </row>
    <row r="801" spans="1:22" ht="17.25" customHeight="1" x14ac:dyDescent="0.3">
      <c r="A801" s="230">
        <v>427611</v>
      </c>
      <c r="B801" s="230" t="s">
        <v>2961</v>
      </c>
      <c r="C801" s="230" t="s">
        <v>61</v>
      </c>
      <c r="D801" s="230" t="s">
        <v>592</v>
      </c>
      <c r="E801" s="230" t="s">
        <v>145</v>
      </c>
      <c r="F801" s="230" t="s">
        <v>2962</v>
      </c>
      <c r="G801" s="230" t="s">
        <v>2863</v>
      </c>
      <c r="H801" s="230" t="s">
        <v>1482</v>
      </c>
      <c r="I801" s="230" t="s">
        <v>58</v>
      </c>
      <c r="J801" s="230" t="s">
        <v>302</v>
      </c>
      <c r="K801" s="230">
        <v>2017</v>
      </c>
      <c r="L801" s="230" t="s">
        <v>290</v>
      </c>
    </row>
    <row r="802" spans="1:22" ht="17.25" customHeight="1" x14ac:dyDescent="0.3">
      <c r="A802" s="230">
        <v>427228</v>
      </c>
      <c r="B802" s="230" t="s">
        <v>2963</v>
      </c>
      <c r="C802" s="230" t="s">
        <v>2565</v>
      </c>
      <c r="D802" s="230" t="s">
        <v>625</v>
      </c>
      <c r="E802" s="230" t="s">
        <v>145</v>
      </c>
      <c r="F802" s="230">
        <v>36529</v>
      </c>
      <c r="G802" s="230" t="s">
        <v>1836</v>
      </c>
      <c r="H802" s="230" t="s">
        <v>1482</v>
      </c>
      <c r="I802" s="230" t="s">
        <v>58</v>
      </c>
      <c r="J802" s="230" t="s">
        <v>302</v>
      </c>
      <c r="K802" s="230">
        <v>2018</v>
      </c>
      <c r="L802" s="230" t="s">
        <v>290</v>
      </c>
      <c r="V802" s="230" t="s">
        <v>976</v>
      </c>
    </row>
    <row r="803" spans="1:22" ht="17.25" customHeight="1" x14ac:dyDescent="0.3">
      <c r="A803" s="230">
        <v>424326</v>
      </c>
      <c r="B803" s="230" t="s">
        <v>2964</v>
      </c>
      <c r="C803" s="230" t="s">
        <v>597</v>
      </c>
      <c r="D803" s="230" t="s">
        <v>205</v>
      </c>
      <c r="E803" s="230" t="s">
        <v>146</v>
      </c>
      <c r="F803" s="230">
        <v>29154</v>
      </c>
      <c r="G803" s="230" t="s">
        <v>288</v>
      </c>
      <c r="H803" s="230" t="s">
        <v>1482</v>
      </c>
      <c r="I803" s="230" t="s">
        <v>58</v>
      </c>
      <c r="J803" s="230" t="s">
        <v>302</v>
      </c>
      <c r="K803" s="230">
        <v>1998</v>
      </c>
      <c r="L803" s="230" t="s">
        <v>288</v>
      </c>
      <c r="S803" s="230" t="s">
        <v>976</v>
      </c>
      <c r="U803" s="230" t="s">
        <v>976</v>
      </c>
      <c r="V803" s="230" t="s">
        <v>976</v>
      </c>
    </row>
    <row r="804" spans="1:22" ht="17.25" customHeight="1" x14ac:dyDescent="0.3">
      <c r="A804" s="230">
        <v>427153</v>
      </c>
      <c r="B804" s="230" t="s">
        <v>2965</v>
      </c>
      <c r="C804" s="230" t="s">
        <v>63</v>
      </c>
      <c r="D804" s="230" t="s">
        <v>2966</v>
      </c>
      <c r="E804" s="230" t="s">
        <v>146</v>
      </c>
      <c r="F804" s="230" t="s">
        <v>2967</v>
      </c>
      <c r="G804" s="230" t="s">
        <v>1485</v>
      </c>
      <c r="H804" s="230" t="s">
        <v>1482</v>
      </c>
      <c r="I804" s="230" t="s">
        <v>58</v>
      </c>
      <c r="J804" s="230" t="s">
        <v>303</v>
      </c>
      <c r="K804" s="230">
        <v>2005</v>
      </c>
      <c r="L804" s="230" t="s">
        <v>288</v>
      </c>
    </row>
    <row r="805" spans="1:22" ht="17.25" customHeight="1" x14ac:dyDescent="0.3">
      <c r="A805" s="230">
        <v>425102</v>
      </c>
      <c r="B805" s="230" t="s">
        <v>2968</v>
      </c>
      <c r="C805" s="230" t="s">
        <v>57</v>
      </c>
      <c r="D805" s="230" t="s">
        <v>2061</v>
      </c>
      <c r="E805" s="230" t="s">
        <v>146</v>
      </c>
      <c r="F805" s="230">
        <v>32540</v>
      </c>
      <c r="G805" s="230" t="s">
        <v>2969</v>
      </c>
      <c r="H805" s="230" t="s">
        <v>1482</v>
      </c>
      <c r="I805" s="230" t="s">
        <v>58</v>
      </c>
      <c r="J805" s="230" t="s">
        <v>303</v>
      </c>
      <c r="K805" s="230">
        <v>2008</v>
      </c>
      <c r="L805" s="230" t="s">
        <v>288</v>
      </c>
      <c r="S805" s="230" t="s">
        <v>976</v>
      </c>
      <c r="T805" s="230" t="s">
        <v>976</v>
      </c>
      <c r="U805" s="230" t="s">
        <v>976</v>
      </c>
      <c r="V805" s="230" t="s">
        <v>976</v>
      </c>
    </row>
    <row r="806" spans="1:22" ht="17.25" customHeight="1" x14ac:dyDescent="0.3">
      <c r="A806" s="230">
        <v>423590</v>
      </c>
      <c r="B806" s="230" t="s">
        <v>2970</v>
      </c>
      <c r="C806" s="230" t="s">
        <v>757</v>
      </c>
      <c r="D806" s="230" t="s">
        <v>380</v>
      </c>
      <c r="E806" s="230" t="s">
        <v>146</v>
      </c>
      <c r="F806" s="230">
        <v>33452</v>
      </c>
      <c r="G806" s="230" t="s">
        <v>288</v>
      </c>
      <c r="H806" s="230" t="s">
        <v>1482</v>
      </c>
      <c r="I806" s="230" t="s">
        <v>58</v>
      </c>
      <c r="J806" s="230" t="s">
        <v>302</v>
      </c>
      <c r="K806" s="230">
        <v>2009</v>
      </c>
      <c r="L806" s="230" t="s">
        <v>288</v>
      </c>
      <c r="U806" s="230" t="s">
        <v>976</v>
      </c>
      <c r="V806" s="230" t="s">
        <v>976</v>
      </c>
    </row>
    <row r="807" spans="1:22" ht="17.25" customHeight="1" x14ac:dyDescent="0.3">
      <c r="A807" s="230">
        <v>425451</v>
      </c>
      <c r="B807" s="230" t="s">
        <v>2971</v>
      </c>
      <c r="C807" s="230" t="s">
        <v>63</v>
      </c>
      <c r="D807" s="230" t="s">
        <v>204</v>
      </c>
      <c r="E807" s="230" t="s">
        <v>146</v>
      </c>
      <c r="F807" s="230">
        <v>32931</v>
      </c>
      <c r="G807" s="230" t="s">
        <v>288</v>
      </c>
      <c r="H807" s="230" t="s">
        <v>1482</v>
      </c>
      <c r="I807" s="230" t="s">
        <v>58</v>
      </c>
      <c r="J807" s="230" t="s">
        <v>303</v>
      </c>
      <c r="K807" s="230">
        <v>2009</v>
      </c>
      <c r="L807" s="230" t="s">
        <v>288</v>
      </c>
      <c r="S807" s="230" t="s">
        <v>976</v>
      </c>
      <c r="T807" s="230" t="s">
        <v>976</v>
      </c>
      <c r="U807" s="230" t="s">
        <v>976</v>
      </c>
      <c r="V807" s="230" t="s">
        <v>976</v>
      </c>
    </row>
    <row r="808" spans="1:22" ht="17.25" customHeight="1" x14ac:dyDescent="0.3">
      <c r="A808" s="230">
        <v>427592</v>
      </c>
      <c r="B808" s="230" t="s">
        <v>2972</v>
      </c>
      <c r="C808" s="230" t="s">
        <v>83</v>
      </c>
      <c r="D808" s="230" t="s">
        <v>567</v>
      </c>
      <c r="E808" s="230" t="s">
        <v>145</v>
      </c>
      <c r="F808" s="230" t="s">
        <v>2973</v>
      </c>
      <c r="G808" s="230" t="s">
        <v>288</v>
      </c>
      <c r="H808" s="230" t="s">
        <v>1482</v>
      </c>
      <c r="I808" s="230" t="s">
        <v>58</v>
      </c>
      <c r="J808" s="230" t="s">
        <v>303</v>
      </c>
      <c r="K808" s="230">
        <v>2015</v>
      </c>
      <c r="L808" s="230" t="s">
        <v>288</v>
      </c>
      <c r="V808" s="230" t="s">
        <v>976</v>
      </c>
    </row>
    <row r="809" spans="1:22" ht="17.25" customHeight="1" x14ac:dyDescent="0.3">
      <c r="A809" s="230">
        <v>427525</v>
      </c>
      <c r="B809" s="230" t="s">
        <v>2974</v>
      </c>
      <c r="C809" s="230" t="s">
        <v>992</v>
      </c>
      <c r="D809" s="230" t="s">
        <v>993</v>
      </c>
      <c r="E809" s="230" t="s">
        <v>1780</v>
      </c>
      <c r="H809" s="230" t="s">
        <v>1482</v>
      </c>
      <c r="I809" s="230" t="s">
        <v>58</v>
      </c>
      <c r="J809" s="230" t="s">
        <v>303</v>
      </c>
      <c r="K809" s="230">
        <v>2016</v>
      </c>
      <c r="L809" s="230" t="s">
        <v>288</v>
      </c>
    </row>
    <row r="810" spans="1:22" ht="17.25" customHeight="1" x14ac:dyDescent="0.3">
      <c r="A810" s="230">
        <v>425298</v>
      </c>
      <c r="B810" s="230" t="s">
        <v>2975</v>
      </c>
      <c r="C810" s="230" t="s">
        <v>1151</v>
      </c>
      <c r="D810" s="230" t="s">
        <v>207</v>
      </c>
      <c r="E810" s="230" t="s">
        <v>146</v>
      </c>
      <c r="F810" s="230">
        <v>30688</v>
      </c>
      <c r="G810" s="230" t="s">
        <v>288</v>
      </c>
      <c r="H810" s="230" t="s">
        <v>1482</v>
      </c>
      <c r="I810" s="230" t="s">
        <v>58</v>
      </c>
      <c r="J810" s="230" t="s">
        <v>302</v>
      </c>
      <c r="K810" s="230">
        <v>2004</v>
      </c>
      <c r="L810" s="230" t="s">
        <v>1485</v>
      </c>
      <c r="T810" s="230" t="s">
        <v>976</v>
      </c>
      <c r="U810" s="230" t="s">
        <v>976</v>
      </c>
      <c r="V810" s="230" t="s">
        <v>976</v>
      </c>
    </row>
    <row r="811" spans="1:22" ht="17.25" customHeight="1" x14ac:dyDescent="0.3">
      <c r="A811" s="230">
        <v>427494</v>
      </c>
      <c r="B811" s="230" t="s">
        <v>2976</v>
      </c>
      <c r="C811" s="230" t="s">
        <v>769</v>
      </c>
      <c r="D811" s="230" t="s">
        <v>2977</v>
      </c>
      <c r="E811" s="230" t="s">
        <v>1780</v>
      </c>
      <c r="F811" s="230">
        <v>34872</v>
      </c>
      <c r="G811" s="230" t="s">
        <v>2754</v>
      </c>
      <c r="H811" s="230" t="s">
        <v>1482</v>
      </c>
      <c r="I811" s="230" t="s">
        <v>58</v>
      </c>
      <c r="J811" s="230" t="s">
        <v>303</v>
      </c>
      <c r="K811" s="230">
        <v>2013</v>
      </c>
      <c r="L811" s="230" t="s">
        <v>293</v>
      </c>
      <c r="V811" s="230" t="s">
        <v>976</v>
      </c>
    </row>
    <row r="812" spans="1:22" ht="17.25" customHeight="1" x14ac:dyDescent="0.3">
      <c r="A812" s="230">
        <v>427718</v>
      </c>
      <c r="B812" s="230" t="s">
        <v>2978</v>
      </c>
      <c r="C812" s="230" t="s">
        <v>1994</v>
      </c>
      <c r="D812" s="230" t="s">
        <v>645</v>
      </c>
      <c r="E812" s="230" t="s">
        <v>145</v>
      </c>
      <c r="F812" s="230">
        <v>35805</v>
      </c>
      <c r="G812" s="230" t="s">
        <v>2979</v>
      </c>
      <c r="H812" s="230" t="s">
        <v>1482</v>
      </c>
      <c r="I812" s="230" t="s">
        <v>58</v>
      </c>
      <c r="J812" s="230" t="s">
        <v>303</v>
      </c>
      <c r="K812" s="230">
        <v>2016</v>
      </c>
      <c r="L812" s="230" t="s">
        <v>293</v>
      </c>
    </row>
    <row r="813" spans="1:22" ht="17.25" customHeight="1" x14ac:dyDescent="0.3">
      <c r="A813" s="230">
        <v>426441</v>
      </c>
      <c r="B813" s="230" t="s">
        <v>2980</v>
      </c>
      <c r="C813" s="230" t="s">
        <v>611</v>
      </c>
      <c r="D813" s="230" t="s">
        <v>2981</v>
      </c>
      <c r="E813" s="230" t="s">
        <v>145</v>
      </c>
      <c r="H813" s="230" t="s">
        <v>1482</v>
      </c>
      <c r="I813" s="230" t="s">
        <v>58</v>
      </c>
      <c r="J813" s="230" t="s">
        <v>303</v>
      </c>
      <c r="K813" s="230">
        <v>2016</v>
      </c>
      <c r="L813" s="230" t="s">
        <v>293</v>
      </c>
      <c r="U813" s="230" t="s">
        <v>976</v>
      </c>
      <c r="V813" s="230" t="s">
        <v>976</v>
      </c>
    </row>
    <row r="814" spans="1:22" ht="17.25" customHeight="1" x14ac:dyDescent="0.3">
      <c r="A814" s="230">
        <v>427229</v>
      </c>
      <c r="B814" s="230" t="s">
        <v>2941</v>
      </c>
      <c r="C814" s="230" t="s">
        <v>582</v>
      </c>
      <c r="D814" s="230" t="s">
        <v>481</v>
      </c>
      <c r="E814" s="230" t="s">
        <v>145</v>
      </c>
      <c r="F814" s="230">
        <v>36161</v>
      </c>
      <c r="G814" s="230" t="s">
        <v>2723</v>
      </c>
      <c r="H814" s="230" t="s">
        <v>1482</v>
      </c>
      <c r="I814" s="230" t="s">
        <v>58</v>
      </c>
      <c r="J814" s="230" t="s">
        <v>303</v>
      </c>
      <c r="K814" s="230">
        <v>2017</v>
      </c>
      <c r="L814" s="230" t="s">
        <v>293</v>
      </c>
      <c r="V814" s="230" t="s">
        <v>976</v>
      </c>
    </row>
    <row r="815" spans="1:22" ht="17.25" customHeight="1" x14ac:dyDescent="0.3">
      <c r="A815" s="230">
        <v>427700</v>
      </c>
      <c r="B815" s="230" t="s">
        <v>2982</v>
      </c>
      <c r="C815" s="230" t="s">
        <v>559</v>
      </c>
      <c r="D815" s="230" t="s">
        <v>2983</v>
      </c>
      <c r="E815" s="230" t="s">
        <v>146</v>
      </c>
      <c r="F815" s="230">
        <v>36387</v>
      </c>
      <c r="G815" s="230" t="s">
        <v>2167</v>
      </c>
      <c r="H815" s="230" t="s">
        <v>1482</v>
      </c>
      <c r="I815" s="230" t="s">
        <v>58</v>
      </c>
      <c r="J815" s="230" t="s">
        <v>303</v>
      </c>
      <c r="K815" s="230">
        <v>2017</v>
      </c>
      <c r="L815" s="230" t="s">
        <v>293</v>
      </c>
      <c r="V815" s="230" t="s">
        <v>976</v>
      </c>
    </row>
    <row r="816" spans="1:22" ht="17.25" customHeight="1" x14ac:dyDescent="0.3">
      <c r="A816" s="230">
        <v>427383</v>
      </c>
      <c r="B816" s="230" t="s">
        <v>2984</v>
      </c>
      <c r="C816" s="230" t="s">
        <v>629</v>
      </c>
      <c r="D816" s="230" t="s">
        <v>714</v>
      </c>
      <c r="E816" s="230" t="s">
        <v>146</v>
      </c>
      <c r="F816" s="230" t="s">
        <v>2985</v>
      </c>
      <c r="H816" s="230" t="s">
        <v>1482</v>
      </c>
      <c r="I816" s="230" t="s">
        <v>58</v>
      </c>
      <c r="J816" s="230" t="s">
        <v>303</v>
      </c>
      <c r="K816" s="230">
        <v>2017</v>
      </c>
      <c r="L816" s="230" t="s">
        <v>293</v>
      </c>
    </row>
    <row r="817" spans="1:22" ht="17.25" customHeight="1" x14ac:dyDescent="0.3">
      <c r="A817" s="230">
        <v>427286</v>
      </c>
      <c r="B817" s="230" t="s">
        <v>2986</v>
      </c>
      <c r="C817" s="230" t="s">
        <v>63</v>
      </c>
      <c r="D817" s="230" t="s">
        <v>218</v>
      </c>
      <c r="E817" s="230" t="s">
        <v>145</v>
      </c>
      <c r="F817" s="230">
        <v>36823</v>
      </c>
      <c r="G817" s="230" t="s">
        <v>2987</v>
      </c>
      <c r="H817" s="230" t="s">
        <v>1482</v>
      </c>
      <c r="I817" s="230" t="s">
        <v>58</v>
      </c>
      <c r="J817" s="230" t="s">
        <v>302</v>
      </c>
      <c r="K817" s="230">
        <v>2018</v>
      </c>
      <c r="L817" s="230" t="s">
        <v>293</v>
      </c>
    </row>
    <row r="818" spans="1:22" ht="17.25" customHeight="1" x14ac:dyDescent="0.3">
      <c r="A818" s="230">
        <v>409269</v>
      </c>
      <c r="B818" s="230" t="s">
        <v>2988</v>
      </c>
      <c r="C818" s="230" t="s">
        <v>64</v>
      </c>
      <c r="D818" s="230" t="s">
        <v>2989</v>
      </c>
      <c r="E818" s="230" t="s">
        <v>145</v>
      </c>
      <c r="F818" s="230">
        <v>30712</v>
      </c>
      <c r="G818" s="230" t="s">
        <v>292</v>
      </c>
      <c r="H818" s="230" t="s">
        <v>1482</v>
      </c>
      <c r="I818" s="230" t="s">
        <v>58</v>
      </c>
      <c r="U818" s="230" t="s">
        <v>976</v>
      </c>
      <c r="V818" s="230" t="s">
        <v>976</v>
      </c>
    </row>
    <row r="819" spans="1:22" ht="17.25" customHeight="1" x14ac:dyDescent="0.3">
      <c r="A819" s="230">
        <v>427578</v>
      </c>
      <c r="B819" s="230" t="s">
        <v>2990</v>
      </c>
      <c r="C819" s="230" t="s">
        <v>880</v>
      </c>
      <c r="D819" s="230" t="s">
        <v>200</v>
      </c>
      <c r="E819" s="230" t="s">
        <v>145</v>
      </c>
      <c r="H819" s="230" t="s">
        <v>1482</v>
      </c>
      <c r="I819" s="230" t="s">
        <v>58</v>
      </c>
    </row>
    <row r="820" spans="1:22" ht="17.25" customHeight="1" x14ac:dyDescent="0.3">
      <c r="A820" s="230">
        <v>426036</v>
      </c>
      <c r="B820" s="230" t="s">
        <v>2992</v>
      </c>
      <c r="C820" s="230" t="s">
        <v>403</v>
      </c>
      <c r="D820" s="230" t="s">
        <v>2993</v>
      </c>
      <c r="E820" s="230" t="s">
        <v>145</v>
      </c>
      <c r="F820" s="230">
        <v>34585</v>
      </c>
      <c r="G820" s="230" t="s">
        <v>1835</v>
      </c>
      <c r="H820" s="230" t="s">
        <v>1482</v>
      </c>
      <c r="I820" s="230" t="s">
        <v>58</v>
      </c>
      <c r="J820" s="230" t="s">
        <v>303</v>
      </c>
      <c r="K820" s="230">
        <v>2013</v>
      </c>
      <c r="L820" s="230" t="s">
        <v>298</v>
      </c>
    </row>
    <row r="821" spans="1:22" ht="17.25" customHeight="1" x14ac:dyDescent="0.3">
      <c r="A821" s="230">
        <v>424786</v>
      </c>
      <c r="B821" s="230" t="s">
        <v>2994</v>
      </c>
      <c r="C821" s="230" t="s">
        <v>63</v>
      </c>
      <c r="D821" s="230" t="s">
        <v>2995</v>
      </c>
      <c r="E821" s="230" t="s">
        <v>146</v>
      </c>
      <c r="F821" s="230">
        <v>34574</v>
      </c>
      <c r="G821" s="230" t="s">
        <v>288</v>
      </c>
      <c r="H821" s="230" t="s">
        <v>1482</v>
      </c>
      <c r="I821" s="230" t="s">
        <v>58</v>
      </c>
      <c r="J821" s="230" t="s">
        <v>303</v>
      </c>
      <c r="K821" s="230">
        <v>2012</v>
      </c>
      <c r="L821" s="230" t="s">
        <v>299</v>
      </c>
      <c r="S821" s="230" t="s">
        <v>976</v>
      </c>
      <c r="T821" s="230" t="s">
        <v>976</v>
      </c>
      <c r="U821" s="230" t="s">
        <v>976</v>
      </c>
      <c r="V821" s="230" t="s">
        <v>976</v>
      </c>
    </row>
    <row r="822" spans="1:22" ht="17.25" customHeight="1" x14ac:dyDescent="0.3">
      <c r="A822" s="230">
        <v>421292</v>
      </c>
      <c r="B822" s="230" t="s">
        <v>2996</v>
      </c>
      <c r="C822" s="230" t="s">
        <v>543</v>
      </c>
      <c r="D822" s="230" t="s">
        <v>2997</v>
      </c>
      <c r="E822" s="230" t="s">
        <v>146</v>
      </c>
      <c r="F822" s="230">
        <v>34335</v>
      </c>
      <c r="G822" s="230" t="s">
        <v>288</v>
      </c>
      <c r="H822" s="230" t="s">
        <v>1482</v>
      </c>
      <c r="I822" s="230" t="s">
        <v>58</v>
      </c>
      <c r="J822" s="230" t="s">
        <v>302</v>
      </c>
      <c r="K822" s="230">
        <v>2013</v>
      </c>
      <c r="L822" s="230" t="s">
        <v>299</v>
      </c>
      <c r="U822" s="230" t="s">
        <v>976</v>
      </c>
      <c r="V822" s="230" t="s">
        <v>976</v>
      </c>
    </row>
    <row r="823" spans="1:22" ht="17.25" customHeight="1" x14ac:dyDescent="0.3">
      <c r="A823" s="230">
        <v>426414</v>
      </c>
      <c r="B823" s="230" t="s">
        <v>2998</v>
      </c>
      <c r="C823" s="230" t="s">
        <v>497</v>
      </c>
      <c r="D823" s="230" t="s">
        <v>438</v>
      </c>
      <c r="E823" s="230" t="s">
        <v>145</v>
      </c>
      <c r="F823" s="230">
        <v>34906</v>
      </c>
      <c r="G823" s="230" t="s">
        <v>288</v>
      </c>
      <c r="H823" s="230" t="s">
        <v>1482</v>
      </c>
      <c r="I823" s="230" t="s">
        <v>58</v>
      </c>
      <c r="J823" s="230" t="s">
        <v>303</v>
      </c>
      <c r="K823" s="230">
        <v>2013</v>
      </c>
      <c r="L823" s="230" t="s">
        <v>299</v>
      </c>
      <c r="U823" s="230" t="s">
        <v>976</v>
      </c>
      <c r="V823" s="230" t="s">
        <v>976</v>
      </c>
    </row>
    <row r="824" spans="1:22" ht="17.25" customHeight="1" x14ac:dyDescent="0.3">
      <c r="A824" s="230">
        <v>425518</v>
      </c>
      <c r="B824" s="230" t="s">
        <v>2999</v>
      </c>
      <c r="C824" s="230" t="s">
        <v>393</v>
      </c>
      <c r="D824" s="230" t="s">
        <v>378</v>
      </c>
      <c r="E824" s="230" t="s">
        <v>146</v>
      </c>
      <c r="F824" s="230">
        <v>34774</v>
      </c>
      <c r="G824" s="230" t="s">
        <v>288</v>
      </c>
      <c r="H824" s="230" t="s">
        <v>1482</v>
      </c>
      <c r="I824" s="230" t="s">
        <v>58</v>
      </c>
      <c r="J824" s="230" t="s">
        <v>303</v>
      </c>
      <c r="K824" s="230">
        <v>2014</v>
      </c>
      <c r="L824" s="230" t="s">
        <v>299</v>
      </c>
      <c r="S824" s="230" t="s">
        <v>976</v>
      </c>
      <c r="T824" s="230" t="s">
        <v>976</v>
      </c>
      <c r="U824" s="230" t="s">
        <v>976</v>
      </c>
      <c r="V824" s="230" t="s">
        <v>976</v>
      </c>
    </row>
    <row r="825" spans="1:22" ht="17.25" customHeight="1" x14ac:dyDescent="0.3">
      <c r="A825" s="230">
        <v>422668</v>
      </c>
      <c r="B825" s="230" t="s">
        <v>3000</v>
      </c>
      <c r="C825" s="230" t="s">
        <v>491</v>
      </c>
      <c r="D825" s="230" t="s">
        <v>195</v>
      </c>
      <c r="E825" s="230" t="s">
        <v>145</v>
      </c>
      <c r="F825" s="230">
        <v>35431</v>
      </c>
      <c r="G825" s="230" t="s">
        <v>288</v>
      </c>
      <c r="H825" s="230" t="s">
        <v>1482</v>
      </c>
      <c r="I825" s="230" t="s">
        <v>58</v>
      </c>
      <c r="J825" s="230" t="s">
        <v>303</v>
      </c>
      <c r="K825" s="230">
        <v>2015</v>
      </c>
      <c r="L825" s="230" t="s">
        <v>299</v>
      </c>
      <c r="S825" s="230" t="s">
        <v>976</v>
      </c>
      <c r="U825" s="230" t="s">
        <v>976</v>
      </c>
      <c r="V825" s="230" t="s">
        <v>976</v>
      </c>
    </row>
    <row r="826" spans="1:22" ht="17.25" customHeight="1" x14ac:dyDescent="0.3">
      <c r="A826" s="230">
        <v>426580</v>
      </c>
      <c r="B826" s="230" t="s">
        <v>3001</v>
      </c>
      <c r="C826" s="230" t="s">
        <v>376</v>
      </c>
      <c r="D826" s="230" t="s">
        <v>247</v>
      </c>
      <c r="E826" s="230" t="s">
        <v>146</v>
      </c>
      <c r="F826" s="230">
        <v>35638</v>
      </c>
      <c r="G826" s="230" t="s">
        <v>288</v>
      </c>
      <c r="H826" s="230" t="s">
        <v>1482</v>
      </c>
      <c r="I826" s="230" t="s">
        <v>58</v>
      </c>
      <c r="J826" s="230" t="s">
        <v>303</v>
      </c>
      <c r="K826" s="230">
        <v>2015</v>
      </c>
      <c r="L826" s="230" t="s">
        <v>299</v>
      </c>
    </row>
    <row r="827" spans="1:22" ht="17.25" customHeight="1" x14ac:dyDescent="0.3">
      <c r="A827" s="230">
        <v>426092</v>
      </c>
      <c r="B827" s="230" t="s">
        <v>3002</v>
      </c>
      <c r="C827" s="230" t="s">
        <v>125</v>
      </c>
      <c r="D827" s="230" t="s">
        <v>468</v>
      </c>
      <c r="E827" s="230" t="s">
        <v>146</v>
      </c>
      <c r="F827" s="230">
        <v>35431</v>
      </c>
      <c r="G827" s="230" t="s">
        <v>288</v>
      </c>
      <c r="H827" s="230" t="s">
        <v>1482</v>
      </c>
      <c r="I827" s="230" t="s">
        <v>58</v>
      </c>
      <c r="J827" s="230" t="s">
        <v>302</v>
      </c>
      <c r="K827" s="230">
        <v>2016</v>
      </c>
      <c r="L827" s="230" t="s">
        <v>299</v>
      </c>
      <c r="V827" s="230" t="s">
        <v>976</v>
      </c>
    </row>
    <row r="828" spans="1:22" ht="17.25" customHeight="1" x14ac:dyDescent="0.3">
      <c r="A828" s="230">
        <v>425838</v>
      </c>
      <c r="B828" s="230" t="s">
        <v>3003</v>
      </c>
      <c r="C828" s="230" t="s">
        <v>132</v>
      </c>
      <c r="D828" s="230" t="s">
        <v>204</v>
      </c>
      <c r="E828" s="230" t="s">
        <v>146</v>
      </c>
      <c r="H828" s="230" t="s">
        <v>1482</v>
      </c>
      <c r="I828" s="230" t="s">
        <v>58</v>
      </c>
      <c r="J828" s="230" t="s">
        <v>302</v>
      </c>
      <c r="K828" s="230">
        <v>2016</v>
      </c>
      <c r="L828" s="230" t="s">
        <v>299</v>
      </c>
      <c r="U828" s="230" t="s">
        <v>976</v>
      </c>
      <c r="V828" s="230" t="s">
        <v>976</v>
      </c>
    </row>
    <row r="829" spans="1:22" ht="17.25" customHeight="1" x14ac:dyDescent="0.3">
      <c r="A829" s="230">
        <v>424373</v>
      </c>
      <c r="B829" s="230" t="s">
        <v>3004</v>
      </c>
      <c r="C829" s="230" t="s">
        <v>82</v>
      </c>
      <c r="D829" s="230" t="s">
        <v>419</v>
      </c>
      <c r="E829" s="230" t="s">
        <v>145</v>
      </c>
      <c r="F829" s="230">
        <v>35980</v>
      </c>
      <c r="G829" s="230" t="s">
        <v>288</v>
      </c>
      <c r="H829" s="230" t="s">
        <v>1482</v>
      </c>
      <c r="I829" s="230" t="s">
        <v>58</v>
      </c>
      <c r="J829" s="230" t="s">
        <v>302</v>
      </c>
      <c r="K829" s="230">
        <v>2016</v>
      </c>
      <c r="L829" s="230" t="s">
        <v>299</v>
      </c>
      <c r="S829" s="230" t="s">
        <v>976</v>
      </c>
      <c r="U829" s="230" t="s">
        <v>976</v>
      </c>
      <c r="V829" s="230" t="s">
        <v>976</v>
      </c>
    </row>
    <row r="830" spans="1:22" ht="17.25" customHeight="1" x14ac:dyDescent="0.3">
      <c r="A830" s="230">
        <v>421426</v>
      </c>
      <c r="B830" s="230" t="s">
        <v>3005</v>
      </c>
      <c r="C830" s="230" t="s">
        <v>95</v>
      </c>
      <c r="D830" s="230" t="s">
        <v>240</v>
      </c>
      <c r="E830" s="230" t="s">
        <v>145</v>
      </c>
      <c r="F830" s="230">
        <v>35752</v>
      </c>
      <c r="G830" s="230" t="s">
        <v>288</v>
      </c>
      <c r="H830" s="230" t="s">
        <v>1482</v>
      </c>
      <c r="I830" s="230" t="s">
        <v>58</v>
      </c>
      <c r="J830" s="230" t="s">
        <v>302</v>
      </c>
      <c r="K830" s="230">
        <v>2016</v>
      </c>
      <c r="L830" s="230" t="s">
        <v>299</v>
      </c>
      <c r="S830" s="230" t="s">
        <v>976</v>
      </c>
      <c r="T830" s="230" t="s">
        <v>976</v>
      </c>
      <c r="U830" s="230" t="s">
        <v>976</v>
      </c>
      <c r="V830" s="230" t="s">
        <v>976</v>
      </c>
    </row>
    <row r="831" spans="1:22" ht="17.25" customHeight="1" x14ac:dyDescent="0.3">
      <c r="A831" s="230">
        <v>423875</v>
      </c>
      <c r="B831" s="230" t="s">
        <v>3006</v>
      </c>
      <c r="C831" s="230" t="s">
        <v>76</v>
      </c>
      <c r="D831" s="230" t="s">
        <v>204</v>
      </c>
      <c r="E831" s="230" t="s">
        <v>145</v>
      </c>
      <c r="F831" s="230">
        <v>35796</v>
      </c>
      <c r="G831" s="230" t="s">
        <v>288</v>
      </c>
      <c r="H831" s="230" t="s">
        <v>1482</v>
      </c>
      <c r="I831" s="230" t="s">
        <v>58</v>
      </c>
      <c r="J831" s="230" t="s">
        <v>302</v>
      </c>
      <c r="K831" s="230">
        <v>2016</v>
      </c>
      <c r="L831" s="230" t="s">
        <v>299</v>
      </c>
      <c r="T831" s="230" t="s">
        <v>976</v>
      </c>
      <c r="U831" s="230" t="s">
        <v>976</v>
      </c>
      <c r="V831" s="230" t="s">
        <v>976</v>
      </c>
    </row>
    <row r="832" spans="1:22" ht="17.25" customHeight="1" x14ac:dyDescent="0.3">
      <c r="A832" s="230">
        <v>421893</v>
      </c>
      <c r="B832" s="230" t="s">
        <v>3007</v>
      </c>
      <c r="C832" s="230" t="s">
        <v>125</v>
      </c>
      <c r="D832" s="230" t="s">
        <v>3008</v>
      </c>
      <c r="E832" s="230" t="s">
        <v>145</v>
      </c>
      <c r="F832" s="230">
        <v>35831</v>
      </c>
      <c r="G832" s="230" t="s">
        <v>288</v>
      </c>
      <c r="H832" s="230" t="s">
        <v>1482</v>
      </c>
      <c r="I832" s="230" t="s">
        <v>58</v>
      </c>
      <c r="J832" s="230" t="s">
        <v>302</v>
      </c>
      <c r="K832" s="230">
        <v>2016</v>
      </c>
      <c r="L832" s="230" t="s">
        <v>299</v>
      </c>
      <c r="S832" s="230" t="s">
        <v>976</v>
      </c>
      <c r="U832" s="230" t="s">
        <v>976</v>
      </c>
      <c r="V832" s="230" t="s">
        <v>976</v>
      </c>
    </row>
    <row r="833" spans="1:22" ht="17.25" customHeight="1" x14ac:dyDescent="0.3">
      <c r="A833" s="230">
        <v>426260</v>
      </c>
      <c r="B833" s="230" t="s">
        <v>3009</v>
      </c>
      <c r="C833" s="230" t="s">
        <v>83</v>
      </c>
      <c r="D833" s="230" t="s">
        <v>3010</v>
      </c>
      <c r="E833" s="230" t="s">
        <v>146</v>
      </c>
      <c r="F833" s="230" t="s">
        <v>3011</v>
      </c>
      <c r="G833" s="230" t="s">
        <v>288</v>
      </c>
      <c r="H833" s="230" t="s">
        <v>1482</v>
      </c>
      <c r="I833" s="230" t="s">
        <v>58</v>
      </c>
      <c r="J833" s="230" t="s">
        <v>302</v>
      </c>
      <c r="K833" s="230">
        <v>2016</v>
      </c>
      <c r="L833" s="230" t="s">
        <v>299</v>
      </c>
      <c r="V833" s="230" t="s">
        <v>976</v>
      </c>
    </row>
    <row r="834" spans="1:22" ht="17.25" customHeight="1" x14ac:dyDescent="0.3">
      <c r="A834" s="230">
        <v>426144</v>
      </c>
      <c r="B834" s="230" t="s">
        <v>3012</v>
      </c>
      <c r="C834" s="230" t="s">
        <v>3013</v>
      </c>
      <c r="D834" s="230" t="s">
        <v>229</v>
      </c>
      <c r="E834" s="230" t="s">
        <v>146</v>
      </c>
      <c r="F834" s="230">
        <v>36161</v>
      </c>
      <c r="G834" s="230" t="s">
        <v>288</v>
      </c>
      <c r="H834" s="230" t="s">
        <v>1482</v>
      </c>
      <c r="I834" s="230" t="s">
        <v>58</v>
      </c>
      <c r="J834" s="230" t="s">
        <v>302</v>
      </c>
      <c r="K834" s="230">
        <v>2017</v>
      </c>
      <c r="L834" s="230" t="s">
        <v>299</v>
      </c>
    </row>
    <row r="835" spans="1:22" ht="17.25" customHeight="1" x14ac:dyDescent="0.3">
      <c r="A835" s="230">
        <v>424114</v>
      </c>
      <c r="B835" s="230" t="s">
        <v>3014</v>
      </c>
      <c r="C835" s="230" t="s">
        <v>125</v>
      </c>
      <c r="D835" s="230" t="s">
        <v>588</v>
      </c>
      <c r="E835" s="230" t="s">
        <v>145</v>
      </c>
      <c r="F835" s="230">
        <v>35796</v>
      </c>
      <c r="G835" s="230" t="s">
        <v>288</v>
      </c>
      <c r="H835" s="230" t="s">
        <v>1482</v>
      </c>
      <c r="I835" s="230" t="s">
        <v>58</v>
      </c>
      <c r="J835" s="230" t="s">
        <v>302</v>
      </c>
      <c r="K835" s="230">
        <v>2017</v>
      </c>
      <c r="L835" s="230" t="s">
        <v>299</v>
      </c>
      <c r="T835" s="230" t="s">
        <v>976</v>
      </c>
      <c r="U835" s="230" t="s">
        <v>976</v>
      </c>
      <c r="V835" s="230" t="s">
        <v>976</v>
      </c>
    </row>
    <row r="836" spans="1:22" ht="17.25" customHeight="1" x14ac:dyDescent="0.3">
      <c r="A836" s="230">
        <v>426672</v>
      </c>
      <c r="B836" s="230" t="s">
        <v>3015</v>
      </c>
      <c r="C836" s="230" t="s">
        <v>83</v>
      </c>
      <c r="D836" s="230" t="s">
        <v>1126</v>
      </c>
      <c r="E836" s="230" t="s">
        <v>145</v>
      </c>
      <c r="F836" s="230">
        <v>36526</v>
      </c>
      <c r="G836" s="230" t="s">
        <v>288</v>
      </c>
      <c r="H836" s="230" t="s">
        <v>1482</v>
      </c>
      <c r="I836" s="230" t="s">
        <v>58</v>
      </c>
      <c r="J836" s="230" t="s">
        <v>302</v>
      </c>
      <c r="K836" s="230">
        <v>2017</v>
      </c>
      <c r="L836" s="230" t="s">
        <v>299</v>
      </c>
      <c r="V836" s="230" t="s">
        <v>976</v>
      </c>
    </row>
    <row r="837" spans="1:22" ht="17.25" customHeight="1" x14ac:dyDescent="0.3">
      <c r="A837" s="230">
        <v>424783</v>
      </c>
      <c r="B837" s="230" t="s">
        <v>3017</v>
      </c>
      <c r="C837" s="230" t="s">
        <v>113</v>
      </c>
      <c r="D837" s="230" t="s">
        <v>205</v>
      </c>
      <c r="E837" s="230" t="s">
        <v>145</v>
      </c>
      <c r="F837" s="230">
        <v>35131</v>
      </c>
      <c r="G837" s="230" t="s">
        <v>288</v>
      </c>
      <c r="H837" s="230" t="s">
        <v>1482</v>
      </c>
      <c r="I837" s="230" t="s">
        <v>58</v>
      </c>
      <c r="J837" s="230" t="s">
        <v>302</v>
      </c>
      <c r="K837" s="230">
        <v>2015</v>
      </c>
      <c r="L837" s="230" t="s">
        <v>1510</v>
      </c>
      <c r="N837" s="230">
        <v>3000</v>
      </c>
      <c r="O837" s="230">
        <v>44419.525219907409</v>
      </c>
      <c r="P837" s="230">
        <v>11500</v>
      </c>
    </row>
    <row r="838" spans="1:22" ht="17.25" customHeight="1" x14ac:dyDescent="0.3">
      <c r="A838" s="230">
        <v>425512</v>
      </c>
      <c r="B838" s="230" t="s">
        <v>3018</v>
      </c>
      <c r="C838" s="230" t="s">
        <v>67</v>
      </c>
      <c r="D838" s="230" t="s">
        <v>3019</v>
      </c>
      <c r="E838" s="230" t="s">
        <v>146</v>
      </c>
      <c r="F838" s="230">
        <v>35651</v>
      </c>
      <c r="G838" s="230" t="s">
        <v>288</v>
      </c>
      <c r="H838" s="230" t="s">
        <v>1482</v>
      </c>
      <c r="I838" s="230" t="s">
        <v>58</v>
      </c>
      <c r="J838" s="230" t="s">
        <v>303</v>
      </c>
      <c r="K838" s="230">
        <v>2015</v>
      </c>
      <c r="L838" s="230" t="s">
        <v>296</v>
      </c>
      <c r="T838" s="230" t="s">
        <v>976</v>
      </c>
      <c r="U838" s="230" t="s">
        <v>976</v>
      </c>
      <c r="V838" s="230" t="s">
        <v>976</v>
      </c>
    </row>
    <row r="839" spans="1:22" ht="17.25" customHeight="1" x14ac:dyDescent="0.3">
      <c r="A839" s="230">
        <v>426303</v>
      </c>
      <c r="B839" s="230" t="s">
        <v>3020</v>
      </c>
      <c r="C839" s="230" t="s">
        <v>132</v>
      </c>
      <c r="D839" s="230" t="s">
        <v>368</v>
      </c>
      <c r="E839" s="230" t="s">
        <v>145</v>
      </c>
      <c r="F839" s="230">
        <v>35954</v>
      </c>
      <c r="G839" s="230" t="s">
        <v>288</v>
      </c>
      <c r="H839" s="230" t="s">
        <v>1482</v>
      </c>
      <c r="I839" s="230" t="s">
        <v>58</v>
      </c>
      <c r="J839" s="230" t="s">
        <v>302</v>
      </c>
      <c r="K839" s="230">
        <v>2016</v>
      </c>
      <c r="L839" s="230" t="s">
        <v>296</v>
      </c>
    </row>
    <row r="840" spans="1:22" ht="17.25" customHeight="1" x14ac:dyDescent="0.3">
      <c r="A840" s="230">
        <v>425468</v>
      </c>
      <c r="B840" s="230" t="s">
        <v>3021</v>
      </c>
      <c r="C840" s="230" t="s">
        <v>397</v>
      </c>
      <c r="D840" s="230" t="s">
        <v>3022</v>
      </c>
      <c r="E840" s="230" t="s">
        <v>145</v>
      </c>
      <c r="F840" s="230">
        <v>35626</v>
      </c>
      <c r="G840" s="230" t="s">
        <v>288</v>
      </c>
      <c r="H840" s="230" t="s">
        <v>1482</v>
      </c>
      <c r="I840" s="230" t="s">
        <v>58</v>
      </c>
      <c r="J840" s="230" t="s">
        <v>303</v>
      </c>
      <c r="K840" s="230">
        <v>2016</v>
      </c>
      <c r="L840" s="230" t="s">
        <v>290</v>
      </c>
      <c r="S840" s="230" t="s">
        <v>976</v>
      </c>
      <c r="T840" s="230" t="s">
        <v>976</v>
      </c>
      <c r="U840" s="230" t="s">
        <v>976</v>
      </c>
      <c r="V840" s="230" t="s">
        <v>976</v>
      </c>
    </row>
    <row r="841" spans="1:22" ht="17.25" customHeight="1" x14ac:dyDescent="0.3">
      <c r="A841" s="230">
        <v>424974</v>
      </c>
      <c r="B841" s="230" t="s">
        <v>3023</v>
      </c>
      <c r="C841" s="230" t="s">
        <v>3024</v>
      </c>
      <c r="D841" s="230" t="s">
        <v>198</v>
      </c>
      <c r="E841" s="230" t="s">
        <v>146</v>
      </c>
      <c r="F841" s="230">
        <v>34862</v>
      </c>
      <c r="G841" s="230" t="s">
        <v>288</v>
      </c>
      <c r="H841" s="230" t="s">
        <v>1482</v>
      </c>
      <c r="I841" s="230" t="s">
        <v>58</v>
      </c>
      <c r="J841" s="230" t="s">
        <v>302</v>
      </c>
      <c r="K841" s="230">
        <v>2014</v>
      </c>
      <c r="L841" s="230" t="s">
        <v>3025</v>
      </c>
      <c r="S841" s="230" t="s">
        <v>976</v>
      </c>
      <c r="T841" s="230" t="s">
        <v>976</v>
      </c>
      <c r="U841" s="230" t="s">
        <v>976</v>
      </c>
      <c r="V841" s="230" t="s">
        <v>976</v>
      </c>
    </row>
    <row r="842" spans="1:22" ht="17.25" customHeight="1" x14ac:dyDescent="0.3">
      <c r="A842" s="230">
        <v>423562</v>
      </c>
      <c r="B842" s="230" t="s">
        <v>3027</v>
      </c>
      <c r="C842" s="230" t="s">
        <v>83</v>
      </c>
      <c r="D842" s="230" t="s">
        <v>3028</v>
      </c>
      <c r="E842" s="230" t="s">
        <v>146</v>
      </c>
      <c r="F842" s="230">
        <v>28034</v>
      </c>
      <c r="G842" s="230" t="s">
        <v>288</v>
      </c>
      <c r="H842" s="230" t="s">
        <v>1482</v>
      </c>
      <c r="I842" s="230" t="s">
        <v>58</v>
      </c>
      <c r="J842" s="230" t="s">
        <v>303</v>
      </c>
      <c r="K842" s="230">
        <v>1995</v>
      </c>
      <c r="L842" s="230" t="s">
        <v>288</v>
      </c>
      <c r="R842" s="230" t="s">
        <v>976</v>
      </c>
      <c r="S842" s="230" t="s">
        <v>976</v>
      </c>
      <c r="T842" s="230" t="s">
        <v>976</v>
      </c>
      <c r="U842" s="230" t="s">
        <v>976</v>
      </c>
      <c r="V842" s="230" t="s">
        <v>976</v>
      </c>
    </row>
    <row r="843" spans="1:22" ht="17.25" customHeight="1" x14ac:dyDescent="0.3">
      <c r="A843" s="230">
        <v>420752</v>
      </c>
      <c r="B843" s="230" t="s">
        <v>3030</v>
      </c>
      <c r="C843" s="230" t="s">
        <v>638</v>
      </c>
      <c r="D843" s="230" t="s">
        <v>221</v>
      </c>
      <c r="E843" s="230" t="s">
        <v>146</v>
      </c>
      <c r="H843" s="230" t="s">
        <v>1482</v>
      </c>
      <c r="I843" s="230" t="s">
        <v>58</v>
      </c>
      <c r="J843" s="230" t="s">
        <v>303</v>
      </c>
      <c r="K843" s="230">
        <v>1996</v>
      </c>
      <c r="L843" s="230" t="s">
        <v>288</v>
      </c>
      <c r="U843" s="230" t="s">
        <v>976</v>
      </c>
      <c r="V843" s="230" t="s">
        <v>976</v>
      </c>
    </row>
    <row r="844" spans="1:22" ht="17.25" customHeight="1" x14ac:dyDescent="0.3">
      <c r="A844" s="230">
        <v>426895</v>
      </c>
      <c r="B844" s="230" t="s">
        <v>3031</v>
      </c>
      <c r="C844" s="230" t="s">
        <v>2404</v>
      </c>
      <c r="D844" s="230" t="s">
        <v>2621</v>
      </c>
      <c r="E844" s="230" t="s">
        <v>145</v>
      </c>
      <c r="H844" s="230" t="s">
        <v>1482</v>
      </c>
      <c r="I844" s="230" t="s">
        <v>58</v>
      </c>
      <c r="J844" s="230" t="s">
        <v>303</v>
      </c>
      <c r="K844" s="230">
        <v>1996</v>
      </c>
      <c r="L844" s="230" t="s">
        <v>288</v>
      </c>
      <c r="U844" s="230" t="s">
        <v>976</v>
      </c>
      <c r="V844" s="230" t="s">
        <v>976</v>
      </c>
    </row>
    <row r="845" spans="1:22" ht="17.25" customHeight="1" x14ac:dyDescent="0.3">
      <c r="A845" s="230">
        <v>426054</v>
      </c>
      <c r="B845" s="230" t="s">
        <v>3032</v>
      </c>
      <c r="C845" s="230" t="s">
        <v>3033</v>
      </c>
      <c r="D845" s="230" t="s">
        <v>213</v>
      </c>
      <c r="E845" s="230" t="s">
        <v>146</v>
      </c>
      <c r="H845" s="230" t="s">
        <v>1482</v>
      </c>
      <c r="I845" s="230" t="s">
        <v>58</v>
      </c>
      <c r="J845" s="230" t="s">
        <v>303</v>
      </c>
      <c r="K845" s="230">
        <v>1997</v>
      </c>
      <c r="L845" s="230" t="s">
        <v>288</v>
      </c>
      <c r="U845" s="230" t="s">
        <v>976</v>
      </c>
      <c r="V845" s="230" t="s">
        <v>976</v>
      </c>
    </row>
    <row r="846" spans="1:22" ht="17.25" customHeight="1" x14ac:dyDescent="0.3">
      <c r="A846" s="230">
        <v>426115</v>
      </c>
      <c r="B846" s="230" t="s">
        <v>3034</v>
      </c>
      <c r="C846" s="230" t="s">
        <v>3035</v>
      </c>
      <c r="D846" s="230" t="s">
        <v>623</v>
      </c>
      <c r="E846" s="230" t="s">
        <v>146</v>
      </c>
      <c r="H846" s="230" t="s">
        <v>1482</v>
      </c>
      <c r="I846" s="230" t="s">
        <v>58</v>
      </c>
      <c r="J846" s="230" t="s">
        <v>302</v>
      </c>
      <c r="K846" s="230">
        <v>1998</v>
      </c>
      <c r="L846" s="230" t="s">
        <v>288</v>
      </c>
      <c r="U846" s="230" t="s">
        <v>976</v>
      </c>
      <c r="V846" s="230" t="s">
        <v>976</v>
      </c>
    </row>
    <row r="847" spans="1:22" ht="17.25" customHeight="1" x14ac:dyDescent="0.3">
      <c r="A847" s="230">
        <v>422431</v>
      </c>
      <c r="B847" s="230" t="s">
        <v>3036</v>
      </c>
      <c r="C847" s="230" t="s">
        <v>441</v>
      </c>
      <c r="D847" s="230" t="s">
        <v>434</v>
      </c>
      <c r="E847" s="230" t="s">
        <v>145</v>
      </c>
      <c r="F847" s="230">
        <v>34700</v>
      </c>
      <c r="G847" s="230" t="s">
        <v>1485</v>
      </c>
      <c r="H847" s="230" t="s">
        <v>1482</v>
      </c>
      <c r="I847" s="230" t="s">
        <v>58</v>
      </c>
      <c r="J847" s="230" t="s">
        <v>303</v>
      </c>
      <c r="K847" s="230">
        <v>1998</v>
      </c>
      <c r="L847" s="230" t="s">
        <v>288</v>
      </c>
      <c r="U847" s="230" t="s">
        <v>976</v>
      </c>
      <c r="V847" s="230" t="s">
        <v>976</v>
      </c>
    </row>
    <row r="848" spans="1:22" ht="17.25" customHeight="1" x14ac:dyDescent="0.3">
      <c r="A848" s="230">
        <v>422898</v>
      </c>
      <c r="B848" s="230" t="s">
        <v>3037</v>
      </c>
      <c r="C848" s="230" t="s">
        <v>65</v>
      </c>
      <c r="D848" s="230" t="s">
        <v>234</v>
      </c>
      <c r="E848" s="230" t="s">
        <v>146</v>
      </c>
      <c r="F848" s="230" t="s">
        <v>3038</v>
      </c>
      <c r="G848" s="230" t="s">
        <v>288</v>
      </c>
      <c r="H848" s="230" t="s">
        <v>1482</v>
      </c>
      <c r="I848" s="230" t="s">
        <v>58</v>
      </c>
      <c r="J848" s="230" t="s">
        <v>303</v>
      </c>
      <c r="K848" s="230">
        <v>1998</v>
      </c>
      <c r="L848" s="230" t="s">
        <v>288</v>
      </c>
      <c r="R848" s="230" t="s">
        <v>976</v>
      </c>
      <c r="S848" s="230" t="s">
        <v>976</v>
      </c>
      <c r="T848" s="230" t="s">
        <v>976</v>
      </c>
      <c r="U848" s="230" t="s">
        <v>976</v>
      </c>
      <c r="V848" s="230" t="s">
        <v>976</v>
      </c>
    </row>
    <row r="849" spans="1:22" ht="17.25" customHeight="1" x14ac:dyDescent="0.3">
      <c r="A849" s="230">
        <v>423511</v>
      </c>
      <c r="B849" s="230" t="s">
        <v>3040</v>
      </c>
      <c r="C849" s="230" t="s">
        <v>703</v>
      </c>
      <c r="D849" s="230" t="s">
        <v>3041</v>
      </c>
      <c r="E849" s="230" t="s">
        <v>145</v>
      </c>
      <c r="F849" s="230">
        <v>29588</v>
      </c>
      <c r="G849" s="230" t="s">
        <v>3042</v>
      </c>
      <c r="H849" s="230" t="s">
        <v>1482</v>
      </c>
      <c r="I849" s="230" t="s">
        <v>58</v>
      </c>
      <c r="J849" s="230" t="s">
        <v>303</v>
      </c>
      <c r="K849" s="230">
        <v>2000</v>
      </c>
      <c r="L849" s="230" t="s">
        <v>288</v>
      </c>
    </row>
    <row r="850" spans="1:22" ht="17.25" customHeight="1" x14ac:dyDescent="0.3">
      <c r="A850" s="230">
        <v>408976</v>
      </c>
      <c r="B850" s="230" t="s">
        <v>3043</v>
      </c>
      <c r="C850" s="230" t="s">
        <v>61</v>
      </c>
      <c r="D850" s="230" t="s">
        <v>368</v>
      </c>
      <c r="E850" s="230" t="s">
        <v>145</v>
      </c>
      <c r="F850" s="230">
        <v>29830</v>
      </c>
      <c r="G850" s="230" t="s">
        <v>288</v>
      </c>
      <c r="H850" s="230" t="s">
        <v>1482</v>
      </c>
      <c r="I850" s="230" t="s">
        <v>58</v>
      </c>
      <c r="J850" s="230" t="s">
        <v>303</v>
      </c>
      <c r="K850" s="230">
        <v>2000</v>
      </c>
      <c r="L850" s="230" t="s">
        <v>288</v>
      </c>
      <c r="V850" s="230" t="s">
        <v>976</v>
      </c>
    </row>
    <row r="851" spans="1:22" ht="17.25" customHeight="1" x14ac:dyDescent="0.3">
      <c r="A851" s="230">
        <v>421389</v>
      </c>
      <c r="B851" s="230" t="s">
        <v>3044</v>
      </c>
      <c r="C851" s="230" t="s">
        <v>3045</v>
      </c>
      <c r="D851" s="230" t="s">
        <v>3046</v>
      </c>
      <c r="E851" s="230" t="s">
        <v>145</v>
      </c>
      <c r="F851" s="230">
        <v>29952</v>
      </c>
      <c r="G851" s="230" t="s">
        <v>3047</v>
      </c>
      <c r="H851" s="230" t="s">
        <v>1482</v>
      </c>
      <c r="I851" s="230" t="s">
        <v>58</v>
      </c>
      <c r="J851" s="230" t="s">
        <v>302</v>
      </c>
      <c r="K851" s="230">
        <v>2002</v>
      </c>
      <c r="L851" s="230" t="s">
        <v>288</v>
      </c>
    </row>
    <row r="852" spans="1:22" ht="17.25" customHeight="1" x14ac:dyDescent="0.3">
      <c r="A852" s="230">
        <v>421614</v>
      </c>
      <c r="B852" s="230" t="s">
        <v>3050</v>
      </c>
      <c r="C852" s="230" t="s">
        <v>3051</v>
      </c>
      <c r="D852" s="230" t="s">
        <v>228</v>
      </c>
      <c r="E852" s="230" t="s">
        <v>146</v>
      </c>
      <c r="F852" s="230">
        <v>30682</v>
      </c>
      <c r="G852" s="230" t="s">
        <v>288</v>
      </c>
      <c r="H852" s="230" t="s">
        <v>1482</v>
      </c>
      <c r="I852" s="230" t="s">
        <v>58</v>
      </c>
      <c r="J852" s="230" t="s">
        <v>303</v>
      </c>
      <c r="K852" s="230">
        <v>2002</v>
      </c>
      <c r="L852" s="230" t="s">
        <v>288</v>
      </c>
      <c r="R852" s="230" t="s">
        <v>976</v>
      </c>
      <c r="S852" s="230" t="s">
        <v>976</v>
      </c>
      <c r="T852" s="230" t="s">
        <v>976</v>
      </c>
      <c r="U852" s="230" t="s">
        <v>976</v>
      </c>
      <c r="V852" s="230" t="s">
        <v>976</v>
      </c>
    </row>
    <row r="853" spans="1:22" ht="17.25" customHeight="1" x14ac:dyDescent="0.3">
      <c r="A853" s="230">
        <v>422516</v>
      </c>
      <c r="B853" s="230" t="s">
        <v>755</v>
      </c>
      <c r="C853" s="230" t="s">
        <v>118</v>
      </c>
      <c r="D853" s="230" t="s">
        <v>139</v>
      </c>
      <c r="E853" s="230" t="s">
        <v>145</v>
      </c>
      <c r="F853" s="230">
        <v>30682</v>
      </c>
      <c r="G853" s="230" t="s">
        <v>288</v>
      </c>
      <c r="H853" s="230" t="s">
        <v>1482</v>
      </c>
      <c r="I853" s="230" t="s">
        <v>58</v>
      </c>
      <c r="J853" s="230" t="s">
        <v>303</v>
      </c>
      <c r="K853" s="230">
        <v>2002</v>
      </c>
      <c r="L853" s="230" t="s">
        <v>288</v>
      </c>
      <c r="R853" s="230" t="s">
        <v>976</v>
      </c>
      <c r="S853" s="230" t="s">
        <v>976</v>
      </c>
      <c r="T853" s="230" t="s">
        <v>976</v>
      </c>
      <c r="U853" s="230" t="s">
        <v>976</v>
      </c>
      <c r="V853" s="230" t="s">
        <v>976</v>
      </c>
    </row>
    <row r="854" spans="1:22" ht="17.25" customHeight="1" x14ac:dyDescent="0.3">
      <c r="A854" s="230">
        <v>419425</v>
      </c>
      <c r="B854" s="230" t="s">
        <v>3052</v>
      </c>
      <c r="C854" s="230" t="s">
        <v>63</v>
      </c>
      <c r="D854" s="230" t="s">
        <v>551</v>
      </c>
      <c r="E854" s="230" t="s">
        <v>146</v>
      </c>
      <c r="H854" s="230" t="s">
        <v>1482</v>
      </c>
      <c r="I854" s="230" t="s">
        <v>58</v>
      </c>
      <c r="J854" s="230" t="s">
        <v>303</v>
      </c>
      <c r="K854" s="230">
        <v>2002</v>
      </c>
      <c r="L854" s="230" t="s">
        <v>288</v>
      </c>
      <c r="U854" s="230" t="s">
        <v>976</v>
      </c>
      <c r="V854" s="230" t="s">
        <v>976</v>
      </c>
    </row>
    <row r="855" spans="1:22" ht="17.25" customHeight="1" x14ac:dyDescent="0.3">
      <c r="A855" s="230">
        <v>426703</v>
      </c>
      <c r="B855" s="230" t="s">
        <v>3053</v>
      </c>
      <c r="C855" s="230" t="s">
        <v>92</v>
      </c>
      <c r="D855" s="230" t="s">
        <v>475</v>
      </c>
      <c r="E855" s="230" t="s">
        <v>145</v>
      </c>
      <c r="F855" s="230" t="s">
        <v>3054</v>
      </c>
      <c r="G855" s="230" t="s">
        <v>288</v>
      </c>
      <c r="H855" s="230" t="s">
        <v>1482</v>
      </c>
      <c r="I855" s="230" t="s">
        <v>58</v>
      </c>
      <c r="J855" s="230" t="s">
        <v>302</v>
      </c>
      <c r="K855" s="230">
        <v>2003</v>
      </c>
      <c r="L855" s="230" t="s">
        <v>288</v>
      </c>
      <c r="V855" s="230" t="s">
        <v>976</v>
      </c>
    </row>
    <row r="856" spans="1:22" ht="17.25" customHeight="1" x14ac:dyDescent="0.3">
      <c r="A856" s="230">
        <v>423334</v>
      </c>
      <c r="B856" s="230" t="s">
        <v>3058</v>
      </c>
      <c r="C856" s="230" t="s">
        <v>3059</v>
      </c>
      <c r="D856" s="230" t="s">
        <v>822</v>
      </c>
      <c r="E856" s="230" t="s">
        <v>145</v>
      </c>
      <c r="F856" s="230">
        <v>31053</v>
      </c>
      <c r="G856" s="230" t="s">
        <v>288</v>
      </c>
      <c r="H856" s="230" t="s">
        <v>1482</v>
      </c>
      <c r="I856" s="230" t="s">
        <v>58</v>
      </c>
      <c r="J856" s="230" t="s">
        <v>303</v>
      </c>
      <c r="K856" s="230">
        <v>2003</v>
      </c>
      <c r="L856" s="230" t="s">
        <v>288</v>
      </c>
      <c r="R856" s="230" t="s">
        <v>976</v>
      </c>
      <c r="S856" s="230" t="s">
        <v>976</v>
      </c>
      <c r="T856" s="230" t="s">
        <v>976</v>
      </c>
      <c r="U856" s="230" t="s">
        <v>976</v>
      </c>
      <c r="V856" s="230" t="s">
        <v>976</v>
      </c>
    </row>
    <row r="857" spans="1:22" ht="17.25" customHeight="1" x14ac:dyDescent="0.3">
      <c r="A857" s="230">
        <v>425699</v>
      </c>
      <c r="B857" s="230" t="s">
        <v>3060</v>
      </c>
      <c r="C857" s="230" t="s">
        <v>441</v>
      </c>
      <c r="D857" s="230" t="s">
        <v>202</v>
      </c>
      <c r="E857" s="230" t="s">
        <v>146</v>
      </c>
      <c r="H857" s="230" t="s">
        <v>1482</v>
      </c>
      <c r="I857" s="230" t="s">
        <v>58</v>
      </c>
      <c r="J857" s="230" t="s">
        <v>303</v>
      </c>
      <c r="K857" s="230">
        <v>2003</v>
      </c>
      <c r="L857" s="230" t="s">
        <v>288</v>
      </c>
      <c r="S857" s="230" t="s">
        <v>976</v>
      </c>
      <c r="U857" s="230" t="s">
        <v>976</v>
      </c>
      <c r="V857" s="230" t="s">
        <v>976</v>
      </c>
    </row>
    <row r="858" spans="1:22" ht="17.25" customHeight="1" x14ac:dyDescent="0.3">
      <c r="A858" s="230">
        <v>418246</v>
      </c>
      <c r="B858" s="230" t="s">
        <v>3061</v>
      </c>
      <c r="C858" s="230" t="s">
        <v>3062</v>
      </c>
      <c r="D858" s="230" t="s">
        <v>1173</v>
      </c>
      <c r="E858" s="230" t="s">
        <v>146</v>
      </c>
      <c r="F858" s="230">
        <v>31786</v>
      </c>
      <c r="G858" s="230" t="s">
        <v>288</v>
      </c>
      <c r="H858" s="230" t="s">
        <v>1482</v>
      </c>
      <c r="I858" s="230" t="s">
        <v>58</v>
      </c>
      <c r="J858" s="230" t="s">
        <v>302</v>
      </c>
      <c r="K858" s="230">
        <v>2004</v>
      </c>
      <c r="L858" s="230" t="s">
        <v>288</v>
      </c>
      <c r="V858" s="230" t="s">
        <v>976</v>
      </c>
    </row>
    <row r="859" spans="1:22" ht="17.25" customHeight="1" x14ac:dyDescent="0.3">
      <c r="A859" s="230">
        <v>426193</v>
      </c>
      <c r="B859" s="230" t="s">
        <v>3063</v>
      </c>
      <c r="C859" s="230" t="s">
        <v>88</v>
      </c>
      <c r="D859" s="230" t="s">
        <v>256</v>
      </c>
      <c r="E859" s="230" t="s">
        <v>146</v>
      </c>
      <c r="H859" s="230" t="s">
        <v>1482</v>
      </c>
      <c r="I859" s="230" t="s">
        <v>58</v>
      </c>
      <c r="J859" s="230" t="s">
        <v>302</v>
      </c>
      <c r="K859" s="230">
        <v>2005</v>
      </c>
      <c r="L859" s="230" t="s">
        <v>288</v>
      </c>
      <c r="U859" s="230" t="s">
        <v>976</v>
      </c>
      <c r="V859" s="230" t="s">
        <v>976</v>
      </c>
    </row>
    <row r="860" spans="1:22" ht="17.25" customHeight="1" x14ac:dyDescent="0.3">
      <c r="A860" s="230">
        <v>426596</v>
      </c>
      <c r="B860" s="230" t="s">
        <v>3067</v>
      </c>
      <c r="C860" s="230" t="s">
        <v>356</v>
      </c>
      <c r="D860" s="230" t="s">
        <v>229</v>
      </c>
      <c r="E860" s="230" t="s">
        <v>146</v>
      </c>
      <c r="F860" s="230" t="s">
        <v>3068</v>
      </c>
      <c r="G860" s="230" t="s">
        <v>288</v>
      </c>
      <c r="H860" s="230" t="s">
        <v>1482</v>
      </c>
      <c r="I860" s="230" t="s">
        <v>58</v>
      </c>
      <c r="J860" s="230" t="s">
        <v>302</v>
      </c>
      <c r="K860" s="230">
        <v>2005</v>
      </c>
      <c r="L860" s="230" t="s">
        <v>288</v>
      </c>
    </row>
    <row r="861" spans="1:22" ht="17.25" customHeight="1" x14ac:dyDescent="0.3">
      <c r="A861" s="230">
        <v>424392</v>
      </c>
      <c r="B861" s="230" t="s">
        <v>3069</v>
      </c>
      <c r="C861" s="230" t="s">
        <v>122</v>
      </c>
      <c r="D861" s="230" t="s">
        <v>209</v>
      </c>
      <c r="E861" s="230" t="s">
        <v>146</v>
      </c>
      <c r="H861" s="230" t="s">
        <v>1482</v>
      </c>
      <c r="I861" s="230" t="s">
        <v>58</v>
      </c>
      <c r="J861" s="230" t="s">
        <v>302</v>
      </c>
      <c r="K861" s="230">
        <v>2006</v>
      </c>
      <c r="L861" s="230" t="s">
        <v>288</v>
      </c>
      <c r="S861" s="230" t="s">
        <v>976</v>
      </c>
      <c r="T861" s="230" t="s">
        <v>976</v>
      </c>
      <c r="U861" s="230" t="s">
        <v>976</v>
      </c>
      <c r="V861" s="230" t="s">
        <v>976</v>
      </c>
    </row>
    <row r="862" spans="1:22" ht="17.25" customHeight="1" x14ac:dyDescent="0.3">
      <c r="A862" s="230">
        <v>426626</v>
      </c>
      <c r="B862" s="230" t="s">
        <v>3072</v>
      </c>
      <c r="C862" s="230" t="s">
        <v>616</v>
      </c>
      <c r="D862" s="230" t="s">
        <v>658</v>
      </c>
      <c r="E862" s="230" t="s">
        <v>145</v>
      </c>
      <c r="F862" s="230" t="s">
        <v>3073</v>
      </c>
      <c r="G862" s="230" t="s">
        <v>288</v>
      </c>
      <c r="H862" s="230" t="s">
        <v>1482</v>
      </c>
      <c r="I862" s="230" t="s">
        <v>58</v>
      </c>
      <c r="J862" s="230" t="s">
        <v>302</v>
      </c>
      <c r="K862" s="230">
        <v>2007</v>
      </c>
      <c r="L862" s="230" t="s">
        <v>288</v>
      </c>
      <c r="V862" s="230" t="s">
        <v>976</v>
      </c>
    </row>
    <row r="863" spans="1:22" ht="17.25" customHeight="1" x14ac:dyDescent="0.3">
      <c r="A863" s="230">
        <v>422389</v>
      </c>
      <c r="B863" s="230" t="s">
        <v>3075</v>
      </c>
      <c r="C863" s="230" t="s">
        <v>105</v>
      </c>
      <c r="D863" s="230" t="s">
        <v>204</v>
      </c>
      <c r="E863" s="230" t="s">
        <v>146</v>
      </c>
      <c r="F863" s="230">
        <v>33095</v>
      </c>
      <c r="G863" s="230" t="s">
        <v>288</v>
      </c>
      <c r="H863" s="230" t="s">
        <v>1482</v>
      </c>
      <c r="I863" s="230" t="s">
        <v>58</v>
      </c>
      <c r="J863" s="230" t="s">
        <v>302</v>
      </c>
      <c r="K863" s="230">
        <v>2008</v>
      </c>
      <c r="L863" s="230" t="s">
        <v>288</v>
      </c>
      <c r="N863" s="230">
        <v>3199</v>
      </c>
      <c r="O863" s="230">
        <v>44427.462245370371</v>
      </c>
      <c r="P863" s="230">
        <v>11500</v>
      </c>
    </row>
    <row r="864" spans="1:22" ht="17.25" customHeight="1" x14ac:dyDescent="0.3">
      <c r="A864" s="230">
        <v>426669</v>
      </c>
      <c r="B864" s="230" t="s">
        <v>3076</v>
      </c>
      <c r="C864" s="230" t="s">
        <v>442</v>
      </c>
      <c r="D864" s="230" t="s">
        <v>200</v>
      </c>
      <c r="E864" s="230" t="s">
        <v>145</v>
      </c>
      <c r="H864" s="230" t="s">
        <v>1482</v>
      </c>
      <c r="I864" s="230" t="s">
        <v>58</v>
      </c>
      <c r="J864" s="230" t="s">
        <v>302</v>
      </c>
      <c r="K864" s="230">
        <v>2008</v>
      </c>
      <c r="L864" s="230" t="s">
        <v>288</v>
      </c>
      <c r="U864" s="230" t="s">
        <v>976</v>
      </c>
      <c r="V864" s="230" t="s">
        <v>976</v>
      </c>
    </row>
    <row r="865" spans="1:22" ht="17.25" customHeight="1" x14ac:dyDescent="0.3">
      <c r="A865" s="230">
        <v>425872</v>
      </c>
      <c r="B865" s="230" t="s">
        <v>3078</v>
      </c>
      <c r="C865" s="230" t="s">
        <v>3079</v>
      </c>
      <c r="D865" s="230" t="s">
        <v>388</v>
      </c>
      <c r="E865" s="230" t="s">
        <v>146</v>
      </c>
      <c r="F865" s="230" t="s">
        <v>3080</v>
      </c>
      <c r="G865" s="230" t="s">
        <v>288</v>
      </c>
      <c r="H865" s="230" t="s">
        <v>1482</v>
      </c>
      <c r="I865" s="230" t="s">
        <v>58</v>
      </c>
      <c r="J865" s="230" t="s">
        <v>302</v>
      </c>
      <c r="K865" s="230">
        <v>2009</v>
      </c>
      <c r="L865" s="230" t="s">
        <v>288</v>
      </c>
    </row>
    <row r="866" spans="1:22" ht="17.25" customHeight="1" x14ac:dyDescent="0.3">
      <c r="A866" s="230">
        <v>424521</v>
      </c>
      <c r="B866" s="230" t="s">
        <v>3082</v>
      </c>
      <c r="C866" s="230" t="s">
        <v>96</v>
      </c>
      <c r="D866" s="230" t="s">
        <v>249</v>
      </c>
      <c r="E866" s="230" t="s">
        <v>145</v>
      </c>
      <c r="F866" s="230">
        <v>33633</v>
      </c>
      <c r="G866" s="230" t="s">
        <v>288</v>
      </c>
      <c r="H866" s="230" t="s">
        <v>1482</v>
      </c>
      <c r="I866" s="230" t="s">
        <v>58</v>
      </c>
      <c r="J866" s="230" t="s">
        <v>303</v>
      </c>
      <c r="K866" s="230">
        <v>2009</v>
      </c>
      <c r="L866" s="230" t="s">
        <v>288</v>
      </c>
      <c r="V866" s="230" t="s">
        <v>976</v>
      </c>
    </row>
    <row r="867" spans="1:22" ht="17.25" customHeight="1" x14ac:dyDescent="0.3">
      <c r="A867" s="230">
        <v>424206</v>
      </c>
      <c r="B867" s="230" t="s">
        <v>3083</v>
      </c>
      <c r="C867" s="230" t="s">
        <v>815</v>
      </c>
      <c r="D867" s="230" t="s">
        <v>515</v>
      </c>
      <c r="E867" s="230" t="s">
        <v>146</v>
      </c>
      <c r="F867" s="230">
        <v>33383</v>
      </c>
      <c r="G867" s="230" t="s">
        <v>288</v>
      </c>
      <c r="H867" s="230" t="s">
        <v>1482</v>
      </c>
      <c r="I867" s="230" t="s">
        <v>58</v>
      </c>
      <c r="J867" s="230" t="s">
        <v>302</v>
      </c>
      <c r="K867" s="230">
        <v>2010</v>
      </c>
      <c r="L867" s="230" t="s">
        <v>288</v>
      </c>
    </row>
    <row r="868" spans="1:22" ht="17.25" customHeight="1" x14ac:dyDescent="0.3">
      <c r="A868" s="230">
        <v>420797</v>
      </c>
      <c r="B868" s="230" t="s">
        <v>3085</v>
      </c>
      <c r="C868" s="230" t="s">
        <v>575</v>
      </c>
      <c r="D868" s="230" t="s">
        <v>244</v>
      </c>
      <c r="E868" s="230" t="s">
        <v>146</v>
      </c>
      <c r="F868" s="230">
        <v>33300</v>
      </c>
      <c r="G868" s="230" t="s">
        <v>288</v>
      </c>
      <c r="H868" s="230" t="s">
        <v>1482</v>
      </c>
      <c r="I868" s="230" t="s">
        <v>58</v>
      </c>
      <c r="J868" s="230" t="s">
        <v>303</v>
      </c>
      <c r="K868" s="230">
        <v>2010</v>
      </c>
      <c r="L868" s="230" t="s">
        <v>288</v>
      </c>
    </row>
    <row r="869" spans="1:22" ht="17.25" customHeight="1" x14ac:dyDescent="0.3">
      <c r="A869" s="230">
        <v>426096</v>
      </c>
      <c r="B869" s="230" t="s">
        <v>3086</v>
      </c>
      <c r="C869" s="230" t="s">
        <v>3087</v>
      </c>
      <c r="D869" s="230" t="s">
        <v>203</v>
      </c>
      <c r="E869" s="230" t="s">
        <v>146</v>
      </c>
      <c r="F869" s="230">
        <v>33793</v>
      </c>
      <c r="G869" s="230" t="s">
        <v>288</v>
      </c>
      <c r="H869" s="230" t="s">
        <v>1482</v>
      </c>
      <c r="I869" s="230" t="s">
        <v>58</v>
      </c>
      <c r="J869" s="230" t="s">
        <v>302</v>
      </c>
      <c r="K869" s="230">
        <v>2011</v>
      </c>
      <c r="L869" s="230" t="s">
        <v>288</v>
      </c>
      <c r="V869" s="230" t="s">
        <v>976</v>
      </c>
    </row>
    <row r="870" spans="1:22" ht="17.25" customHeight="1" x14ac:dyDescent="0.3">
      <c r="A870" s="230">
        <v>426105</v>
      </c>
      <c r="B870" s="230" t="s">
        <v>3088</v>
      </c>
      <c r="C870" s="230" t="s">
        <v>3089</v>
      </c>
      <c r="D870" s="230" t="s">
        <v>219</v>
      </c>
      <c r="E870" s="230" t="s">
        <v>146</v>
      </c>
      <c r="H870" s="230" t="s">
        <v>1482</v>
      </c>
      <c r="I870" s="230" t="s">
        <v>58</v>
      </c>
      <c r="J870" s="230" t="s">
        <v>302</v>
      </c>
      <c r="K870" s="230">
        <v>2011</v>
      </c>
      <c r="L870" s="230" t="s">
        <v>288</v>
      </c>
      <c r="U870" s="230" t="s">
        <v>976</v>
      </c>
      <c r="V870" s="230" t="s">
        <v>976</v>
      </c>
    </row>
    <row r="871" spans="1:22" ht="17.25" customHeight="1" x14ac:dyDescent="0.3">
      <c r="A871" s="230">
        <v>405343</v>
      </c>
      <c r="B871" s="230" t="s">
        <v>3090</v>
      </c>
      <c r="C871" s="230" t="s">
        <v>616</v>
      </c>
      <c r="D871" s="230" t="s">
        <v>3091</v>
      </c>
      <c r="E871" s="230" t="s">
        <v>145</v>
      </c>
      <c r="F871" s="230">
        <v>30795</v>
      </c>
      <c r="G871" s="230" t="s">
        <v>1487</v>
      </c>
      <c r="H871" s="230" t="s">
        <v>1482</v>
      </c>
      <c r="I871" s="230" t="s">
        <v>58</v>
      </c>
      <c r="J871" s="230" t="s">
        <v>302</v>
      </c>
      <c r="K871" s="230">
        <v>2011</v>
      </c>
      <c r="L871" s="230" t="s">
        <v>288</v>
      </c>
    </row>
    <row r="872" spans="1:22" ht="17.25" customHeight="1" x14ac:dyDescent="0.3">
      <c r="A872" s="230">
        <v>424547</v>
      </c>
      <c r="B872" s="230" t="s">
        <v>3092</v>
      </c>
      <c r="C872" s="230" t="s">
        <v>110</v>
      </c>
      <c r="D872" s="230" t="s">
        <v>522</v>
      </c>
      <c r="E872" s="230" t="s">
        <v>146</v>
      </c>
      <c r="F872" s="230">
        <v>33917</v>
      </c>
      <c r="G872" s="230" t="s">
        <v>288</v>
      </c>
      <c r="H872" s="230" t="s">
        <v>1482</v>
      </c>
      <c r="I872" s="230" t="s">
        <v>58</v>
      </c>
      <c r="J872" s="230" t="s">
        <v>302</v>
      </c>
      <c r="K872" s="230">
        <v>2011</v>
      </c>
      <c r="L872" s="230" t="s">
        <v>288</v>
      </c>
      <c r="V872" s="230" t="s">
        <v>976</v>
      </c>
    </row>
    <row r="873" spans="1:22" ht="17.25" customHeight="1" x14ac:dyDescent="0.3">
      <c r="A873" s="230">
        <v>427004</v>
      </c>
      <c r="B873" s="230" t="s">
        <v>3093</v>
      </c>
      <c r="C873" s="230" t="s">
        <v>62</v>
      </c>
      <c r="D873" s="230" t="s">
        <v>504</v>
      </c>
      <c r="E873" s="230" t="s">
        <v>146</v>
      </c>
      <c r="F873" s="230">
        <v>33970</v>
      </c>
      <c r="G873" s="230" t="s">
        <v>288</v>
      </c>
      <c r="H873" s="230" t="s">
        <v>1482</v>
      </c>
      <c r="I873" s="230" t="s">
        <v>58</v>
      </c>
      <c r="J873" s="230" t="s">
        <v>302</v>
      </c>
      <c r="K873" s="230">
        <v>2011</v>
      </c>
      <c r="L873" s="230" t="s">
        <v>288</v>
      </c>
      <c r="V873" s="230" t="s">
        <v>976</v>
      </c>
    </row>
    <row r="874" spans="1:22" ht="17.25" customHeight="1" x14ac:dyDescent="0.3">
      <c r="A874" s="230">
        <v>420258</v>
      </c>
      <c r="B874" s="230" t="s">
        <v>3094</v>
      </c>
      <c r="C874" s="230" t="s">
        <v>95</v>
      </c>
      <c r="D874" s="230" t="s">
        <v>91</v>
      </c>
      <c r="E874" s="230" t="s">
        <v>146</v>
      </c>
      <c r="F874" s="230">
        <v>34125</v>
      </c>
      <c r="G874" s="230" t="s">
        <v>288</v>
      </c>
      <c r="H874" s="230" t="s">
        <v>1482</v>
      </c>
      <c r="I874" s="230" t="s">
        <v>58</v>
      </c>
      <c r="J874" s="230" t="s">
        <v>302</v>
      </c>
      <c r="K874" s="230">
        <v>2011</v>
      </c>
      <c r="L874" s="230" t="s">
        <v>288</v>
      </c>
      <c r="S874" s="230" t="s">
        <v>976</v>
      </c>
      <c r="T874" s="230" t="s">
        <v>976</v>
      </c>
      <c r="U874" s="230" t="s">
        <v>976</v>
      </c>
      <c r="V874" s="230" t="s">
        <v>976</v>
      </c>
    </row>
    <row r="875" spans="1:22" ht="17.25" customHeight="1" x14ac:dyDescent="0.3">
      <c r="A875" s="230">
        <v>423156</v>
      </c>
      <c r="B875" s="230" t="s">
        <v>3095</v>
      </c>
      <c r="C875" s="230" t="s">
        <v>76</v>
      </c>
      <c r="D875" s="230" t="s">
        <v>202</v>
      </c>
      <c r="E875" s="230" t="s">
        <v>146</v>
      </c>
      <c r="F875" s="230">
        <v>34700</v>
      </c>
      <c r="G875" s="230" t="s">
        <v>288</v>
      </c>
      <c r="H875" s="230" t="s">
        <v>1482</v>
      </c>
      <c r="I875" s="230" t="s">
        <v>58</v>
      </c>
      <c r="J875" s="230" t="s">
        <v>302</v>
      </c>
      <c r="K875" s="230">
        <v>2011</v>
      </c>
      <c r="L875" s="230" t="s">
        <v>288</v>
      </c>
      <c r="U875" s="230" t="s">
        <v>976</v>
      </c>
      <c r="V875" s="230" t="s">
        <v>976</v>
      </c>
    </row>
    <row r="876" spans="1:22" ht="17.25" customHeight="1" x14ac:dyDescent="0.3">
      <c r="A876" s="230">
        <v>420250</v>
      </c>
      <c r="B876" s="230" t="s">
        <v>3097</v>
      </c>
      <c r="C876" s="230" t="s">
        <v>3098</v>
      </c>
      <c r="D876" s="230" t="s">
        <v>567</v>
      </c>
      <c r="E876" s="230" t="s">
        <v>146</v>
      </c>
      <c r="F876" s="230">
        <v>33604</v>
      </c>
      <c r="H876" s="230" t="s">
        <v>1482</v>
      </c>
      <c r="I876" s="230" t="s">
        <v>58</v>
      </c>
      <c r="J876" s="230" t="s">
        <v>303</v>
      </c>
      <c r="K876" s="230">
        <v>2011</v>
      </c>
      <c r="L876" s="230" t="s">
        <v>288</v>
      </c>
      <c r="U876" s="230" t="s">
        <v>976</v>
      </c>
      <c r="V876" s="230" t="s">
        <v>976</v>
      </c>
    </row>
    <row r="877" spans="1:22" ht="17.25" customHeight="1" x14ac:dyDescent="0.3">
      <c r="A877" s="230">
        <v>422941</v>
      </c>
      <c r="B877" s="230" t="s">
        <v>3099</v>
      </c>
      <c r="C877" s="230" t="s">
        <v>587</v>
      </c>
      <c r="D877" s="230" t="s">
        <v>228</v>
      </c>
      <c r="E877" s="230" t="s">
        <v>146</v>
      </c>
      <c r="F877" s="230">
        <v>33604</v>
      </c>
      <c r="H877" s="230" t="s">
        <v>1482</v>
      </c>
      <c r="I877" s="230" t="s">
        <v>58</v>
      </c>
      <c r="J877" s="230" t="s">
        <v>303</v>
      </c>
      <c r="K877" s="230">
        <v>2011</v>
      </c>
      <c r="L877" s="230" t="s">
        <v>288</v>
      </c>
      <c r="U877" s="230" t="s">
        <v>976</v>
      </c>
      <c r="V877" s="230" t="s">
        <v>976</v>
      </c>
    </row>
    <row r="878" spans="1:22" ht="17.25" customHeight="1" x14ac:dyDescent="0.3">
      <c r="A878" s="230">
        <v>424427</v>
      </c>
      <c r="B878" s="230" t="s">
        <v>3100</v>
      </c>
      <c r="C878" s="230" t="s">
        <v>3101</v>
      </c>
      <c r="D878" s="230" t="s">
        <v>1157</v>
      </c>
      <c r="E878" s="230" t="s">
        <v>146</v>
      </c>
      <c r="F878" s="230">
        <v>34264</v>
      </c>
      <c r="G878" s="230" t="s">
        <v>288</v>
      </c>
      <c r="H878" s="230" t="s">
        <v>1482</v>
      </c>
      <c r="I878" s="230" t="s">
        <v>58</v>
      </c>
      <c r="J878" s="230" t="s">
        <v>303</v>
      </c>
      <c r="K878" s="230">
        <v>2011</v>
      </c>
      <c r="L878" s="230" t="s">
        <v>288</v>
      </c>
      <c r="S878" s="230" t="s">
        <v>976</v>
      </c>
      <c r="T878" s="230" t="s">
        <v>976</v>
      </c>
      <c r="U878" s="230" t="s">
        <v>976</v>
      </c>
      <c r="V878" s="230" t="s">
        <v>976</v>
      </c>
    </row>
    <row r="879" spans="1:22" ht="17.25" customHeight="1" x14ac:dyDescent="0.3">
      <c r="A879" s="230">
        <v>424550</v>
      </c>
      <c r="B879" s="230" t="s">
        <v>3102</v>
      </c>
      <c r="C879" s="230" t="s">
        <v>3103</v>
      </c>
      <c r="D879" s="230" t="s">
        <v>357</v>
      </c>
      <c r="E879" s="230" t="s">
        <v>146</v>
      </c>
      <c r="F879" s="230">
        <v>34335</v>
      </c>
      <c r="H879" s="230" t="s">
        <v>1482</v>
      </c>
      <c r="I879" s="230" t="s">
        <v>58</v>
      </c>
      <c r="J879" s="230" t="s">
        <v>303</v>
      </c>
      <c r="K879" s="230">
        <v>2011</v>
      </c>
      <c r="L879" s="230" t="s">
        <v>288</v>
      </c>
      <c r="S879" s="230" t="s">
        <v>976</v>
      </c>
      <c r="T879" s="230" t="s">
        <v>976</v>
      </c>
      <c r="U879" s="230" t="s">
        <v>976</v>
      </c>
      <c r="V879" s="230" t="s">
        <v>976</v>
      </c>
    </row>
    <row r="880" spans="1:22" ht="17.25" customHeight="1" x14ac:dyDescent="0.3">
      <c r="A880" s="230">
        <v>426894</v>
      </c>
      <c r="B880" s="230" t="s">
        <v>3104</v>
      </c>
      <c r="C880" s="230" t="s">
        <v>3105</v>
      </c>
      <c r="D880" s="230" t="s">
        <v>378</v>
      </c>
      <c r="E880" s="230" t="s">
        <v>145</v>
      </c>
      <c r="F880" s="230">
        <v>34346</v>
      </c>
      <c r="G880" s="230" t="s">
        <v>288</v>
      </c>
      <c r="H880" s="230" t="s">
        <v>1482</v>
      </c>
      <c r="I880" s="230" t="s">
        <v>58</v>
      </c>
      <c r="J880" s="230" t="s">
        <v>303</v>
      </c>
      <c r="K880" s="230">
        <v>2011</v>
      </c>
      <c r="L880" s="230" t="s">
        <v>288</v>
      </c>
      <c r="U880" s="230" t="s">
        <v>976</v>
      </c>
      <c r="V880" s="230" t="s">
        <v>976</v>
      </c>
    </row>
    <row r="881" spans="1:22" ht="17.25" customHeight="1" x14ac:dyDescent="0.3">
      <c r="A881" s="230">
        <v>426773</v>
      </c>
      <c r="B881" s="230" t="s">
        <v>3106</v>
      </c>
      <c r="C881" s="230" t="s">
        <v>120</v>
      </c>
      <c r="D881" s="230" t="s">
        <v>210</v>
      </c>
      <c r="E881" s="230" t="s">
        <v>145</v>
      </c>
      <c r="F881" s="230" t="s">
        <v>2200</v>
      </c>
      <c r="H881" s="230" t="s">
        <v>1482</v>
      </c>
      <c r="I881" s="230" t="s">
        <v>58</v>
      </c>
      <c r="J881" s="230" t="s">
        <v>303</v>
      </c>
      <c r="K881" s="230">
        <v>2011</v>
      </c>
      <c r="L881" s="230" t="s">
        <v>288</v>
      </c>
      <c r="V881" s="230" t="s">
        <v>976</v>
      </c>
    </row>
    <row r="882" spans="1:22" ht="17.25" customHeight="1" x14ac:dyDescent="0.3">
      <c r="A882" s="230">
        <v>425931</v>
      </c>
      <c r="B882" s="230" t="s">
        <v>3107</v>
      </c>
      <c r="C882" s="230" t="s">
        <v>3096</v>
      </c>
      <c r="D882" s="230" t="s">
        <v>252</v>
      </c>
      <c r="E882" s="230" t="s">
        <v>146</v>
      </c>
      <c r="H882" s="230" t="s">
        <v>1482</v>
      </c>
      <c r="I882" s="230" t="s">
        <v>58</v>
      </c>
      <c r="J882" s="230" t="s">
        <v>303</v>
      </c>
      <c r="K882" s="230">
        <v>2011</v>
      </c>
      <c r="L882" s="230" t="s">
        <v>288</v>
      </c>
      <c r="U882" s="230" t="s">
        <v>976</v>
      </c>
      <c r="V882" s="230" t="s">
        <v>976</v>
      </c>
    </row>
    <row r="883" spans="1:22" ht="17.25" customHeight="1" x14ac:dyDescent="0.3">
      <c r="A883" s="230">
        <v>425867</v>
      </c>
      <c r="B883" s="230" t="s">
        <v>3108</v>
      </c>
      <c r="C883" s="230" t="s">
        <v>117</v>
      </c>
      <c r="D883" s="230" t="s">
        <v>3109</v>
      </c>
      <c r="E883" s="230" t="s">
        <v>145</v>
      </c>
      <c r="H883" s="230" t="s">
        <v>1482</v>
      </c>
      <c r="I883" s="230" t="s">
        <v>58</v>
      </c>
      <c r="J883" s="230" t="s">
        <v>303</v>
      </c>
      <c r="K883" s="230">
        <v>2011</v>
      </c>
      <c r="L883" s="230" t="s">
        <v>288</v>
      </c>
      <c r="U883" s="230" t="s">
        <v>976</v>
      </c>
      <c r="V883" s="230" t="s">
        <v>976</v>
      </c>
    </row>
    <row r="884" spans="1:22" ht="17.25" customHeight="1" x14ac:dyDescent="0.3">
      <c r="A884" s="230">
        <v>426685</v>
      </c>
      <c r="B884" s="230" t="s">
        <v>3110</v>
      </c>
      <c r="C884" s="230" t="s">
        <v>96</v>
      </c>
      <c r="D884" s="230" t="s">
        <v>552</v>
      </c>
      <c r="E884" s="230" t="s">
        <v>145</v>
      </c>
      <c r="H884" s="230" t="s">
        <v>1482</v>
      </c>
      <c r="I884" s="230" t="s">
        <v>58</v>
      </c>
      <c r="J884" s="230" t="s">
        <v>303</v>
      </c>
      <c r="K884" s="230">
        <v>2011</v>
      </c>
      <c r="L884" s="230" t="s">
        <v>288</v>
      </c>
      <c r="U884" s="230" t="s">
        <v>976</v>
      </c>
      <c r="V884" s="230" t="s">
        <v>976</v>
      </c>
    </row>
    <row r="885" spans="1:22" ht="17.25" customHeight="1" x14ac:dyDescent="0.3">
      <c r="A885" s="230">
        <v>426837</v>
      </c>
      <c r="B885" s="230" t="s">
        <v>3111</v>
      </c>
      <c r="C885" s="230" t="s">
        <v>63</v>
      </c>
      <c r="D885" s="230" t="s">
        <v>222</v>
      </c>
      <c r="E885" s="230" t="s">
        <v>146</v>
      </c>
      <c r="H885" s="230" t="s">
        <v>1482</v>
      </c>
      <c r="I885" s="230" t="s">
        <v>58</v>
      </c>
      <c r="J885" s="230" t="s">
        <v>302</v>
      </c>
      <c r="K885" s="230">
        <v>2012</v>
      </c>
      <c r="L885" s="230" t="s">
        <v>288</v>
      </c>
      <c r="U885" s="230" t="s">
        <v>976</v>
      </c>
      <c r="V885" s="230" t="s">
        <v>976</v>
      </c>
    </row>
    <row r="886" spans="1:22" ht="17.25" customHeight="1" x14ac:dyDescent="0.3">
      <c r="A886" s="230">
        <v>425441</v>
      </c>
      <c r="B886" s="230" t="s">
        <v>3112</v>
      </c>
      <c r="C886" s="230" t="s">
        <v>64</v>
      </c>
      <c r="D886" s="230" t="s">
        <v>3113</v>
      </c>
      <c r="E886" s="230" t="s">
        <v>145</v>
      </c>
      <c r="F886" s="230">
        <v>34335</v>
      </c>
      <c r="G886" s="230" t="s">
        <v>288</v>
      </c>
      <c r="H886" s="230" t="s">
        <v>1482</v>
      </c>
      <c r="I886" s="230" t="s">
        <v>58</v>
      </c>
      <c r="J886" s="230" t="s">
        <v>302</v>
      </c>
      <c r="K886" s="230">
        <v>2012</v>
      </c>
      <c r="L886" s="230" t="s">
        <v>288</v>
      </c>
      <c r="S886" s="230" t="s">
        <v>976</v>
      </c>
      <c r="T886" s="230" t="s">
        <v>976</v>
      </c>
      <c r="U886" s="230" t="s">
        <v>976</v>
      </c>
      <c r="V886" s="230" t="s">
        <v>976</v>
      </c>
    </row>
    <row r="887" spans="1:22" ht="17.25" customHeight="1" x14ac:dyDescent="0.3">
      <c r="A887" s="230">
        <v>425139</v>
      </c>
      <c r="B887" s="230" t="s">
        <v>3114</v>
      </c>
      <c r="C887" s="230" t="s">
        <v>376</v>
      </c>
      <c r="D887" s="230" t="s">
        <v>256</v>
      </c>
      <c r="E887" s="230" t="s">
        <v>145</v>
      </c>
      <c r="F887" s="230">
        <v>34498</v>
      </c>
      <c r="G887" s="230" t="s">
        <v>288</v>
      </c>
      <c r="H887" s="230" t="s">
        <v>1482</v>
      </c>
      <c r="I887" s="230" t="s">
        <v>58</v>
      </c>
      <c r="J887" s="230" t="s">
        <v>302</v>
      </c>
      <c r="K887" s="230">
        <v>2012</v>
      </c>
      <c r="L887" s="230" t="s">
        <v>288</v>
      </c>
      <c r="S887" s="230" t="s">
        <v>976</v>
      </c>
      <c r="T887" s="230" t="s">
        <v>976</v>
      </c>
      <c r="U887" s="230" t="s">
        <v>976</v>
      </c>
      <c r="V887" s="230" t="s">
        <v>976</v>
      </c>
    </row>
    <row r="888" spans="1:22" ht="17.25" customHeight="1" x14ac:dyDescent="0.3">
      <c r="A888" s="230">
        <v>426713</v>
      </c>
      <c r="B888" s="230" t="s">
        <v>3115</v>
      </c>
      <c r="C888" s="230" t="s">
        <v>2769</v>
      </c>
      <c r="D888" s="230" t="s">
        <v>3116</v>
      </c>
      <c r="E888" s="230" t="s">
        <v>145</v>
      </c>
      <c r="F888" s="230">
        <v>33081</v>
      </c>
      <c r="G888" s="230" t="s">
        <v>288</v>
      </c>
      <c r="H888" s="230" t="s">
        <v>1482</v>
      </c>
      <c r="I888" s="230" t="s">
        <v>58</v>
      </c>
      <c r="J888" s="230" t="s">
        <v>302</v>
      </c>
      <c r="K888" s="230">
        <v>2012</v>
      </c>
      <c r="L888" s="230" t="s">
        <v>288</v>
      </c>
    </row>
    <row r="889" spans="1:22" ht="17.25" customHeight="1" x14ac:dyDescent="0.3">
      <c r="A889" s="230">
        <v>421881</v>
      </c>
      <c r="B889" s="230" t="s">
        <v>3117</v>
      </c>
      <c r="C889" s="230" t="s">
        <v>112</v>
      </c>
      <c r="D889" s="230" t="s">
        <v>473</v>
      </c>
      <c r="E889" s="230" t="s">
        <v>145</v>
      </c>
      <c r="F889" s="230">
        <v>33979</v>
      </c>
      <c r="G889" s="230" t="s">
        <v>288</v>
      </c>
      <c r="H889" s="230" t="s">
        <v>1482</v>
      </c>
      <c r="I889" s="230" t="s">
        <v>58</v>
      </c>
      <c r="J889" s="230" t="s">
        <v>302</v>
      </c>
      <c r="K889" s="230">
        <v>2012</v>
      </c>
      <c r="L889" s="230" t="s">
        <v>288</v>
      </c>
      <c r="V889" s="230" t="s">
        <v>976</v>
      </c>
    </row>
    <row r="890" spans="1:22" ht="17.25" customHeight="1" x14ac:dyDescent="0.3">
      <c r="A890" s="230">
        <v>424005</v>
      </c>
      <c r="B890" s="230" t="s">
        <v>3118</v>
      </c>
      <c r="C890" s="230" t="s">
        <v>79</v>
      </c>
      <c r="D890" s="230" t="s">
        <v>373</v>
      </c>
      <c r="E890" s="230" t="s">
        <v>146</v>
      </c>
      <c r="F890" s="230">
        <v>34407</v>
      </c>
      <c r="G890" s="230" t="s">
        <v>288</v>
      </c>
      <c r="H890" s="230" t="s">
        <v>1482</v>
      </c>
      <c r="I890" s="230" t="s">
        <v>58</v>
      </c>
      <c r="J890" s="230" t="s">
        <v>302</v>
      </c>
      <c r="K890" s="230">
        <v>2012</v>
      </c>
      <c r="L890" s="230" t="s">
        <v>288</v>
      </c>
      <c r="S890" s="230" t="s">
        <v>976</v>
      </c>
      <c r="T890" s="230" t="s">
        <v>976</v>
      </c>
      <c r="U890" s="230" t="s">
        <v>976</v>
      </c>
      <c r="V890" s="230" t="s">
        <v>976</v>
      </c>
    </row>
    <row r="891" spans="1:22" ht="17.25" customHeight="1" x14ac:dyDescent="0.3">
      <c r="A891" s="230">
        <v>418455</v>
      </c>
      <c r="B891" s="230" t="s">
        <v>3120</v>
      </c>
      <c r="C891" s="230" t="s">
        <v>3121</v>
      </c>
      <c r="D891" s="230" t="s">
        <v>234</v>
      </c>
      <c r="E891" s="230" t="s">
        <v>146</v>
      </c>
      <c r="F891" s="230">
        <v>34561</v>
      </c>
      <c r="G891" s="230" t="s">
        <v>288</v>
      </c>
      <c r="H891" s="230" t="s">
        <v>1482</v>
      </c>
      <c r="I891" s="230" t="s">
        <v>58</v>
      </c>
      <c r="J891" s="230" t="s">
        <v>302</v>
      </c>
      <c r="K891" s="230">
        <v>2012</v>
      </c>
      <c r="L891" s="230" t="s">
        <v>288</v>
      </c>
      <c r="U891" s="230" t="s">
        <v>976</v>
      </c>
      <c r="V891" s="230" t="s">
        <v>976</v>
      </c>
    </row>
    <row r="892" spans="1:22" ht="17.25" customHeight="1" x14ac:dyDescent="0.3">
      <c r="A892" s="230">
        <v>418187</v>
      </c>
      <c r="B892" s="230" t="s">
        <v>3122</v>
      </c>
      <c r="C892" s="230" t="s">
        <v>2304</v>
      </c>
      <c r="D892" s="230" t="s">
        <v>3123</v>
      </c>
      <c r="E892" s="230" t="s">
        <v>146</v>
      </c>
      <c r="F892" s="230">
        <v>34580</v>
      </c>
      <c r="G892" s="230" t="s">
        <v>288</v>
      </c>
      <c r="H892" s="230" t="s">
        <v>1482</v>
      </c>
      <c r="I892" s="230" t="s">
        <v>58</v>
      </c>
      <c r="J892" s="230" t="s">
        <v>302</v>
      </c>
      <c r="K892" s="230">
        <v>2012</v>
      </c>
      <c r="L892" s="230" t="s">
        <v>288</v>
      </c>
    </row>
    <row r="893" spans="1:22" ht="17.25" customHeight="1" x14ac:dyDescent="0.3">
      <c r="A893" s="230">
        <v>424908</v>
      </c>
      <c r="B893" s="230" t="s">
        <v>3124</v>
      </c>
      <c r="C893" s="230" t="s">
        <v>81</v>
      </c>
      <c r="D893" s="230" t="s">
        <v>1148</v>
      </c>
      <c r="E893" s="230" t="s">
        <v>146</v>
      </c>
      <c r="F893" s="230">
        <v>34728</v>
      </c>
      <c r="G893" s="230" t="s">
        <v>288</v>
      </c>
      <c r="H893" s="230" t="s">
        <v>1482</v>
      </c>
      <c r="I893" s="230" t="s">
        <v>58</v>
      </c>
      <c r="J893" s="230" t="s">
        <v>302</v>
      </c>
      <c r="K893" s="230">
        <v>2012</v>
      </c>
      <c r="L893" s="230" t="s">
        <v>288</v>
      </c>
      <c r="S893" s="230" t="s">
        <v>976</v>
      </c>
      <c r="T893" s="230" t="s">
        <v>976</v>
      </c>
      <c r="U893" s="230" t="s">
        <v>976</v>
      </c>
      <c r="V893" s="230" t="s">
        <v>976</v>
      </c>
    </row>
    <row r="894" spans="1:22" ht="17.25" customHeight="1" x14ac:dyDescent="0.3">
      <c r="A894" s="230">
        <v>423678</v>
      </c>
      <c r="B894" s="230" t="s">
        <v>3125</v>
      </c>
      <c r="C894" s="230" t="s">
        <v>84</v>
      </c>
      <c r="D894" s="230" t="s">
        <v>235</v>
      </c>
      <c r="E894" s="230" t="s">
        <v>146</v>
      </c>
      <c r="F894" s="230">
        <v>34113</v>
      </c>
      <c r="G894" s="230" t="s">
        <v>288</v>
      </c>
      <c r="H894" s="230" t="s">
        <v>1482</v>
      </c>
      <c r="I894" s="230" t="s">
        <v>58</v>
      </c>
      <c r="J894" s="230" t="s">
        <v>303</v>
      </c>
      <c r="K894" s="230">
        <v>2012</v>
      </c>
      <c r="L894" s="230" t="s">
        <v>288</v>
      </c>
      <c r="S894" s="230" t="s">
        <v>976</v>
      </c>
      <c r="T894" s="230" t="s">
        <v>976</v>
      </c>
      <c r="U894" s="230" t="s">
        <v>976</v>
      </c>
      <c r="V894" s="230" t="s">
        <v>976</v>
      </c>
    </row>
    <row r="895" spans="1:22" ht="17.25" customHeight="1" x14ac:dyDescent="0.3">
      <c r="A895" s="230">
        <v>425007</v>
      </c>
      <c r="B895" s="230" t="s">
        <v>3126</v>
      </c>
      <c r="C895" s="230" t="s">
        <v>3127</v>
      </c>
      <c r="D895" s="230" t="s">
        <v>366</v>
      </c>
      <c r="E895" s="230" t="s">
        <v>146</v>
      </c>
      <c r="F895" s="230">
        <v>34163</v>
      </c>
      <c r="G895" s="230" t="s">
        <v>288</v>
      </c>
      <c r="H895" s="230" t="s">
        <v>1482</v>
      </c>
      <c r="I895" s="230" t="s">
        <v>58</v>
      </c>
      <c r="J895" s="230" t="s">
        <v>303</v>
      </c>
      <c r="K895" s="230">
        <v>2012</v>
      </c>
      <c r="L895" s="230" t="s">
        <v>288</v>
      </c>
      <c r="S895" s="230" t="s">
        <v>976</v>
      </c>
      <c r="T895" s="230" t="s">
        <v>976</v>
      </c>
      <c r="U895" s="230" t="s">
        <v>976</v>
      </c>
      <c r="V895" s="230" t="s">
        <v>976</v>
      </c>
    </row>
    <row r="896" spans="1:22" ht="17.25" customHeight="1" x14ac:dyDescent="0.3">
      <c r="A896" s="230">
        <v>425136</v>
      </c>
      <c r="B896" s="230" t="s">
        <v>3129</v>
      </c>
      <c r="C896" s="230" t="s">
        <v>376</v>
      </c>
      <c r="D896" s="230" t="s">
        <v>1903</v>
      </c>
      <c r="E896" s="230" t="s">
        <v>145</v>
      </c>
      <c r="F896" s="230">
        <v>34482</v>
      </c>
      <c r="G896" s="230" t="s">
        <v>288</v>
      </c>
      <c r="H896" s="230" t="s">
        <v>1482</v>
      </c>
      <c r="I896" s="230" t="s">
        <v>58</v>
      </c>
      <c r="J896" s="230" t="s">
        <v>303</v>
      </c>
      <c r="K896" s="230">
        <v>2012</v>
      </c>
      <c r="L896" s="230" t="s">
        <v>288</v>
      </c>
      <c r="S896" s="230" t="s">
        <v>976</v>
      </c>
      <c r="T896" s="230" t="s">
        <v>976</v>
      </c>
      <c r="U896" s="230" t="s">
        <v>976</v>
      </c>
      <c r="V896" s="230" t="s">
        <v>976</v>
      </c>
    </row>
    <row r="897" spans="1:22" ht="17.25" customHeight="1" x14ac:dyDescent="0.3">
      <c r="A897" s="230">
        <v>425008</v>
      </c>
      <c r="B897" s="230" t="s">
        <v>3131</v>
      </c>
      <c r="C897" s="230" t="s">
        <v>3132</v>
      </c>
      <c r="D897" s="230" t="s">
        <v>216</v>
      </c>
      <c r="E897" s="230" t="s">
        <v>146</v>
      </c>
      <c r="H897" s="230" t="s">
        <v>1482</v>
      </c>
      <c r="I897" s="230" t="s">
        <v>58</v>
      </c>
      <c r="J897" s="230" t="s">
        <v>303</v>
      </c>
      <c r="K897" s="230">
        <v>2012</v>
      </c>
      <c r="L897" s="230" t="s">
        <v>288</v>
      </c>
      <c r="S897" s="230" t="s">
        <v>976</v>
      </c>
      <c r="T897" s="230" t="s">
        <v>976</v>
      </c>
      <c r="U897" s="230" t="s">
        <v>976</v>
      </c>
      <c r="V897" s="230" t="s">
        <v>976</v>
      </c>
    </row>
    <row r="898" spans="1:22" ht="17.25" customHeight="1" x14ac:dyDescent="0.3">
      <c r="A898" s="230">
        <v>425929</v>
      </c>
      <c r="B898" s="230" t="s">
        <v>3133</v>
      </c>
      <c r="C898" s="230" t="s">
        <v>393</v>
      </c>
      <c r="D898" s="230" t="s">
        <v>203</v>
      </c>
      <c r="E898" s="230" t="s">
        <v>146</v>
      </c>
      <c r="H898" s="230" t="s">
        <v>1482</v>
      </c>
      <c r="I898" s="230" t="s">
        <v>58</v>
      </c>
      <c r="J898" s="230" t="s">
        <v>303</v>
      </c>
      <c r="K898" s="230">
        <v>2012</v>
      </c>
      <c r="L898" s="230" t="s">
        <v>288</v>
      </c>
      <c r="U898" s="230" t="s">
        <v>976</v>
      </c>
      <c r="V898" s="230" t="s">
        <v>976</v>
      </c>
    </row>
    <row r="899" spans="1:22" ht="17.25" customHeight="1" x14ac:dyDescent="0.3">
      <c r="A899" s="230">
        <v>426624</v>
      </c>
      <c r="B899" s="230" t="s">
        <v>3135</v>
      </c>
      <c r="C899" s="230" t="s">
        <v>542</v>
      </c>
      <c r="D899" s="230" t="s">
        <v>256</v>
      </c>
      <c r="E899" s="230" t="s">
        <v>145</v>
      </c>
      <c r="F899" s="230">
        <v>35065</v>
      </c>
      <c r="H899" s="230" t="s">
        <v>1482</v>
      </c>
      <c r="I899" s="230" t="s">
        <v>58</v>
      </c>
      <c r="J899" s="230" t="s">
        <v>302</v>
      </c>
      <c r="K899" s="230">
        <v>2013</v>
      </c>
      <c r="L899" s="230" t="s">
        <v>288</v>
      </c>
      <c r="V899" s="230" t="s">
        <v>976</v>
      </c>
    </row>
    <row r="900" spans="1:22" ht="17.25" customHeight="1" x14ac:dyDescent="0.3">
      <c r="A900" s="230">
        <v>424462</v>
      </c>
      <c r="B900" s="230" t="s">
        <v>3136</v>
      </c>
      <c r="C900" s="230" t="s">
        <v>92</v>
      </c>
      <c r="D900" s="230" t="s">
        <v>216</v>
      </c>
      <c r="E900" s="230" t="s">
        <v>146</v>
      </c>
      <c r="F900" s="230">
        <v>34433</v>
      </c>
      <c r="G900" s="230" t="s">
        <v>288</v>
      </c>
      <c r="H900" s="230" t="s">
        <v>1482</v>
      </c>
      <c r="I900" s="230" t="s">
        <v>58</v>
      </c>
      <c r="J900" s="230" t="s">
        <v>302</v>
      </c>
      <c r="K900" s="230">
        <v>2013</v>
      </c>
      <c r="L900" s="230" t="s">
        <v>288</v>
      </c>
      <c r="S900" s="230" t="s">
        <v>976</v>
      </c>
      <c r="U900" s="230" t="s">
        <v>976</v>
      </c>
      <c r="V900" s="230" t="s">
        <v>976</v>
      </c>
    </row>
    <row r="901" spans="1:22" ht="17.25" customHeight="1" x14ac:dyDescent="0.3">
      <c r="A901" s="230">
        <v>425631</v>
      </c>
      <c r="B901" s="230" t="s">
        <v>3137</v>
      </c>
      <c r="C901" s="230" t="s">
        <v>516</v>
      </c>
      <c r="D901" s="230" t="s">
        <v>374</v>
      </c>
      <c r="E901" s="230" t="s">
        <v>146</v>
      </c>
      <c r="F901" s="230">
        <v>34700</v>
      </c>
      <c r="G901" s="230" t="s">
        <v>288</v>
      </c>
      <c r="H901" s="230" t="s">
        <v>1482</v>
      </c>
      <c r="I901" s="230" t="s">
        <v>58</v>
      </c>
      <c r="J901" s="230" t="s">
        <v>302</v>
      </c>
      <c r="K901" s="230">
        <v>2013</v>
      </c>
      <c r="L901" s="230" t="s">
        <v>288</v>
      </c>
    </row>
    <row r="902" spans="1:22" ht="17.25" customHeight="1" x14ac:dyDescent="0.3">
      <c r="A902" s="230">
        <v>424758</v>
      </c>
      <c r="B902" s="230" t="s">
        <v>3138</v>
      </c>
      <c r="C902" s="230" t="s">
        <v>88</v>
      </c>
      <c r="D902" s="230" t="s">
        <v>195</v>
      </c>
      <c r="E902" s="230" t="s">
        <v>145</v>
      </c>
      <c r="F902" s="230">
        <v>34963</v>
      </c>
      <c r="G902" s="230" t="s">
        <v>288</v>
      </c>
      <c r="H902" s="230" t="s">
        <v>1482</v>
      </c>
      <c r="I902" s="230" t="s">
        <v>58</v>
      </c>
      <c r="J902" s="230" t="s">
        <v>302</v>
      </c>
      <c r="K902" s="230">
        <v>2013</v>
      </c>
      <c r="L902" s="230" t="s">
        <v>288</v>
      </c>
      <c r="U902" s="230" t="s">
        <v>976</v>
      </c>
      <c r="V902" s="230" t="s">
        <v>976</v>
      </c>
    </row>
    <row r="903" spans="1:22" ht="17.25" customHeight="1" x14ac:dyDescent="0.3">
      <c r="A903" s="230">
        <v>424953</v>
      </c>
      <c r="B903" s="230" t="s">
        <v>3139</v>
      </c>
      <c r="C903" s="230" t="s">
        <v>63</v>
      </c>
      <c r="D903" s="230" t="s">
        <v>227</v>
      </c>
      <c r="E903" s="230" t="s">
        <v>146</v>
      </c>
      <c r="F903" s="230">
        <v>34973</v>
      </c>
      <c r="G903" s="230" t="s">
        <v>288</v>
      </c>
      <c r="H903" s="230" t="s">
        <v>1482</v>
      </c>
      <c r="I903" s="230" t="s">
        <v>58</v>
      </c>
      <c r="J903" s="230" t="s">
        <v>302</v>
      </c>
      <c r="K903" s="230">
        <v>2013</v>
      </c>
      <c r="L903" s="230" t="s">
        <v>288</v>
      </c>
      <c r="S903" s="230" t="s">
        <v>976</v>
      </c>
      <c r="T903" s="230" t="s">
        <v>976</v>
      </c>
      <c r="U903" s="230" t="s">
        <v>976</v>
      </c>
      <c r="V903" s="230" t="s">
        <v>976</v>
      </c>
    </row>
    <row r="904" spans="1:22" ht="17.25" customHeight="1" x14ac:dyDescent="0.3">
      <c r="A904" s="230">
        <v>425405</v>
      </c>
      <c r="B904" s="230" t="s">
        <v>3140</v>
      </c>
      <c r="C904" s="230" t="s">
        <v>413</v>
      </c>
      <c r="D904" s="230" t="s">
        <v>203</v>
      </c>
      <c r="E904" s="230" t="s">
        <v>146</v>
      </c>
      <c r="F904" s="230">
        <v>34894</v>
      </c>
      <c r="G904" s="230" t="s">
        <v>288</v>
      </c>
      <c r="H904" s="230" t="s">
        <v>1482</v>
      </c>
      <c r="I904" s="230" t="s">
        <v>58</v>
      </c>
      <c r="K904" s="230">
        <v>2013</v>
      </c>
      <c r="L904" s="230" t="s">
        <v>288</v>
      </c>
      <c r="T904" s="230" t="s">
        <v>976</v>
      </c>
      <c r="U904" s="230" t="s">
        <v>976</v>
      </c>
      <c r="V904" s="230" t="s">
        <v>976</v>
      </c>
    </row>
    <row r="905" spans="1:22" ht="17.25" customHeight="1" x14ac:dyDescent="0.3">
      <c r="A905" s="230">
        <v>423255</v>
      </c>
      <c r="B905" s="230" t="s">
        <v>3141</v>
      </c>
      <c r="C905" s="230" t="s">
        <v>61</v>
      </c>
      <c r="D905" s="230" t="s">
        <v>245</v>
      </c>
      <c r="E905" s="230" t="s">
        <v>146</v>
      </c>
      <c r="F905" s="230">
        <v>34469</v>
      </c>
      <c r="G905" s="230" t="s">
        <v>288</v>
      </c>
      <c r="H905" s="230" t="s">
        <v>1482</v>
      </c>
      <c r="I905" s="230" t="s">
        <v>58</v>
      </c>
      <c r="J905" s="230" t="s">
        <v>302</v>
      </c>
      <c r="K905" s="230">
        <v>2013</v>
      </c>
      <c r="L905" s="230" t="s">
        <v>288</v>
      </c>
      <c r="T905" s="230" t="s">
        <v>976</v>
      </c>
      <c r="U905" s="230" t="s">
        <v>976</v>
      </c>
      <c r="V905" s="230" t="s">
        <v>976</v>
      </c>
    </row>
    <row r="906" spans="1:22" ht="17.25" customHeight="1" x14ac:dyDescent="0.3">
      <c r="A906" s="230">
        <v>420844</v>
      </c>
      <c r="B906" s="230" t="s">
        <v>3142</v>
      </c>
      <c r="C906" s="230" t="s">
        <v>57</v>
      </c>
      <c r="D906" s="230" t="s">
        <v>91</v>
      </c>
      <c r="E906" s="230" t="s">
        <v>146</v>
      </c>
      <c r="F906" s="230">
        <v>34520</v>
      </c>
      <c r="G906" s="230" t="s">
        <v>288</v>
      </c>
      <c r="H906" s="230" t="s">
        <v>1482</v>
      </c>
      <c r="I906" s="230" t="s">
        <v>58</v>
      </c>
      <c r="J906" s="230" t="s">
        <v>302</v>
      </c>
      <c r="K906" s="230">
        <v>2013</v>
      </c>
      <c r="L906" s="230" t="s">
        <v>288</v>
      </c>
    </row>
    <row r="907" spans="1:22" ht="17.25" customHeight="1" x14ac:dyDescent="0.3">
      <c r="A907" s="230">
        <v>424201</v>
      </c>
      <c r="B907" s="230" t="s">
        <v>3143</v>
      </c>
      <c r="C907" s="230" t="s">
        <v>127</v>
      </c>
      <c r="D907" s="230" t="s">
        <v>3144</v>
      </c>
      <c r="E907" s="230" t="s">
        <v>146</v>
      </c>
      <c r="F907" s="230">
        <v>34700</v>
      </c>
      <c r="G907" s="230" t="s">
        <v>288</v>
      </c>
      <c r="H907" s="230" t="s">
        <v>1482</v>
      </c>
      <c r="I907" s="230" t="s">
        <v>58</v>
      </c>
      <c r="J907" s="230" t="s">
        <v>302</v>
      </c>
      <c r="K907" s="230">
        <v>2013</v>
      </c>
      <c r="L907" s="230" t="s">
        <v>288</v>
      </c>
      <c r="R907" s="230" t="s">
        <v>976</v>
      </c>
      <c r="S907" s="230" t="s">
        <v>976</v>
      </c>
      <c r="T907" s="230" t="s">
        <v>976</v>
      </c>
      <c r="U907" s="230" t="s">
        <v>976</v>
      </c>
      <c r="V907" s="230" t="s">
        <v>976</v>
      </c>
    </row>
    <row r="908" spans="1:22" ht="17.25" customHeight="1" x14ac:dyDescent="0.3">
      <c r="A908" s="230">
        <v>423534</v>
      </c>
      <c r="B908" s="230" t="s">
        <v>3146</v>
      </c>
      <c r="C908" s="230" t="s">
        <v>132</v>
      </c>
      <c r="D908" s="230" t="s">
        <v>594</v>
      </c>
      <c r="E908" s="230" t="s">
        <v>145</v>
      </c>
      <c r="F908" s="230">
        <v>35004</v>
      </c>
      <c r="G908" s="230" t="s">
        <v>288</v>
      </c>
      <c r="H908" s="230" t="s">
        <v>1482</v>
      </c>
      <c r="I908" s="230" t="s">
        <v>58</v>
      </c>
      <c r="J908" s="230" t="s">
        <v>302</v>
      </c>
      <c r="K908" s="230">
        <v>2013</v>
      </c>
      <c r="L908" s="230" t="s">
        <v>288</v>
      </c>
      <c r="S908" s="230" t="s">
        <v>976</v>
      </c>
      <c r="T908" s="230" t="s">
        <v>976</v>
      </c>
      <c r="U908" s="230" t="s">
        <v>976</v>
      </c>
      <c r="V908" s="230" t="s">
        <v>976</v>
      </c>
    </row>
    <row r="909" spans="1:22" ht="17.25" customHeight="1" x14ac:dyDescent="0.3">
      <c r="A909" s="230">
        <v>419586</v>
      </c>
      <c r="B909" s="230" t="s">
        <v>3147</v>
      </c>
      <c r="C909" s="230" t="s">
        <v>81</v>
      </c>
      <c r="D909" s="230" t="s">
        <v>197</v>
      </c>
      <c r="E909" s="230" t="s">
        <v>146</v>
      </c>
      <c r="F909" s="230">
        <v>35040</v>
      </c>
      <c r="G909" s="230" t="s">
        <v>288</v>
      </c>
      <c r="H909" s="230" t="s">
        <v>1482</v>
      </c>
      <c r="I909" s="230" t="s">
        <v>58</v>
      </c>
      <c r="J909" s="230" t="s">
        <v>302</v>
      </c>
      <c r="K909" s="230">
        <v>2013</v>
      </c>
      <c r="L909" s="230" t="s">
        <v>288</v>
      </c>
      <c r="S909" s="230" t="s">
        <v>976</v>
      </c>
      <c r="T909" s="230" t="s">
        <v>976</v>
      </c>
      <c r="U909" s="230" t="s">
        <v>976</v>
      </c>
      <c r="V909" s="230" t="s">
        <v>976</v>
      </c>
    </row>
    <row r="910" spans="1:22" ht="17.25" customHeight="1" x14ac:dyDescent="0.3">
      <c r="A910" s="230">
        <v>419545</v>
      </c>
      <c r="B910" s="230" t="s">
        <v>3148</v>
      </c>
      <c r="C910" s="230" t="s">
        <v>95</v>
      </c>
      <c r="D910" s="230" t="s">
        <v>471</v>
      </c>
      <c r="E910" s="230" t="s">
        <v>146</v>
      </c>
      <c r="F910" s="230">
        <v>35065</v>
      </c>
      <c r="G910" s="230" t="s">
        <v>288</v>
      </c>
      <c r="H910" s="230" t="s">
        <v>1482</v>
      </c>
      <c r="I910" s="230" t="s">
        <v>58</v>
      </c>
      <c r="J910" s="230" t="s">
        <v>302</v>
      </c>
      <c r="K910" s="230">
        <v>2013</v>
      </c>
      <c r="L910" s="230" t="s">
        <v>288</v>
      </c>
      <c r="S910" s="230" t="s">
        <v>976</v>
      </c>
      <c r="T910" s="230" t="s">
        <v>976</v>
      </c>
      <c r="U910" s="230" t="s">
        <v>976</v>
      </c>
      <c r="V910" s="230" t="s">
        <v>976</v>
      </c>
    </row>
    <row r="911" spans="1:22" ht="17.25" customHeight="1" x14ac:dyDescent="0.3">
      <c r="A911" s="230">
        <v>423658</v>
      </c>
      <c r="B911" s="230" t="s">
        <v>3149</v>
      </c>
      <c r="C911" s="230" t="s">
        <v>83</v>
      </c>
      <c r="D911" s="230" t="s">
        <v>133</v>
      </c>
      <c r="E911" s="230" t="s">
        <v>145</v>
      </c>
      <c r="F911" s="230">
        <v>35065</v>
      </c>
      <c r="G911" s="230" t="s">
        <v>288</v>
      </c>
      <c r="H911" s="230" t="s">
        <v>1482</v>
      </c>
      <c r="I911" s="230" t="s">
        <v>58</v>
      </c>
      <c r="J911" s="230" t="s">
        <v>302</v>
      </c>
      <c r="K911" s="230">
        <v>2013</v>
      </c>
      <c r="L911" s="230" t="s">
        <v>288</v>
      </c>
      <c r="T911" s="230" t="s">
        <v>976</v>
      </c>
      <c r="U911" s="230" t="s">
        <v>976</v>
      </c>
      <c r="V911" s="230" t="s">
        <v>976</v>
      </c>
    </row>
    <row r="912" spans="1:22" ht="17.25" customHeight="1" x14ac:dyDescent="0.3">
      <c r="A912" s="230">
        <v>418747</v>
      </c>
      <c r="B912" s="230" t="s">
        <v>3150</v>
      </c>
      <c r="C912" s="230" t="s">
        <v>95</v>
      </c>
      <c r="D912" s="230" t="s">
        <v>3151</v>
      </c>
      <c r="E912" s="230" t="s">
        <v>145</v>
      </c>
      <c r="F912" s="230">
        <v>35065</v>
      </c>
      <c r="G912" s="230" t="s">
        <v>288</v>
      </c>
      <c r="H912" s="230" t="s">
        <v>1482</v>
      </c>
      <c r="I912" s="230" t="s">
        <v>58</v>
      </c>
      <c r="J912" s="230" t="s">
        <v>302</v>
      </c>
      <c r="K912" s="230">
        <v>2013</v>
      </c>
      <c r="L912" s="230" t="s">
        <v>288</v>
      </c>
      <c r="U912" s="230" t="s">
        <v>976</v>
      </c>
      <c r="V912" s="230" t="s">
        <v>976</v>
      </c>
    </row>
    <row r="913" spans="1:22" ht="17.25" customHeight="1" x14ac:dyDescent="0.3">
      <c r="A913" s="230">
        <v>418784</v>
      </c>
      <c r="B913" s="230" t="s">
        <v>3152</v>
      </c>
      <c r="C913" s="230" t="s">
        <v>64</v>
      </c>
      <c r="D913" s="230" t="s">
        <v>366</v>
      </c>
      <c r="E913" s="230" t="s">
        <v>145</v>
      </c>
      <c r="F913" s="230">
        <v>35094</v>
      </c>
      <c r="G913" s="230" t="s">
        <v>299</v>
      </c>
      <c r="H913" s="230" t="s">
        <v>1482</v>
      </c>
      <c r="I913" s="230" t="s">
        <v>58</v>
      </c>
      <c r="J913" s="230" t="s">
        <v>302</v>
      </c>
      <c r="K913" s="230">
        <v>2013</v>
      </c>
      <c r="L913" s="230" t="s">
        <v>288</v>
      </c>
      <c r="S913" s="230" t="s">
        <v>976</v>
      </c>
      <c r="T913" s="230" t="s">
        <v>976</v>
      </c>
      <c r="U913" s="230" t="s">
        <v>976</v>
      </c>
      <c r="V913" s="230" t="s">
        <v>976</v>
      </c>
    </row>
    <row r="914" spans="1:22" ht="17.25" customHeight="1" x14ac:dyDescent="0.3">
      <c r="A914" s="230">
        <v>420742</v>
      </c>
      <c r="B914" s="230" t="s">
        <v>3153</v>
      </c>
      <c r="C914" s="230" t="s">
        <v>96</v>
      </c>
      <c r="D914" s="230" t="s">
        <v>3154</v>
      </c>
      <c r="E914" s="230" t="s">
        <v>145</v>
      </c>
      <c r="F914" s="230">
        <v>35431</v>
      </c>
      <c r="G914" s="230" t="s">
        <v>288</v>
      </c>
      <c r="H914" s="230" t="s">
        <v>1482</v>
      </c>
      <c r="I914" s="230" t="s">
        <v>58</v>
      </c>
      <c r="J914" s="230" t="s">
        <v>302</v>
      </c>
      <c r="K914" s="230">
        <v>2013</v>
      </c>
      <c r="L914" s="230" t="s">
        <v>288</v>
      </c>
      <c r="S914" s="230" t="s">
        <v>976</v>
      </c>
      <c r="T914" s="230" t="s">
        <v>976</v>
      </c>
      <c r="U914" s="230" t="s">
        <v>976</v>
      </c>
      <c r="V914" s="230" t="s">
        <v>976</v>
      </c>
    </row>
    <row r="915" spans="1:22" ht="17.25" customHeight="1" x14ac:dyDescent="0.3">
      <c r="A915" s="230">
        <v>425235</v>
      </c>
      <c r="B915" s="230" t="s">
        <v>3155</v>
      </c>
      <c r="C915" s="230" t="s">
        <v>63</v>
      </c>
      <c r="D915" s="230" t="s">
        <v>210</v>
      </c>
      <c r="E915" s="230" t="s">
        <v>145</v>
      </c>
      <c r="F915" s="230">
        <v>34335</v>
      </c>
      <c r="H915" s="230" t="s">
        <v>1482</v>
      </c>
      <c r="I915" s="230" t="s">
        <v>58</v>
      </c>
      <c r="J915" s="230" t="s">
        <v>303</v>
      </c>
      <c r="K915" s="230">
        <v>2013</v>
      </c>
      <c r="L915" s="230" t="s">
        <v>288</v>
      </c>
      <c r="S915" s="230" t="s">
        <v>976</v>
      </c>
      <c r="T915" s="230" t="s">
        <v>976</v>
      </c>
      <c r="U915" s="230" t="s">
        <v>976</v>
      </c>
      <c r="V915" s="230" t="s">
        <v>976</v>
      </c>
    </row>
    <row r="916" spans="1:22" ht="17.25" customHeight="1" x14ac:dyDescent="0.3">
      <c r="A916" s="230">
        <v>420209</v>
      </c>
      <c r="B916" s="230" t="s">
        <v>3156</v>
      </c>
      <c r="C916" s="230" t="s">
        <v>394</v>
      </c>
      <c r="D916" s="230" t="s">
        <v>1154</v>
      </c>
      <c r="E916" s="230" t="s">
        <v>145</v>
      </c>
      <c r="F916" s="230">
        <v>34335</v>
      </c>
      <c r="H916" s="230" t="s">
        <v>1482</v>
      </c>
      <c r="I916" s="230" t="s">
        <v>58</v>
      </c>
      <c r="J916" s="230" t="s">
        <v>303</v>
      </c>
      <c r="K916" s="230">
        <v>2013</v>
      </c>
      <c r="L916" s="230" t="s">
        <v>288</v>
      </c>
      <c r="U916" s="230" t="s">
        <v>976</v>
      </c>
      <c r="V916" s="230" t="s">
        <v>976</v>
      </c>
    </row>
    <row r="917" spans="1:22" ht="17.25" customHeight="1" x14ac:dyDescent="0.3">
      <c r="A917" s="230">
        <v>424869</v>
      </c>
      <c r="B917" s="230" t="s">
        <v>3157</v>
      </c>
      <c r="C917" s="230" t="s">
        <v>65</v>
      </c>
      <c r="D917" s="230" t="s">
        <v>634</v>
      </c>
      <c r="E917" s="230" t="s">
        <v>145</v>
      </c>
      <c r="F917" s="230">
        <v>34489</v>
      </c>
      <c r="G917" s="230" t="s">
        <v>288</v>
      </c>
      <c r="H917" s="230" t="s">
        <v>1482</v>
      </c>
      <c r="I917" s="230" t="s">
        <v>58</v>
      </c>
      <c r="J917" s="230" t="s">
        <v>303</v>
      </c>
      <c r="K917" s="230">
        <v>2013</v>
      </c>
      <c r="L917" s="230" t="s">
        <v>288</v>
      </c>
      <c r="S917" s="230" t="s">
        <v>976</v>
      </c>
      <c r="T917" s="230" t="s">
        <v>976</v>
      </c>
      <c r="U917" s="230" t="s">
        <v>976</v>
      </c>
      <c r="V917" s="230" t="s">
        <v>976</v>
      </c>
    </row>
    <row r="918" spans="1:22" ht="17.25" customHeight="1" x14ac:dyDescent="0.3">
      <c r="A918" s="230">
        <v>418539</v>
      </c>
      <c r="B918" s="230" t="s">
        <v>3158</v>
      </c>
      <c r="C918" s="230" t="s">
        <v>88</v>
      </c>
      <c r="D918" s="230" t="s">
        <v>204</v>
      </c>
      <c r="E918" s="230" t="s">
        <v>146</v>
      </c>
      <c r="F918" s="230">
        <v>34594</v>
      </c>
      <c r="G918" s="230" t="s">
        <v>288</v>
      </c>
      <c r="H918" s="230" t="s">
        <v>1482</v>
      </c>
      <c r="I918" s="230" t="s">
        <v>58</v>
      </c>
      <c r="J918" s="230" t="s">
        <v>303</v>
      </c>
      <c r="K918" s="230">
        <v>2013</v>
      </c>
      <c r="L918" s="230" t="s">
        <v>288</v>
      </c>
      <c r="S918" s="230" t="s">
        <v>976</v>
      </c>
      <c r="T918" s="230" t="s">
        <v>976</v>
      </c>
      <c r="U918" s="230" t="s">
        <v>976</v>
      </c>
      <c r="V918" s="230" t="s">
        <v>976</v>
      </c>
    </row>
    <row r="919" spans="1:22" ht="17.25" customHeight="1" x14ac:dyDescent="0.3">
      <c r="A919" s="230">
        <v>420878</v>
      </c>
      <c r="B919" s="230" t="s">
        <v>3159</v>
      </c>
      <c r="C919" s="230" t="s">
        <v>815</v>
      </c>
      <c r="D919" s="230" t="s">
        <v>197</v>
      </c>
      <c r="E919" s="230" t="s">
        <v>145</v>
      </c>
      <c r="F919" s="230">
        <v>34700</v>
      </c>
      <c r="G919" s="230" t="s">
        <v>288</v>
      </c>
      <c r="H919" s="230" t="s">
        <v>1482</v>
      </c>
      <c r="I919" s="230" t="s">
        <v>58</v>
      </c>
      <c r="J919" s="230" t="s">
        <v>303</v>
      </c>
      <c r="K919" s="230">
        <v>2013</v>
      </c>
      <c r="L919" s="230" t="s">
        <v>288</v>
      </c>
      <c r="R919" s="230" t="s">
        <v>976</v>
      </c>
      <c r="S919" s="230" t="s">
        <v>976</v>
      </c>
      <c r="T919" s="230" t="s">
        <v>976</v>
      </c>
      <c r="U919" s="230" t="s">
        <v>976</v>
      </c>
      <c r="V919" s="230" t="s">
        <v>976</v>
      </c>
    </row>
    <row r="920" spans="1:22" ht="17.25" customHeight="1" x14ac:dyDescent="0.3">
      <c r="A920" s="230">
        <v>426953</v>
      </c>
      <c r="B920" s="230" t="s">
        <v>3160</v>
      </c>
      <c r="C920" s="230" t="s">
        <v>3161</v>
      </c>
      <c r="D920" s="230" t="s">
        <v>228</v>
      </c>
      <c r="E920" s="230" t="s">
        <v>145</v>
      </c>
      <c r="F920" s="230">
        <v>34700</v>
      </c>
      <c r="G920" s="230" t="s">
        <v>3162</v>
      </c>
      <c r="H920" s="230" t="s">
        <v>1482</v>
      </c>
      <c r="I920" s="230" t="s">
        <v>58</v>
      </c>
      <c r="J920" s="230" t="s">
        <v>303</v>
      </c>
      <c r="K920" s="230">
        <v>2013</v>
      </c>
      <c r="L920" s="230" t="s">
        <v>288</v>
      </c>
    </row>
    <row r="921" spans="1:22" ht="17.25" customHeight="1" x14ac:dyDescent="0.3">
      <c r="A921" s="230">
        <v>422011</v>
      </c>
      <c r="B921" s="230" t="s">
        <v>3163</v>
      </c>
      <c r="C921" s="230" t="s">
        <v>68</v>
      </c>
      <c r="D921" s="230" t="s">
        <v>278</v>
      </c>
      <c r="E921" s="230" t="s">
        <v>145</v>
      </c>
      <c r="F921" s="230">
        <v>34700</v>
      </c>
      <c r="H921" s="230" t="s">
        <v>1482</v>
      </c>
      <c r="I921" s="230" t="s">
        <v>58</v>
      </c>
      <c r="J921" s="230" t="s">
        <v>303</v>
      </c>
      <c r="K921" s="230">
        <v>2013</v>
      </c>
      <c r="L921" s="230" t="s">
        <v>288</v>
      </c>
      <c r="U921" s="230" t="s">
        <v>976</v>
      </c>
      <c r="V921" s="230" t="s">
        <v>976</v>
      </c>
    </row>
    <row r="922" spans="1:22" ht="17.25" customHeight="1" x14ac:dyDescent="0.3">
      <c r="A922" s="230">
        <v>426523</v>
      </c>
      <c r="B922" s="230" t="s">
        <v>3164</v>
      </c>
      <c r="C922" s="230" t="s">
        <v>79</v>
      </c>
      <c r="D922" s="230" t="s">
        <v>204</v>
      </c>
      <c r="E922" s="230" t="s">
        <v>145</v>
      </c>
      <c r="F922" s="230">
        <v>34873</v>
      </c>
      <c r="G922" s="230" t="s">
        <v>288</v>
      </c>
      <c r="H922" s="230" t="s">
        <v>1482</v>
      </c>
      <c r="I922" s="230" t="s">
        <v>58</v>
      </c>
      <c r="J922" s="230" t="s">
        <v>303</v>
      </c>
      <c r="K922" s="230">
        <v>2013</v>
      </c>
      <c r="L922" s="230" t="s">
        <v>288</v>
      </c>
    </row>
    <row r="923" spans="1:22" ht="17.25" customHeight="1" x14ac:dyDescent="0.3">
      <c r="A923" s="230">
        <v>419995</v>
      </c>
      <c r="B923" s="230" t="s">
        <v>3166</v>
      </c>
      <c r="C923" s="230" t="s">
        <v>3167</v>
      </c>
      <c r="D923" s="230" t="s">
        <v>245</v>
      </c>
      <c r="E923" s="230" t="s">
        <v>146</v>
      </c>
      <c r="F923" s="230">
        <v>35065</v>
      </c>
      <c r="G923" s="230" t="s">
        <v>288</v>
      </c>
      <c r="H923" s="230" t="s">
        <v>1482</v>
      </c>
      <c r="I923" s="230" t="s">
        <v>58</v>
      </c>
      <c r="J923" s="230" t="s">
        <v>303</v>
      </c>
      <c r="K923" s="230">
        <v>2013</v>
      </c>
      <c r="L923" s="230" t="s">
        <v>288</v>
      </c>
      <c r="U923" s="230" t="s">
        <v>976</v>
      </c>
      <c r="V923" s="230" t="s">
        <v>976</v>
      </c>
    </row>
    <row r="924" spans="1:22" ht="17.25" customHeight="1" x14ac:dyDescent="0.3">
      <c r="A924" s="230">
        <v>419676</v>
      </c>
      <c r="B924" s="230" t="s">
        <v>3168</v>
      </c>
      <c r="C924" s="230" t="s">
        <v>3169</v>
      </c>
      <c r="D924" s="230" t="s">
        <v>3170</v>
      </c>
      <c r="E924" s="230" t="s">
        <v>146</v>
      </c>
      <c r="F924" s="230">
        <v>35065</v>
      </c>
      <c r="G924" s="230" t="s">
        <v>288</v>
      </c>
      <c r="H924" s="230" t="s">
        <v>1482</v>
      </c>
      <c r="I924" s="230" t="s">
        <v>58</v>
      </c>
      <c r="J924" s="230" t="s">
        <v>303</v>
      </c>
      <c r="K924" s="230">
        <v>2013</v>
      </c>
      <c r="L924" s="230" t="s">
        <v>288</v>
      </c>
    </row>
    <row r="925" spans="1:22" ht="17.25" customHeight="1" x14ac:dyDescent="0.3">
      <c r="A925" s="230">
        <v>423615</v>
      </c>
      <c r="B925" s="230" t="s">
        <v>3171</v>
      </c>
      <c r="C925" s="230" t="s">
        <v>127</v>
      </c>
      <c r="D925" s="230" t="s">
        <v>204</v>
      </c>
      <c r="E925" s="230" t="s">
        <v>146</v>
      </c>
      <c r="F925" s="230">
        <v>35065</v>
      </c>
      <c r="G925" s="230" t="s">
        <v>288</v>
      </c>
      <c r="H925" s="230" t="s">
        <v>1482</v>
      </c>
      <c r="I925" s="230" t="s">
        <v>58</v>
      </c>
      <c r="J925" s="230" t="s">
        <v>303</v>
      </c>
      <c r="K925" s="230">
        <v>2013</v>
      </c>
      <c r="L925" s="230" t="s">
        <v>288</v>
      </c>
      <c r="R925" s="230" t="s">
        <v>976</v>
      </c>
      <c r="S925" s="230" t="s">
        <v>976</v>
      </c>
      <c r="T925" s="230" t="s">
        <v>976</v>
      </c>
      <c r="U925" s="230" t="s">
        <v>976</v>
      </c>
      <c r="V925" s="230" t="s">
        <v>976</v>
      </c>
    </row>
    <row r="926" spans="1:22" ht="17.25" customHeight="1" x14ac:dyDescent="0.3">
      <c r="A926" s="230">
        <v>426319</v>
      </c>
      <c r="B926" s="230" t="s">
        <v>3172</v>
      </c>
      <c r="C926" s="230" t="s">
        <v>547</v>
      </c>
      <c r="D926" s="230" t="s">
        <v>3173</v>
      </c>
      <c r="E926" s="230" t="s">
        <v>146</v>
      </c>
      <c r="H926" s="230" t="s">
        <v>1482</v>
      </c>
      <c r="I926" s="230" t="s">
        <v>58</v>
      </c>
      <c r="J926" s="230" t="s">
        <v>303</v>
      </c>
      <c r="K926" s="230">
        <v>2013</v>
      </c>
      <c r="L926" s="230" t="s">
        <v>288</v>
      </c>
      <c r="U926" s="230" t="s">
        <v>976</v>
      </c>
      <c r="V926" s="230" t="s">
        <v>976</v>
      </c>
    </row>
    <row r="927" spans="1:22" ht="17.25" customHeight="1" x14ac:dyDescent="0.3">
      <c r="A927" s="230">
        <v>426851</v>
      </c>
      <c r="B927" s="230" t="s">
        <v>3174</v>
      </c>
      <c r="C927" s="230" t="s">
        <v>3175</v>
      </c>
      <c r="D927" s="230" t="s">
        <v>206</v>
      </c>
      <c r="E927" s="230" t="s">
        <v>146</v>
      </c>
      <c r="H927" s="230" t="s">
        <v>1482</v>
      </c>
      <c r="I927" s="230" t="s">
        <v>58</v>
      </c>
      <c r="J927" s="230" t="s">
        <v>303</v>
      </c>
      <c r="K927" s="230">
        <v>2013</v>
      </c>
      <c r="L927" s="230" t="s">
        <v>288</v>
      </c>
      <c r="U927" s="230" t="s">
        <v>976</v>
      </c>
      <c r="V927" s="230" t="s">
        <v>976</v>
      </c>
    </row>
    <row r="928" spans="1:22" ht="17.25" customHeight="1" x14ac:dyDescent="0.3">
      <c r="A928" s="230">
        <v>426541</v>
      </c>
      <c r="B928" s="230" t="s">
        <v>3176</v>
      </c>
      <c r="C928" s="230" t="s">
        <v>1968</v>
      </c>
      <c r="D928" s="230" t="s">
        <v>553</v>
      </c>
      <c r="E928" s="230" t="s">
        <v>146</v>
      </c>
      <c r="F928" s="230">
        <v>34703</v>
      </c>
      <c r="H928" s="230" t="s">
        <v>1482</v>
      </c>
      <c r="I928" s="230" t="s">
        <v>58</v>
      </c>
      <c r="J928" s="230" t="s">
        <v>302</v>
      </c>
      <c r="K928" s="230">
        <v>2014</v>
      </c>
      <c r="L928" s="230" t="s">
        <v>288</v>
      </c>
    </row>
    <row r="929" spans="1:22" ht="17.25" customHeight="1" x14ac:dyDescent="0.3">
      <c r="A929" s="230">
        <v>425827</v>
      </c>
      <c r="B929" s="230" t="s">
        <v>3177</v>
      </c>
      <c r="C929" s="230" t="s">
        <v>3071</v>
      </c>
      <c r="D929" s="230" t="s">
        <v>3178</v>
      </c>
      <c r="E929" s="230" t="s">
        <v>146</v>
      </c>
      <c r="F929" s="230">
        <v>35227</v>
      </c>
      <c r="G929" s="230" t="s">
        <v>288</v>
      </c>
      <c r="H929" s="230" t="s">
        <v>1482</v>
      </c>
      <c r="I929" s="230" t="s">
        <v>58</v>
      </c>
      <c r="J929" s="230" t="s">
        <v>302</v>
      </c>
      <c r="K929" s="230">
        <v>2014</v>
      </c>
      <c r="L929" s="230" t="s">
        <v>288</v>
      </c>
      <c r="U929" s="230" t="s">
        <v>976</v>
      </c>
      <c r="V929" s="230" t="s">
        <v>976</v>
      </c>
    </row>
    <row r="930" spans="1:22" ht="17.25" customHeight="1" x14ac:dyDescent="0.3">
      <c r="A930" s="230">
        <v>426503</v>
      </c>
      <c r="B930" s="230" t="s">
        <v>3179</v>
      </c>
      <c r="C930" s="230" t="s">
        <v>96</v>
      </c>
      <c r="D930" s="230" t="s">
        <v>234</v>
      </c>
      <c r="E930" s="230" t="s">
        <v>146</v>
      </c>
      <c r="F930" s="230">
        <v>35450</v>
      </c>
      <c r="G930" s="230" t="s">
        <v>288</v>
      </c>
      <c r="H930" s="230" t="s">
        <v>1482</v>
      </c>
      <c r="I930" s="230" t="s">
        <v>58</v>
      </c>
      <c r="J930" s="230" t="s">
        <v>302</v>
      </c>
      <c r="K930" s="230">
        <v>2014</v>
      </c>
      <c r="L930" s="230" t="s">
        <v>288</v>
      </c>
      <c r="U930" s="230" t="s">
        <v>976</v>
      </c>
      <c r="V930" s="230" t="s">
        <v>976</v>
      </c>
    </row>
    <row r="931" spans="1:22" ht="17.25" customHeight="1" x14ac:dyDescent="0.3">
      <c r="A931" s="230">
        <v>426128</v>
      </c>
      <c r="B931" s="230" t="s">
        <v>3180</v>
      </c>
      <c r="C931" s="230" t="s">
        <v>76</v>
      </c>
      <c r="D931" s="230" t="s">
        <v>228</v>
      </c>
      <c r="E931" s="230" t="s">
        <v>146</v>
      </c>
      <c r="F931" s="230" t="s">
        <v>3181</v>
      </c>
      <c r="G931" s="230" t="s">
        <v>288</v>
      </c>
      <c r="H931" s="230" t="s">
        <v>1482</v>
      </c>
      <c r="I931" s="230" t="s">
        <v>58</v>
      </c>
      <c r="J931" s="230" t="s">
        <v>302</v>
      </c>
      <c r="K931" s="230">
        <v>2014</v>
      </c>
      <c r="L931" s="230" t="s">
        <v>288</v>
      </c>
    </row>
    <row r="932" spans="1:22" ht="17.25" customHeight="1" x14ac:dyDescent="0.3">
      <c r="A932" s="230">
        <v>426027</v>
      </c>
      <c r="B932" s="230" t="s">
        <v>3182</v>
      </c>
      <c r="C932" s="230" t="s">
        <v>413</v>
      </c>
      <c r="D932" s="230" t="s">
        <v>481</v>
      </c>
      <c r="E932" s="230" t="s">
        <v>145</v>
      </c>
      <c r="H932" s="230" t="s">
        <v>1482</v>
      </c>
      <c r="I932" s="230" t="s">
        <v>58</v>
      </c>
      <c r="J932" s="230" t="s">
        <v>302</v>
      </c>
      <c r="K932" s="230">
        <v>2014</v>
      </c>
      <c r="L932" s="230" t="s">
        <v>288</v>
      </c>
      <c r="U932" s="230" t="s">
        <v>976</v>
      </c>
      <c r="V932" s="230" t="s">
        <v>976</v>
      </c>
    </row>
    <row r="933" spans="1:22" ht="17.25" customHeight="1" x14ac:dyDescent="0.3">
      <c r="A933" s="230">
        <v>426782</v>
      </c>
      <c r="B933" s="230" t="s">
        <v>3183</v>
      </c>
      <c r="C933" s="230" t="s">
        <v>405</v>
      </c>
      <c r="D933" s="230" t="s">
        <v>195</v>
      </c>
      <c r="E933" s="230" t="s">
        <v>145</v>
      </c>
      <c r="H933" s="230" t="s">
        <v>1482</v>
      </c>
      <c r="I933" s="230" t="s">
        <v>58</v>
      </c>
      <c r="J933" s="230" t="s">
        <v>302</v>
      </c>
      <c r="K933" s="230">
        <v>2014</v>
      </c>
      <c r="L933" s="230" t="s">
        <v>288</v>
      </c>
      <c r="U933" s="230" t="s">
        <v>976</v>
      </c>
      <c r="V933" s="230" t="s">
        <v>976</v>
      </c>
    </row>
    <row r="934" spans="1:22" ht="17.25" customHeight="1" x14ac:dyDescent="0.3">
      <c r="A934" s="230">
        <v>425081</v>
      </c>
      <c r="B934" s="230" t="s">
        <v>3184</v>
      </c>
      <c r="C934" s="230" t="s">
        <v>88</v>
      </c>
      <c r="D934" s="230" t="s">
        <v>195</v>
      </c>
      <c r="E934" s="230" t="s">
        <v>146</v>
      </c>
      <c r="F934" s="230">
        <v>34335</v>
      </c>
      <c r="H934" s="230" t="s">
        <v>1482</v>
      </c>
      <c r="I934" s="230" t="s">
        <v>58</v>
      </c>
      <c r="J934" s="230" t="s">
        <v>302</v>
      </c>
      <c r="K934" s="230">
        <v>2014</v>
      </c>
      <c r="L934" s="230" t="s">
        <v>288</v>
      </c>
      <c r="U934" s="230" t="s">
        <v>976</v>
      </c>
      <c r="V934" s="230" t="s">
        <v>976</v>
      </c>
    </row>
    <row r="935" spans="1:22" ht="17.25" customHeight="1" x14ac:dyDescent="0.3">
      <c r="A935" s="230">
        <v>425192</v>
      </c>
      <c r="B935" s="230" t="s">
        <v>3185</v>
      </c>
      <c r="C935" s="230" t="s">
        <v>3175</v>
      </c>
      <c r="D935" s="230" t="s">
        <v>133</v>
      </c>
      <c r="E935" s="230" t="s">
        <v>145</v>
      </c>
      <c r="F935" s="230">
        <v>34700</v>
      </c>
      <c r="G935" s="230" t="s">
        <v>288</v>
      </c>
      <c r="H935" s="230" t="s">
        <v>1482</v>
      </c>
      <c r="I935" s="230" t="s">
        <v>58</v>
      </c>
      <c r="J935" s="230" t="s">
        <v>302</v>
      </c>
      <c r="K935" s="230">
        <v>2014</v>
      </c>
      <c r="L935" s="230" t="s">
        <v>288</v>
      </c>
      <c r="N935" s="230">
        <v>3081</v>
      </c>
      <c r="O935" s="230">
        <v>44423.507696759261</v>
      </c>
      <c r="P935" s="230">
        <v>10000</v>
      </c>
    </row>
    <row r="936" spans="1:22" ht="17.25" customHeight="1" x14ac:dyDescent="0.3">
      <c r="A936" s="230">
        <v>424553</v>
      </c>
      <c r="B936" s="230" t="s">
        <v>3186</v>
      </c>
      <c r="C936" s="230" t="s">
        <v>83</v>
      </c>
      <c r="D936" s="230" t="s">
        <v>205</v>
      </c>
      <c r="E936" s="230" t="s">
        <v>146</v>
      </c>
      <c r="F936" s="230">
        <v>34790</v>
      </c>
      <c r="G936" s="230" t="s">
        <v>288</v>
      </c>
      <c r="H936" s="230" t="s">
        <v>1482</v>
      </c>
      <c r="I936" s="230" t="s">
        <v>58</v>
      </c>
      <c r="J936" s="230" t="s">
        <v>302</v>
      </c>
      <c r="K936" s="230">
        <v>2014</v>
      </c>
      <c r="L936" s="230" t="s">
        <v>288</v>
      </c>
      <c r="U936" s="230" t="s">
        <v>976</v>
      </c>
      <c r="V936" s="230" t="s">
        <v>976</v>
      </c>
    </row>
    <row r="937" spans="1:22" ht="17.25" customHeight="1" x14ac:dyDescent="0.3">
      <c r="A937" s="230">
        <v>425382</v>
      </c>
      <c r="B937" s="230" t="s">
        <v>3187</v>
      </c>
      <c r="C937" s="230" t="s">
        <v>538</v>
      </c>
      <c r="D937" s="230" t="s">
        <v>3188</v>
      </c>
      <c r="E937" s="230" t="s">
        <v>146</v>
      </c>
      <c r="F937" s="230">
        <v>34917</v>
      </c>
      <c r="G937" s="230" t="s">
        <v>288</v>
      </c>
      <c r="H937" s="230" t="s">
        <v>1482</v>
      </c>
      <c r="I937" s="230" t="s">
        <v>58</v>
      </c>
      <c r="J937" s="230" t="s">
        <v>302</v>
      </c>
      <c r="K937" s="230">
        <v>2014</v>
      </c>
      <c r="L937" s="230" t="s">
        <v>288</v>
      </c>
      <c r="S937" s="230" t="s">
        <v>976</v>
      </c>
      <c r="T937" s="230" t="s">
        <v>976</v>
      </c>
      <c r="U937" s="230" t="s">
        <v>976</v>
      </c>
      <c r="V937" s="230" t="s">
        <v>976</v>
      </c>
    </row>
    <row r="938" spans="1:22" ht="17.25" customHeight="1" x14ac:dyDescent="0.3">
      <c r="A938" s="230">
        <v>418094</v>
      </c>
      <c r="B938" s="230" t="s">
        <v>3189</v>
      </c>
      <c r="C938" s="230" t="s">
        <v>63</v>
      </c>
      <c r="D938" s="230" t="s">
        <v>623</v>
      </c>
      <c r="E938" s="230" t="s">
        <v>146</v>
      </c>
      <c r="F938" s="230">
        <v>32988</v>
      </c>
      <c r="G938" s="230" t="s">
        <v>288</v>
      </c>
      <c r="H938" s="230" t="s">
        <v>1482</v>
      </c>
      <c r="I938" s="230" t="s">
        <v>58</v>
      </c>
      <c r="J938" s="230" t="s">
        <v>302</v>
      </c>
      <c r="K938" s="230">
        <v>2014</v>
      </c>
      <c r="L938" s="230" t="s">
        <v>288</v>
      </c>
    </row>
    <row r="939" spans="1:22" ht="17.25" customHeight="1" x14ac:dyDescent="0.3">
      <c r="A939" s="230">
        <v>418119</v>
      </c>
      <c r="B939" s="230" t="s">
        <v>3190</v>
      </c>
      <c r="C939" s="230" t="s">
        <v>446</v>
      </c>
      <c r="D939" s="230" t="s">
        <v>357</v>
      </c>
      <c r="E939" s="230" t="s">
        <v>146</v>
      </c>
      <c r="F939" s="230">
        <v>34495</v>
      </c>
      <c r="G939" s="230" t="s">
        <v>3191</v>
      </c>
      <c r="H939" s="230" t="s">
        <v>1482</v>
      </c>
      <c r="I939" s="230" t="s">
        <v>58</v>
      </c>
      <c r="J939" s="230" t="s">
        <v>302</v>
      </c>
      <c r="K939" s="230">
        <v>2014</v>
      </c>
      <c r="L939" s="230" t="s">
        <v>288</v>
      </c>
      <c r="T939" s="230" t="s">
        <v>976</v>
      </c>
      <c r="U939" s="230" t="s">
        <v>976</v>
      </c>
      <c r="V939" s="230" t="s">
        <v>976</v>
      </c>
    </row>
    <row r="940" spans="1:22" ht="17.25" customHeight="1" x14ac:dyDescent="0.3">
      <c r="A940" s="230">
        <v>418959</v>
      </c>
      <c r="B940" s="230" t="s">
        <v>3192</v>
      </c>
      <c r="C940" s="230" t="s">
        <v>497</v>
      </c>
      <c r="D940" s="230" t="s">
        <v>209</v>
      </c>
      <c r="E940" s="230" t="s">
        <v>146</v>
      </c>
      <c r="F940" s="230">
        <v>34761</v>
      </c>
      <c r="G940" s="230" t="s">
        <v>288</v>
      </c>
      <c r="H940" s="230" t="s">
        <v>1482</v>
      </c>
      <c r="I940" s="230" t="s">
        <v>58</v>
      </c>
      <c r="J940" s="230" t="s">
        <v>302</v>
      </c>
      <c r="K940" s="230">
        <v>2014</v>
      </c>
      <c r="L940" s="230" t="s">
        <v>288</v>
      </c>
      <c r="V940" s="230" t="s">
        <v>976</v>
      </c>
    </row>
    <row r="941" spans="1:22" ht="17.25" customHeight="1" x14ac:dyDescent="0.3">
      <c r="A941" s="230">
        <v>423188</v>
      </c>
      <c r="B941" s="230" t="s">
        <v>3195</v>
      </c>
      <c r="C941" s="230" t="s">
        <v>92</v>
      </c>
      <c r="D941" s="230" t="s">
        <v>752</v>
      </c>
      <c r="E941" s="230" t="s">
        <v>146</v>
      </c>
      <c r="F941" s="230">
        <v>34935</v>
      </c>
      <c r="G941" s="230" t="s">
        <v>288</v>
      </c>
      <c r="H941" s="230" t="s">
        <v>1482</v>
      </c>
      <c r="I941" s="230" t="s">
        <v>58</v>
      </c>
      <c r="J941" s="230" t="s">
        <v>302</v>
      </c>
      <c r="K941" s="230">
        <v>2014</v>
      </c>
      <c r="L941" s="230" t="s">
        <v>288</v>
      </c>
    </row>
    <row r="942" spans="1:22" ht="17.25" customHeight="1" x14ac:dyDescent="0.3">
      <c r="A942" s="230">
        <v>418734</v>
      </c>
      <c r="B942" s="230" t="s">
        <v>3196</v>
      </c>
      <c r="C942" s="230" t="s">
        <v>3197</v>
      </c>
      <c r="D942" s="230" t="s">
        <v>212</v>
      </c>
      <c r="E942" s="230" t="s">
        <v>145</v>
      </c>
      <c r="F942" s="230">
        <v>35065</v>
      </c>
      <c r="G942" s="230" t="s">
        <v>3198</v>
      </c>
      <c r="H942" s="230" t="s">
        <v>1482</v>
      </c>
      <c r="I942" s="230" t="s">
        <v>58</v>
      </c>
      <c r="J942" s="230" t="s">
        <v>302</v>
      </c>
      <c r="K942" s="230">
        <v>2014</v>
      </c>
      <c r="L942" s="230" t="s">
        <v>288</v>
      </c>
      <c r="R942" s="230" t="s">
        <v>976</v>
      </c>
      <c r="S942" s="230" t="s">
        <v>976</v>
      </c>
      <c r="T942" s="230" t="s">
        <v>976</v>
      </c>
      <c r="U942" s="230" t="s">
        <v>976</v>
      </c>
      <c r="V942" s="230" t="s">
        <v>976</v>
      </c>
    </row>
    <row r="943" spans="1:22" ht="17.25" customHeight="1" x14ac:dyDescent="0.3">
      <c r="A943" s="230">
        <v>424210</v>
      </c>
      <c r="B943" s="230" t="s">
        <v>3199</v>
      </c>
      <c r="C943" s="230" t="s">
        <v>514</v>
      </c>
      <c r="D943" s="230" t="s">
        <v>371</v>
      </c>
      <c r="E943" s="230" t="s">
        <v>146</v>
      </c>
      <c r="F943" s="230">
        <v>35065</v>
      </c>
      <c r="G943" s="230" t="s">
        <v>288</v>
      </c>
      <c r="H943" s="230" t="s">
        <v>1482</v>
      </c>
      <c r="I943" s="230" t="s">
        <v>58</v>
      </c>
      <c r="J943" s="230" t="s">
        <v>302</v>
      </c>
      <c r="K943" s="230">
        <v>2014</v>
      </c>
      <c r="L943" s="230" t="s">
        <v>288</v>
      </c>
      <c r="R943" s="230" t="s">
        <v>976</v>
      </c>
      <c r="S943" s="230" t="s">
        <v>976</v>
      </c>
      <c r="T943" s="230" t="s">
        <v>976</v>
      </c>
      <c r="U943" s="230" t="s">
        <v>976</v>
      </c>
      <c r="V943" s="230" t="s">
        <v>976</v>
      </c>
    </row>
    <row r="944" spans="1:22" ht="17.25" customHeight="1" x14ac:dyDescent="0.3">
      <c r="A944" s="230">
        <v>420122</v>
      </c>
      <c r="B944" s="230" t="s">
        <v>3200</v>
      </c>
      <c r="C944" s="230" t="s">
        <v>83</v>
      </c>
      <c r="D944" s="230" t="s">
        <v>594</v>
      </c>
      <c r="E944" s="230" t="s">
        <v>145</v>
      </c>
      <c r="F944" s="230">
        <v>35065</v>
      </c>
      <c r="G944" s="230" t="s">
        <v>288</v>
      </c>
      <c r="H944" s="230" t="s">
        <v>1482</v>
      </c>
      <c r="I944" s="230" t="s">
        <v>58</v>
      </c>
      <c r="J944" s="230" t="s">
        <v>302</v>
      </c>
      <c r="K944" s="230">
        <v>2014</v>
      </c>
      <c r="L944" s="230" t="s">
        <v>288</v>
      </c>
      <c r="R944" s="230" t="s">
        <v>976</v>
      </c>
      <c r="S944" s="230" t="s">
        <v>976</v>
      </c>
      <c r="T944" s="230" t="s">
        <v>976</v>
      </c>
      <c r="U944" s="230" t="s">
        <v>976</v>
      </c>
      <c r="V944" s="230" t="s">
        <v>976</v>
      </c>
    </row>
    <row r="945" spans="1:22" ht="17.25" customHeight="1" x14ac:dyDescent="0.3">
      <c r="A945" s="230">
        <v>422696</v>
      </c>
      <c r="B945" s="230" t="s">
        <v>3201</v>
      </c>
      <c r="C945" s="230" t="s">
        <v>3202</v>
      </c>
      <c r="D945" s="230" t="s">
        <v>435</v>
      </c>
      <c r="E945" s="230" t="s">
        <v>145</v>
      </c>
      <c r="F945" s="230">
        <v>35065</v>
      </c>
      <c r="G945" s="230" t="s">
        <v>288</v>
      </c>
      <c r="H945" s="230" t="s">
        <v>1482</v>
      </c>
      <c r="I945" s="230" t="s">
        <v>58</v>
      </c>
      <c r="J945" s="230" t="s">
        <v>302</v>
      </c>
      <c r="K945" s="230">
        <v>2014</v>
      </c>
      <c r="L945" s="230" t="s">
        <v>288</v>
      </c>
      <c r="R945" s="230" t="s">
        <v>976</v>
      </c>
      <c r="S945" s="230" t="s">
        <v>976</v>
      </c>
      <c r="T945" s="230" t="s">
        <v>976</v>
      </c>
      <c r="U945" s="230" t="s">
        <v>976</v>
      </c>
      <c r="V945" s="230" t="s">
        <v>976</v>
      </c>
    </row>
    <row r="946" spans="1:22" ht="17.25" customHeight="1" x14ac:dyDescent="0.3">
      <c r="A946" s="230">
        <v>423288</v>
      </c>
      <c r="B946" s="230" t="s">
        <v>3203</v>
      </c>
      <c r="C946" s="230" t="s">
        <v>63</v>
      </c>
      <c r="D946" s="230" t="s">
        <v>233</v>
      </c>
      <c r="E946" s="230" t="s">
        <v>145</v>
      </c>
      <c r="F946" s="230">
        <v>35065</v>
      </c>
      <c r="G946" s="230" t="s">
        <v>288</v>
      </c>
      <c r="H946" s="230" t="s">
        <v>1482</v>
      </c>
      <c r="I946" s="230" t="s">
        <v>58</v>
      </c>
      <c r="J946" s="230" t="s">
        <v>302</v>
      </c>
      <c r="K946" s="230">
        <v>2014</v>
      </c>
      <c r="L946" s="230" t="s">
        <v>288</v>
      </c>
      <c r="R946" s="230" t="s">
        <v>976</v>
      </c>
      <c r="S946" s="230" t="s">
        <v>976</v>
      </c>
      <c r="T946" s="230" t="s">
        <v>976</v>
      </c>
      <c r="U946" s="230" t="s">
        <v>976</v>
      </c>
      <c r="V946" s="230" t="s">
        <v>976</v>
      </c>
    </row>
    <row r="947" spans="1:22" ht="17.25" customHeight="1" x14ac:dyDescent="0.3">
      <c r="A947" s="230">
        <v>418130</v>
      </c>
      <c r="B947" s="230" t="s">
        <v>3204</v>
      </c>
      <c r="C947" s="230" t="s">
        <v>3066</v>
      </c>
      <c r="D947" s="230" t="s">
        <v>371</v>
      </c>
      <c r="E947" s="230" t="s">
        <v>146</v>
      </c>
      <c r="F947" s="230">
        <v>35065</v>
      </c>
      <c r="H947" s="230" t="s">
        <v>1482</v>
      </c>
      <c r="I947" s="230" t="s">
        <v>58</v>
      </c>
      <c r="J947" s="230" t="s">
        <v>302</v>
      </c>
      <c r="K947" s="230">
        <v>2014</v>
      </c>
      <c r="L947" s="230" t="s">
        <v>288</v>
      </c>
      <c r="U947" s="230" t="s">
        <v>976</v>
      </c>
      <c r="V947" s="230" t="s">
        <v>976</v>
      </c>
    </row>
    <row r="948" spans="1:22" ht="17.25" customHeight="1" x14ac:dyDescent="0.3">
      <c r="A948" s="230">
        <v>422596</v>
      </c>
      <c r="B948" s="230" t="s">
        <v>3205</v>
      </c>
      <c r="C948" s="230" t="s">
        <v>397</v>
      </c>
      <c r="D948" s="230" t="s">
        <v>203</v>
      </c>
      <c r="E948" s="230" t="s">
        <v>146</v>
      </c>
      <c r="F948" s="230">
        <v>35066</v>
      </c>
      <c r="G948" s="230" t="s">
        <v>288</v>
      </c>
      <c r="H948" s="230" t="s">
        <v>1482</v>
      </c>
      <c r="I948" s="230" t="s">
        <v>58</v>
      </c>
      <c r="J948" s="230" t="s">
        <v>302</v>
      </c>
      <c r="K948" s="230">
        <v>2014</v>
      </c>
      <c r="L948" s="230" t="s">
        <v>288</v>
      </c>
      <c r="R948" s="230" t="s">
        <v>976</v>
      </c>
      <c r="S948" s="230" t="s">
        <v>976</v>
      </c>
      <c r="U948" s="230" t="s">
        <v>976</v>
      </c>
      <c r="V948" s="230" t="s">
        <v>976</v>
      </c>
    </row>
    <row r="949" spans="1:22" ht="17.25" customHeight="1" x14ac:dyDescent="0.3">
      <c r="A949" s="230">
        <v>417840</v>
      </c>
      <c r="B949" s="230" t="s">
        <v>3206</v>
      </c>
      <c r="C949" s="230" t="s">
        <v>83</v>
      </c>
      <c r="D949" s="230" t="s">
        <v>563</v>
      </c>
      <c r="E949" s="230" t="s">
        <v>145</v>
      </c>
      <c r="F949" s="230">
        <v>35145</v>
      </c>
      <c r="G949" s="230" t="s">
        <v>288</v>
      </c>
      <c r="H949" s="230" t="s">
        <v>1482</v>
      </c>
      <c r="I949" s="230" t="s">
        <v>58</v>
      </c>
      <c r="J949" s="230" t="s">
        <v>302</v>
      </c>
      <c r="K949" s="230">
        <v>2014</v>
      </c>
      <c r="L949" s="230" t="s">
        <v>288</v>
      </c>
      <c r="S949" s="230" t="s">
        <v>976</v>
      </c>
      <c r="T949" s="230" t="s">
        <v>976</v>
      </c>
      <c r="U949" s="230" t="s">
        <v>976</v>
      </c>
      <c r="V949" s="230" t="s">
        <v>976</v>
      </c>
    </row>
    <row r="950" spans="1:22" ht="17.25" customHeight="1" x14ac:dyDescent="0.3">
      <c r="A950" s="230">
        <v>423703</v>
      </c>
      <c r="B950" s="230" t="s">
        <v>3207</v>
      </c>
      <c r="C950" s="230" t="s">
        <v>467</v>
      </c>
      <c r="D950" s="230" t="s">
        <v>220</v>
      </c>
      <c r="E950" s="230" t="s">
        <v>145</v>
      </c>
      <c r="F950" s="230">
        <v>35169</v>
      </c>
      <c r="G950" s="230" t="s">
        <v>288</v>
      </c>
      <c r="H950" s="230" t="s">
        <v>1482</v>
      </c>
      <c r="I950" s="230" t="s">
        <v>58</v>
      </c>
      <c r="J950" s="230" t="s">
        <v>302</v>
      </c>
      <c r="K950" s="230">
        <v>2014</v>
      </c>
      <c r="L950" s="230" t="s">
        <v>288</v>
      </c>
      <c r="S950" s="230" t="s">
        <v>976</v>
      </c>
      <c r="T950" s="230" t="s">
        <v>976</v>
      </c>
      <c r="U950" s="230" t="s">
        <v>976</v>
      </c>
      <c r="V950" s="230" t="s">
        <v>976</v>
      </c>
    </row>
    <row r="951" spans="1:22" ht="17.25" customHeight="1" x14ac:dyDescent="0.3">
      <c r="A951" s="230">
        <v>425055</v>
      </c>
      <c r="B951" s="230" t="s">
        <v>3208</v>
      </c>
      <c r="C951" s="230" t="s">
        <v>63</v>
      </c>
      <c r="D951" s="230" t="s">
        <v>3209</v>
      </c>
      <c r="E951" s="230" t="s">
        <v>146</v>
      </c>
      <c r="F951" s="230">
        <v>35214</v>
      </c>
      <c r="G951" s="230" t="s">
        <v>288</v>
      </c>
      <c r="H951" s="230" t="s">
        <v>1482</v>
      </c>
      <c r="I951" s="230" t="s">
        <v>58</v>
      </c>
      <c r="J951" s="230" t="s">
        <v>302</v>
      </c>
      <c r="K951" s="230">
        <v>2014</v>
      </c>
      <c r="L951" s="230" t="s">
        <v>288</v>
      </c>
      <c r="S951" s="230" t="s">
        <v>976</v>
      </c>
      <c r="T951" s="230" t="s">
        <v>976</v>
      </c>
      <c r="U951" s="230" t="s">
        <v>976</v>
      </c>
      <c r="V951" s="230" t="s">
        <v>976</v>
      </c>
    </row>
    <row r="952" spans="1:22" ht="17.25" customHeight="1" x14ac:dyDescent="0.3">
      <c r="A952" s="230">
        <v>420382</v>
      </c>
      <c r="B952" s="230" t="s">
        <v>3211</v>
      </c>
      <c r="C952" s="230" t="s">
        <v>2533</v>
      </c>
      <c r="D952" s="230" t="s">
        <v>228</v>
      </c>
      <c r="E952" s="230" t="s">
        <v>145</v>
      </c>
      <c r="F952" s="230">
        <v>35331</v>
      </c>
      <c r="G952" s="230" t="s">
        <v>1485</v>
      </c>
      <c r="H952" s="230" t="s">
        <v>1482</v>
      </c>
      <c r="I952" s="230" t="s">
        <v>58</v>
      </c>
      <c r="J952" s="230" t="s">
        <v>302</v>
      </c>
      <c r="K952" s="230">
        <v>2014</v>
      </c>
      <c r="L952" s="230" t="s">
        <v>288</v>
      </c>
      <c r="U952" s="230" t="s">
        <v>976</v>
      </c>
      <c r="V952" s="230" t="s">
        <v>976</v>
      </c>
    </row>
    <row r="953" spans="1:22" ht="17.25" customHeight="1" x14ac:dyDescent="0.3">
      <c r="A953" s="230">
        <v>426298</v>
      </c>
      <c r="B953" s="230" t="s">
        <v>3212</v>
      </c>
      <c r="C953" s="230" t="s">
        <v>104</v>
      </c>
      <c r="D953" s="230" t="s">
        <v>248</v>
      </c>
      <c r="E953" s="230" t="s">
        <v>146</v>
      </c>
      <c r="F953" s="230">
        <v>35343</v>
      </c>
      <c r="G953" s="230" t="s">
        <v>288</v>
      </c>
      <c r="H953" s="230" t="s">
        <v>1482</v>
      </c>
      <c r="I953" s="230" t="s">
        <v>58</v>
      </c>
      <c r="J953" s="230" t="s">
        <v>302</v>
      </c>
      <c r="K953" s="230">
        <v>2014</v>
      </c>
      <c r="L953" s="230" t="s">
        <v>288</v>
      </c>
      <c r="N953" s="230">
        <v>3056</v>
      </c>
      <c r="O953" s="230">
        <v>44420.550104166665</v>
      </c>
      <c r="P953" s="230">
        <v>11500</v>
      </c>
    </row>
    <row r="954" spans="1:22" ht="17.25" customHeight="1" x14ac:dyDescent="0.3">
      <c r="A954" s="230">
        <v>424453</v>
      </c>
      <c r="B954" s="230" t="s">
        <v>3213</v>
      </c>
      <c r="C954" s="230" t="s">
        <v>3045</v>
      </c>
      <c r="D954" s="230" t="s">
        <v>371</v>
      </c>
      <c r="E954" s="230" t="s">
        <v>145</v>
      </c>
      <c r="F954" s="230">
        <v>35343</v>
      </c>
      <c r="G954" s="230" t="s">
        <v>288</v>
      </c>
      <c r="H954" s="230" t="s">
        <v>1482</v>
      </c>
      <c r="I954" s="230" t="s">
        <v>58</v>
      </c>
      <c r="J954" s="230" t="s">
        <v>302</v>
      </c>
      <c r="K954" s="230">
        <v>2014</v>
      </c>
      <c r="L954" s="230" t="s">
        <v>288</v>
      </c>
      <c r="S954" s="230" t="s">
        <v>976</v>
      </c>
      <c r="T954" s="230" t="s">
        <v>976</v>
      </c>
      <c r="U954" s="230" t="s">
        <v>976</v>
      </c>
      <c r="V954" s="230" t="s">
        <v>976</v>
      </c>
    </row>
    <row r="955" spans="1:22" ht="17.25" customHeight="1" x14ac:dyDescent="0.3">
      <c r="A955" s="230">
        <v>423863</v>
      </c>
      <c r="B955" s="230" t="s">
        <v>3214</v>
      </c>
      <c r="C955" s="230" t="s">
        <v>3215</v>
      </c>
      <c r="D955" s="230" t="s">
        <v>473</v>
      </c>
      <c r="E955" s="230" t="s">
        <v>145</v>
      </c>
      <c r="F955" s="230">
        <v>35351</v>
      </c>
      <c r="G955" s="230" t="s">
        <v>288</v>
      </c>
      <c r="H955" s="230" t="s">
        <v>1482</v>
      </c>
      <c r="I955" s="230" t="s">
        <v>58</v>
      </c>
      <c r="J955" s="230" t="s">
        <v>302</v>
      </c>
      <c r="K955" s="230">
        <v>2014</v>
      </c>
      <c r="L955" s="230" t="s">
        <v>288</v>
      </c>
      <c r="U955" s="230" t="s">
        <v>976</v>
      </c>
      <c r="V955" s="230" t="s">
        <v>976</v>
      </c>
    </row>
    <row r="956" spans="1:22" ht="17.25" customHeight="1" x14ac:dyDescent="0.3">
      <c r="A956" s="230">
        <v>423010</v>
      </c>
      <c r="B956" s="230" t="s">
        <v>3219</v>
      </c>
      <c r="C956" s="230" t="s">
        <v>458</v>
      </c>
      <c r="D956" s="230" t="s">
        <v>229</v>
      </c>
      <c r="E956" s="230" t="s">
        <v>146</v>
      </c>
      <c r="F956" s="230">
        <v>35431</v>
      </c>
      <c r="G956" s="230" t="s">
        <v>288</v>
      </c>
      <c r="H956" s="230" t="s">
        <v>1482</v>
      </c>
      <c r="I956" s="230" t="s">
        <v>58</v>
      </c>
      <c r="J956" s="230" t="s">
        <v>302</v>
      </c>
      <c r="K956" s="230">
        <v>2014</v>
      </c>
      <c r="L956" s="230" t="s">
        <v>288</v>
      </c>
      <c r="S956" s="230" t="s">
        <v>976</v>
      </c>
      <c r="T956" s="230" t="s">
        <v>976</v>
      </c>
      <c r="U956" s="230" t="s">
        <v>976</v>
      </c>
      <c r="V956" s="230" t="s">
        <v>976</v>
      </c>
    </row>
    <row r="957" spans="1:22" ht="17.25" customHeight="1" x14ac:dyDescent="0.3">
      <c r="A957" s="230">
        <v>419807</v>
      </c>
      <c r="B957" s="230" t="s">
        <v>3220</v>
      </c>
      <c r="C957" s="230" t="s">
        <v>402</v>
      </c>
      <c r="D957" s="230" t="s">
        <v>576</v>
      </c>
      <c r="E957" s="230" t="s">
        <v>145</v>
      </c>
      <c r="F957" s="230">
        <v>35431</v>
      </c>
      <c r="G957" s="230" t="s">
        <v>288</v>
      </c>
      <c r="H957" s="230" t="s">
        <v>1482</v>
      </c>
      <c r="I957" s="230" t="s">
        <v>58</v>
      </c>
      <c r="J957" s="230" t="s">
        <v>302</v>
      </c>
      <c r="K957" s="230">
        <v>2014</v>
      </c>
      <c r="L957" s="230" t="s">
        <v>288</v>
      </c>
      <c r="R957" s="230" t="s">
        <v>976</v>
      </c>
      <c r="S957" s="230" t="s">
        <v>976</v>
      </c>
      <c r="T957" s="230" t="s">
        <v>976</v>
      </c>
      <c r="U957" s="230" t="s">
        <v>976</v>
      </c>
      <c r="V957" s="230" t="s">
        <v>976</v>
      </c>
    </row>
    <row r="958" spans="1:22" ht="17.25" customHeight="1" x14ac:dyDescent="0.3">
      <c r="A958" s="230">
        <v>423881</v>
      </c>
      <c r="B958" s="230" t="s">
        <v>3221</v>
      </c>
      <c r="C958" s="230" t="s">
        <v>3222</v>
      </c>
      <c r="D958" s="230" t="s">
        <v>133</v>
      </c>
      <c r="E958" s="230" t="s">
        <v>145</v>
      </c>
      <c r="F958" s="230">
        <v>35431</v>
      </c>
      <c r="G958" s="230" t="s">
        <v>288</v>
      </c>
      <c r="H958" s="230" t="s">
        <v>1482</v>
      </c>
      <c r="I958" s="230" t="s">
        <v>58</v>
      </c>
      <c r="J958" s="230" t="s">
        <v>302</v>
      </c>
      <c r="K958" s="230">
        <v>2014</v>
      </c>
      <c r="L958" s="230" t="s">
        <v>288</v>
      </c>
      <c r="R958" s="230" t="s">
        <v>976</v>
      </c>
      <c r="S958" s="230" t="s">
        <v>976</v>
      </c>
      <c r="T958" s="230" t="s">
        <v>976</v>
      </c>
      <c r="U958" s="230" t="s">
        <v>976</v>
      </c>
      <c r="V958" s="230" t="s">
        <v>976</v>
      </c>
    </row>
    <row r="959" spans="1:22" ht="17.25" customHeight="1" x14ac:dyDescent="0.3">
      <c r="A959" s="230">
        <v>425211</v>
      </c>
      <c r="B959" s="230" t="s">
        <v>3223</v>
      </c>
      <c r="C959" s="230" t="s">
        <v>75</v>
      </c>
      <c r="D959" s="230" t="s">
        <v>3224</v>
      </c>
      <c r="E959" s="230" t="s">
        <v>145</v>
      </c>
      <c r="F959" s="230">
        <v>35438</v>
      </c>
      <c r="G959" s="230" t="s">
        <v>288</v>
      </c>
      <c r="H959" s="230" t="s">
        <v>1482</v>
      </c>
      <c r="I959" s="230" t="s">
        <v>58</v>
      </c>
      <c r="J959" s="230" t="s">
        <v>302</v>
      </c>
      <c r="K959" s="230">
        <v>2014</v>
      </c>
      <c r="L959" s="230" t="s">
        <v>288</v>
      </c>
      <c r="S959" s="230" t="s">
        <v>976</v>
      </c>
      <c r="T959" s="230" t="s">
        <v>976</v>
      </c>
      <c r="U959" s="230" t="s">
        <v>976</v>
      </c>
      <c r="V959" s="230" t="s">
        <v>976</v>
      </c>
    </row>
    <row r="960" spans="1:22" ht="17.25" customHeight="1" x14ac:dyDescent="0.3">
      <c r="A960" s="230">
        <v>419345</v>
      </c>
      <c r="B960" s="230" t="s">
        <v>3225</v>
      </c>
      <c r="C960" s="230" t="s">
        <v>75</v>
      </c>
      <c r="D960" s="230" t="s">
        <v>3226</v>
      </c>
      <c r="E960" s="230" t="s">
        <v>145</v>
      </c>
      <c r="F960" s="230" t="s">
        <v>3227</v>
      </c>
      <c r="G960" s="230" t="s">
        <v>288</v>
      </c>
      <c r="H960" s="230" t="s">
        <v>1482</v>
      </c>
      <c r="I960" s="230" t="s">
        <v>58</v>
      </c>
      <c r="J960" s="230" t="s">
        <v>302</v>
      </c>
      <c r="K960" s="230">
        <v>2014</v>
      </c>
      <c r="L960" s="230" t="s">
        <v>288</v>
      </c>
      <c r="N960" s="230">
        <v>3195</v>
      </c>
      <c r="O960" s="230">
        <v>44427.456250000003</v>
      </c>
      <c r="P960" s="230">
        <v>10000</v>
      </c>
    </row>
    <row r="961" spans="1:22" ht="17.25" customHeight="1" x14ac:dyDescent="0.3">
      <c r="A961" s="230">
        <v>427019</v>
      </c>
      <c r="B961" s="230" t="s">
        <v>3228</v>
      </c>
      <c r="C961" s="230" t="s">
        <v>505</v>
      </c>
      <c r="D961" s="230" t="s">
        <v>3084</v>
      </c>
      <c r="E961" s="230" t="s">
        <v>146</v>
      </c>
      <c r="F961" s="230">
        <v>34700</v>
      </c>
      <c r="G961" s="230" t="s">
        <v>288</v>
      </c>
      <c r="H961" s="230" t="s">
        <v>1482</v>
      </c>
      <c r="I961" s="230" t="s">
        <v>58</v>
      </c>
      <c r="J961" s="230" t="s">
        <v>303</v>
      </c>
      <c r="K961" s="230">
        <v>2014</v>
      </c>
      <c r="L961" s="230" t="s">
        <v>288</v>
      </c>
      <c r="V961" s="230" t="s">
        <v>976</v>
      </c>
    </row>
    <row r="962" spans="1:22" ht="17.25" customHeight="1" x14ac:dyDescent="0.3">
      <c r="A962" s="230">
        <v>427112</v>
      </c>
      <c r="B962" s="230" t="s">
        <v>3229</v>
      </c>
      <c r="C962" s="230" t="s">
        <v>651</v>
      </c>
      <c r="D962" s="230" t="s">
        <v>620</v>
      </c>
      <c r="E962" s="230" t="s">
        <v>146</v>
      </c>
      <c r="F962" s="230">
        <v>34700</v>
      </c>
      <c r="H962" s="230" t="s">
        <v>1482</v>
      </c>
      <c r="I962" s="230" t="s">
        <v>58</v>
      </c>
      <c r="J962" s="230" t="s">
        <v>303</v>
      </c>
      <c r="K962" s="230">
        <v>2014</v>
      </c>
      <c r="L962" s="230" t="s">
        <v>288</v>
      </c>
      <c r="U962" s="230" t="s">
        <v>976</v>
      </c>
      <c r="V962" s="230" t="s">
        <v>976</v>
      </c>
    </row>
    <row r="963" spans="1:22" ht="17.25" customHeight="1" x14ac:dyDescent="0.3">
      <c r="A963" s="230">
        <v>422648</v>
      </c>
      <c r="B963" s="230" t="s">
        <v>3230</v>
      </c>
      <c r="C963" s="230" t="s">
        <v>618</v>
      </c>
      <c r="D963" s="230" t="s">
        <v>204</v>
      </c>
      <c r="E963" s="230" t="s">
        <v>146</v>
      </c>
      <c r="F963" s="230">
        <v>34700</v>
      </c>
      <c r="H963" s="230" t="s">
        <v>1482</v>
      </c>
      <c r="I963" s="230" t="s">
        <v>58</v>
      </c>
      <c r="J963" s="230" t="s">
        <v>303</v>
      </c>
      <c r="K963" s="230">
        <v>2014</v>
      </c>
      <c r="L963" s="230" t="s">
        <v>288</v>
      </c>
      <c r="S963" s="230" t="s">
        <v>976</v>
      </c>
      <c r="U963" s="230" t="s">
        <v>976</v>
      </c>
      <c r="V963" s="230" t="s">
        <v>976</v>
      </c>
    </row>
    <row r="964" spans="1:22" ht="17.25" customHeight="1" x14ac:dyDescent="0.3">
      <c r="A964" s="230">
        <v>423032</v>
      </c>
      <c r="B964" s="230" t="s">
        <v>3231</v>
      </c>
      <c r="C964" s="230" t="s">
        <v>358</v>
      </c>
      <c r="D964" s="230" t="s">
        <v>3232</v>
      </c>
      <c r="E964" s="230" t="s">
        <v>146</v>
      </c>
      <c r="F964" s="230">
        <v>34700</v>
      </c>
      <c r="H964" s="230" t="s">
        <v>1482</v>
      </c>
      <c r="I964" s="230" t="s">
        <v>58</v>
      </c>
      <c r="J964" s="230" t="s">
        <v>303</v>
      </c>
      <c r="K964" s="230">
        <v>2014</v>
      </c>
      <c r="L964" s="230" t="s">
        <v>288</v>
      </c>
      <c r="S964" s="230" t="s">
        <v>976</v>
      </c>
      <c r="U964" s="230" t="s">
        <v>976</v>
      </c>
      <c r="V964" s="230" t="s">
        <v>976</v>
      </c>
    </row>
    <row r="965" spans="1:22" ht="17.25" customHeight="1" x14ac:dyDescent="0.3">
      <c r="A965" s="230">
        <v>424118</v>
      </c>
      <c r="B965" s="230" t="s">
        <v>3233</v>
      </c>
      <c r="C965" s="230" t="s">
        <v>758</v>
      </c>
      <c r="D965" s="230" t="s">
        <v>220</v>
      </c>
      <c r="E965" s="230" t="s">
        <v>146</v>
      </c>
      <c r="F965" s="230">
        <v>34822</v>
      </c>
      <c r="G965" s="230" t="s">
        <v>288</v>
      </c>
      <c r="H965" s="230" t="s">
        <v>1482</v>
      </c>
      <c r="I965" s="230" t="s">
        <v>58</v>
      </c>
      <c r="J965" s="230" t="s">
        <v>303</v>
      </c>
      <c r="K965" s="230">
        <v>2014</v>
      </c>
      <c r="L965" s="230" t="s">
        <v>288</v>
      </c>
      <c r="S965" s="230" t="s">
        <v>976</v>
      </c>
      <c r="T965" s="230" t="s">
        <v>976</v>
      </c>
      <c r="U965" s="230" t="s">
        <v>976</v>
      </c>
      <c r="V965" s="230" t="s">
        <v>976</v>
      </c>
    </row>
    <row r="966" spans="1:22" ht="17.25" customHeight="1" x14ac:dyDescent="0.3">
      <c r="A966" s="230">
        <v>423310</v>
      </c>
      <c r="B966" s="230" t="s">
        <v>3234</v>
      </c>
      <c r="C966" s="230" t="s">
        <v>658</v>
      </c>
      <c r="D966" s="230" t="s">
        <v>551</v>
      </c>
      <c r="E966" s="230" t="s">
        <v>145</v>
      </c>
      <c r="F966" s="230">
        <v>35065</v>
      </c>
      <c r="G966" s="230" t="s">
        <v>288</v>
      </c>
      <c r="H966" s="230" t="s">
        <v>1482</v>
      </c>
      <c r="I966" s="230" t="s">
        <v>58</v>
      </c>
      <c r="J966" s="230" t="s">
        <v>303</v>
      </c>
      <c r="K966" s="230">
        <v>2014</v>
      </c>
      <c r="L966" s="230" t="s">
        <v>288</v>
      </c>
      <c r="S966" s="230" t="s">
        <v>976</v>
      </c>
      <c r="T966" s="230" t="s">
        <v>976</v>
      </c>
      <c r="U966" s="230" t="s">
        <v>976</v>
      </c>
      <c r="V966" s="230" t="s">
        <v>976</v>
      </c>
    </row>
    <row r="967" spans="1:22" ht="17.25" customHeight="1" x14ac:dyDescent="0.3">
      <c r="A967" s="230">
        <v>422017</v>
      </c>
      <c r="B967" s="230" t="s">
        <v>3235</v>
      </c>
      <c r="C967" s="230" t="s">
        <v>114</v>
      </c>
      <c r="D967" s="230" t="s">
        <v>710</v>
      </c>
      <c r="E967" s="230" t="s">
        <v>145</v>
      </c>
      <c r="F967" s="230">
        <v>35065</v>
      </c>
      <c r="G967" s="230" t="s">
        <v>288</v>
      </c>
      <c r="H967" s="230" t="s">
        <v>1482</v>
      </c>
      <c r="I967" s="230" t="s">
        <v>58</v>
      </c>
      <c r="J967" s="230" t="s">
        <v>303</v>
      </c>
      <c r="K967" s="230">
        <v>2014</v>
      </c>
      <c r="L967" s="230" t="s">
        <v>288</v>
      </c>
      <c r="R967" s="230" t="s">
        <v>976</v>
      </c>
      <c r="T967" s="230" t="s">
        <v>976</v>
      </c>
      <c r="U967" s="230" t="s">
        <v>976</v>
      </c>
      <c r="V967" s="230" t="s">
        <v>976</v>
      </c>
    </row>
    <row r="968" spans="1:22" ht="17.25" customHeight="1" x14ac:dyDescent="0.3">
      <c r="A968" s="230">
        <v>424085</v>
      </c>
      <c r="B968" s="230" t="s">
        <v>3236</v>
      </c>
      <c r="C968" s="230" t="s">
        <v>64</v>
      </c>
      <c r="D968" s="230" t="s">
        <v>231</v>
      </c>
      <c r="E968" s="230" t="s">
        <v>146</v>
      </c>
      <c r="F968" s="230">
        <v>35065</v>
      </c>
      <c r="G968" s="230" t="s">
        <v>288</v>
      </c>
      <c r="H968" s="230" t="s">
        <v>1482</v>
      </c>
      <c r="I968" s="230" t="s">
        <v>58</v>
      </c>
      <c r="J968" s="230" t="s">
        <v>303</v>
      </c>
      <c r="K968" s="230">
        <v>2014</v>
      </c>
      <c r="L968" s="230" t="s">
        <v>288</v>
      </c>
      <c r="R968" s="230" t="s">
        <v>976</v>
      </c>
      <c r="S968" s="230" t="s">
        <v>976</v>
      </c>
      <c r="T968" s="230" t="s">
        <v>976</v>
      </c>
      <c r="U968" s="230" t="s">
        <v>976</v>
      </c>
      <c r="V968" s="230" t="s">
        <v>976</v>
      </c>
    </row>
    <row r="969" spans="1:22" ht="17.25" customHeight="1" x14ac:dyDescent="0.3">
      <c r="A969" s="230">
        <v>426484</v>
      </c>
      <c r="B969" s="230" t="s">
        <v>3237</v>
      </c>
      <c r="C969" s="230" t="s">
        <v>63</v>
      </c>
      <c r="D969" s="230" t="s">
        <v>253</v>
      </c>
      <c r="E969" s="230" t="s">
        <v>146</v>
      </c>
      <c r="F969" s="230">
        <v>35065</v>
      </c>
      <c r="H969" s="230" t="s">
        <v>1482</v>
      </c>
      <c r="I969" s="230" t="s">
        <v>58</v>
      </c>
      <c r="J969" s="230" t="s">
        <v>303</v>
      </c>
      <c r="K969" s="230">
        <v>2014</v>
      </c>
      <c r="L969" s="230" t="s">
        <v>288</v>
      </c>
      <c r="U969" s="230" t="s">
        <v>976</v>
      </c>
      <c r="V969" s="230" t="s">
        <v>976</v>
      </c>
    </row>
    <row r="970" spans="1:22" ht="17.25" customHeight="1" x14ac:dyDescent="0.3">
      <c r="A970" s="230">
        <v>425648</v>
      </c>
      <c r="B970" s="230" t="s">
        <v>3239</v>
      </c>
      <c r="C970" s="230" t="s">
        <v>376</v>
      </c>
      <c r="D970" s="230" t="s">
        <v>256</v>
      </c>
      <c r="E970" s="230" t="s">
        <v>145</v>
      </c>
      <c r="F970" s="230">
        <v>35125</v>
      </c>
      <c r="G970" s="230" t="s">
        <v>288</v>
      </c>
      <c r="H970" s="230" t="s">
        <v>1482</v>
      </c>
      <c r="I970" s="230" t="s">
        <v>58</v>
      </c>
      <c r="J970" s="230" t="s">
        <v>303</v>
      </c>
      <c r="K970" s="230">
        <v>2014</v>
      </c>
      <c r="L970" s="230" t="s">
        <v>288</v>
      </c>
      <c r="S970" s="230" t="s">
        <v>976</v>
      </c>
      <c r="T970" s="230" t="s">
        <v>976</v>
      </c>
      <c r="U970" s="230" t="s">
        <v>976</v>
      </c>
      <c r="V970" s="230" t="s">
        <v>976</v>
      </c>
    </row>
    <row r="971" spans="1:22" ht="17.25" customHeight="1" x14ac:dyDescent="0.3">
      <c r="A971" s="230">
        <v>423814</v>
      </c>
      <c r="B971" s="230" t="s">
        <v>3240</v>
      </c>
      <c r="C971" s="230" t="s">
        <v>61</v>
      </c>
      <c r="D971" s="230" t="s">
        <v>1150</v>
      </c>
      <c r="E971" s="230" t="s">
        <v>145</v>
      </c>
      <c r="F971" s="230">
        <v>35175</v>
      </c>
      <c r="G971" s="230" t="s">
        <v>288</v>
      </c>
      <c r="H971" s="230" t="s">
        <v>1482</v>
      </c>
      <c r="I971" s="230" t="s">
        <v>58</v>
      </c>
      <c r="J971" s="230" t="s">
        <v>303</v>
      </c>
      <c r="K971" s="230">
        <v>2014</v>
      </c>
      <c r="L971" s="230" t="s">
        <v>288</v>
      </c>
      <c r="S971" s="230" t="s">
        <v>976</v>
      </c>
      <c r="T971" s="230" t="s">
        <v>976</v>
      </c>
      <c r="U971" s="230" t="s">
        <v>976</v>
      </c>
      <c r="V971" s="230" t="s">
        <v>976</v>
      </c>
    </row>
    <row r="972" spans="1:22" ht="17.25" customHeight="1" x14ac:dyDescent="0.3">
      <c r="A972" s="230">
        <v>425341</v>
      </c>
      <c r="B972" s="230" t="s">
        <v>3241</v>
      </c>
      <c r="C972" s="230" t="s">
        <v>1057</v>
      </c>
      <c r="D972" s="230" t="s">
        <v>355</v>
      </c>
      <c r="E972" s="230" t="s">
        <v>146</v>
      </c>
      <c r="F972" s="230">
        <v>35306</v>
      </c>
      <c r="G972" s="230" t="s">
        <v>288</v>
      </c>
      <c r="H972" s="230" t="s">
        <v>1482</v>
      </c>
      <c r="I972" s="230" t="s">
        <v>58</v>
      </c>
      <c r="J972" s="230" t="s">
        <v>303</v>
      </c>
      <c r="K972" s="230">
        <v>2014</v>
      </c>
      <c r="L972" s="230" t="s">
        <v>288</v>
      </c>
      <c r="U972" s="230" t="s">
        <v>976</v>
      </c>
      <c r="V972" s="230" t="s">
        <v>976</v>
      </c>
    </row>
    <row r="973" spans="1:22" ht="17.25" customHeight="1" x14ac:dyDescent="0.3">
      <c r="A973" s="230">
        <v>425028</v>
      </c>
      <c r="B973" s="230" t="s">
        <v>3242</v>
      </c>
      <c r="C973" s="230" t="s">
        <v>619</v>
      </c>
      <c r="D973" s="230" t="s">
        <v>784</v>
      </c>
      <c r="E973" s="230" t="s">
        <v>145</v>
      </c>
      <c r="F973" s="230">
        <v>35431</v>
      </c>
      <c r="H973" s="230" t="s">
        <v>1482</v>
      </c>
      <c r="I973" s="230" t="s">
        <v>58</v>
      </c>
      <c r="J973" s="230" t="s">
        <v>303</v>
      </c>
      <c r="K973" s="230">
        <v>2014</v>
      </c>
      <c r="L973" s="230" t="s">
        <v>288</v>
      </c>
      <c r="S973" s="230" t="s">
        <v>976</v>
      </c>
      <c r="T973" s="230" t="s">
        <v>976</v>
      </c>
      <c r="U973" s="230" t="s">
        <v>976</v>
      </c>
      <c r="V973" s="230" t="s">
        <v>976</v>
      </c>
    </row>
    <row r="974" spans="1:22" ht="17.25" customHeight="1" x14ac:dyDescent="0.3">
      <c r="A974" s="230">
        <v>425885</v>
      </c>
      <c r="B974" s="230" t="s">
        <v>3243</v>
      </c>
      <c r="C974" s="230" t="s">
        <v>86</v>
      </c>
      <c r="D974" s="230" t="s">
        <v>228</v>
      </c>
      <c r="E974" s="230" t="s">
        <v>145</v>
      </c>
      <c r="H974" s="230" t="s">
        <v>1482</v>
      </c>
      <c r="I974" s="230" t="s">
        <v>58</v>
      </c>
      <c r="J974" s="230" t="s">
        <v>303</v>
      </c>
      <c r="K974" s="230">
        <v>2014</v>
      </c>
      <c r="L974" s="230" t="s">
        <v>288</v>
      </c>
      <c r="U974" s="230" t="s">
        <v>976</v>
      </c>
      <c r="V974" s="230" t="s">
        <v>976</v>
      </c>
    </row>
    <row r="975" spans="1:22" ht="17.25" customHeight="1" x14ac:dyDescent="0.3">
      <c r="A975" s="230">
        <v>426556</v>
      </c>
      <c r="B975" s="230" t="s">
        <v>3244</v>
      </c>
      <c r="C975" s="230" t="s">
        <v>95</v>
      </c>
      <c r="D975" s="230" t="s">
        <v>3245</v>
      </c>
      <c r="E975" s="230" t="s">
        <v>146</v>
      </c>
      <c r="H975" s="230" t="s">
        <v>1482</v>
      </c>
      <c r="I975" s="230" t="s">
        <v>58</v>
      </c>
      <c r="J975" s="230" t="s">
        <v>303</v>
      </c>
      <c r="K975" s="230">
        <v>2014</v>
      </c>
      <c r="L975" s="230" t="s">
        <v>288</v>
      </c>
      <c r="V975" s="230" t="s">
        <v>976</v>
      </c>
    </row>
    <row r="976" spans="1:22" ht="17.25" customHeight="1" x14ac:dyDescent="0.3">
      <c r="A976" s="230">
        <v>424847</v>
      </c>
      <c r="B976" s="230" t="s">
        <v>3246</v>
      </c>
      <c r="C976" s="230" t="s">
        <v>446</v>
      </c>
      <c r="D976" s="230" t="s">
        <v>235</v>
      </c>
      <c r="E976" s="230" t="s">
        <v>145</v>
      </c>
      <c r="F976" s="230">
        <v>35125</v>
      </c>
      <c r="G976" s="230" t="s">
        <v>288</v>
      </c>
      <c r="H976" s="230" t="s">
        <v>1482</v>
      </c>
      <c r="I976" s="230" t="s">
        <v>58</v>
      </c>
      <c r="K976" s="230">
        <v>2014</v>
      </c>
      <c r="L976" s="230" t="s">
        <v>288</v>
      </c>
    </row>
    <row r="977" spans="1:22" ht="17.25" customHeight="1" x14ac:dyDescent="0.3">
      <c r="A977" s="230">
        <v>425824</v>
      </c>
      <c r="B977" s="230" t="s">
        <v>3247</v>
      </c>
      <c r="C977" s="230" t="s">
        <v>72</v>
      </c>
      <c r="D977" s="230" t="s">
        <v>235</v>
      </c>
      <c r="E977" s="230" t="s">
        <v>146</v>
      </c>
      <c r="F977" s="230">
        <v>35051</v>
      </c>
      <c r="G977" s="230" t="s">
        <v>288</v>
      </c>
      <c r="H977" s="230" t="s">
        <v>1482</v>
      </c>
      <c r="I977" s="230" t="s">
        <v>58</v>
      </c>
      <c r="J977" s="230" t="s">
        <v>302</v>
      </c>
      <c r="K977" s="230">
        <v>2015</v>
      </c>
      <c r="L977" s="230" t="s">
        <v>288</v>
      </c>
    </row>
    <row r="978" spans="1:22" ht="17.25" customHeight="1" x14ac:dyDescent="0.3">
      <c r="A978" s="230">
        <v>426400</v>
      </c>
      <c r="B978" s="230" t="s">
        <v>3248</v>
      </c>
      <c r="C978" s="230" t="s">
        <v>63</v>
      </c>
      <c r="D978" s="230" t="s">
        <v>3249</v>
      </c>
      <c r="E978" s="230" t="s">
        <v>146</v>
      </c>
      <c r="H978" s="230" t="s">
        <v>1482</v>
      </c>
      <c r="I978" s="230" t="s">
        <v>58</v>
      </c>
      <c r="J978" s="230" t="s">
        <v>302</v>
      </c>
      <c r="K978" s="230">
        <v>2015</v>
      </c>
      <c r="L978" s="230" t="s">
        <v>288</v>
      </c>
      <c r="V978" s="230" t="s">
        <v>976</v>
      </c>
    </row>
    <row r="979" spans="1:22" ht="17.25" customHeight="1" x14ac:dyDescent="0.3">
      <c r="A979" s="230">
        <v>425318</v>
      </c>
      <c r="B979" s="230" t="s">
        <v>3250</v>
      </c>
      <c r="C979" s="230" t="s">
        <v>354</v>
      </c>
      <c r="D979" s="230" t="s">
        <v>204</v>
      </c>
      <c r="E979" s="230" t="s">
        <v>145</v>
      </c>
      <c r="F979" s="230">
        <v>34459</v>
      </c>
      <c r="G979" s="230" t="s">
        <v>288</v>
      </c>
      <c r="H979" s="230" t="s">
        <v>1482</v>
      </c>
      <c r="I979" s="230" t="s">
        <v>58</v>
      </c>
      <c r="J979" s="230" t="s">
        <v>302</v>
      </c>
      <c r="K979" s="230">
        <v>2015</v>
      </c>
      <c r="L979" s="230" t="s">
        <v>288</v>
      </c>
      <c r="T979" s="230" t="s">
        <v>976</v>
      </c>
      <c r="U979" s="230" t="s">
        <v>976</v>
      </c>
      <c r="V979" s="230" t="s">
        <v>976</v>
      </c>
    </row>
    <row r="980" spans="1:22" ht="17.25" customHeight="1" x14ac:dyDescent="0.3">
      <c r="A980" s="230">
        <v>425492</v>
      </c>
      <c r="B980" s="230" t="s">
        <v>3251</v>
      </c>
      <c r="C980" s="230" t="s">
        <v>793</v>
      </c>
      <c r="D980" s="230" t="s">
        <v>197</v>
      </c>
      <c r="E980" s="230" t="s">
        <v>146</v>
      </c>
      <c r="F980" s="230">
        <v>34750</v>
      </c>
      <c r="G980" s="230" t="s">
        <v>1487</v>
      </c>
      <c r="H980" s="230" t="s">
        <v>1482</v>
      </c>
      <c r="I980" s="230" t="s">
        <v>58</v>
      </c>
      <c r="J980" s="230" t="s">
        <v>302</v>
      </c>
      <c r="K980" s="230">
        <v>2015</v>
      </c>
      <c r="L980" s="230" t="s">
        <v>288</v>
      </c>
      <c r="T980" s="230" t="s">
        <v>976</v>
      </c>
      <c r="U980" s="230" t="s">
        <v>976</v>
      </c>
      <c r="V980" s="230" t="s">
        <v>976</v>
      </c>
    </row>
    <row r="981" spans="1:22" ht="17.25" customHeight="1" x14ac:dyDescent="0.3">
      <c r="A981" s="230">
        <v>425403</v>
      </c>
      <c r="B981" s="230" t="s">
        <v>3252</v>
      </c>
      <c r="C981" s="230" t="s">
        <v>426</v>
      </c>
      <c r="D981" s="230" t="s">
        <v>227</v>
      </c>
      <c r="E981" s="230" t="s">
        <v>145</v>
      </c>
      <c r="F981" s="230">
        <v>35174</v>
      </c>
      <c r="G981" s="230" t="s">
        <v>288</v>
      </c>
      <c r="H981" s="230" t="s">
        <v>1482</v>
      </c>
      <c r="I981" s="230" t="s">
        <v>58</v>
      </c>
      <c r="J981" s="230" t="s">
        <v>302</v>
      </c>
      <c r="K981" s="230">
        <v>2015</v>
      </c>
      <c r="L981" s="230" t="s">
        <v>288</v>
      </c>
      <c r="S981" s="230" t="s">
        <v>976</v>
      </c>
      <c r="U981" s="230" t="s">
        <v>976</v>
      </c>
      <c r="V981" s="230" t="s">
        <v>976</v>
      </c>
    </row>
    <row r="982" spans="1:22" ht="17.25" customHeight="1" x14ac:dyDescent="0.3">
      <c r="A982" s="230">
        <v>425381</v>
      </c>
      <c r="B982" s="230" t="s">
        <v>3253</v>
      </c>
      <c r="C982" s="230" t="s">
        <v>1160</v>
      </c>
      <c r="D982" s="230" t="s">
        <v>1032</v>
      </c>
      <c r="E982" s="230" t="s">
        <v>146</v>
      </c>
      <c r="F982" s="230">
        <v>35247</v>
      </c>
      <c r="G982" s="230" t="s">
        <v>288</v>
      </c>
      <c r="H982" s="230" t="s">
        <v>1482</v>
      </c>
      <c r="I982" s="230" t="s">
        <v>58</v>
      </c>
      <c r="J982" s="230" t="s">
        <v>302</v>
      </c>
      <c r="K982" s="230">
        <v>2015</v>
      </c>
      <c r="L982" s="230" t="s">
        <v>288</v>
      </c>
      <c r="S982" s="230" t="s">
        <v>976</v>
      </c>
      <c r="T982" s="230" t="s">
        <v>976</v>
      </c>
      <c r="U982" s="230" t="s">
        <v>976</v>
      </c>
      <c r="V982" s="230" t="s">
        <v>976</v>
      </c>
    </row>
    <row r="983" spans="1:22" ht="17.25" customHeight="1" x14ac:dyDescent="0.3">
      <c r="A983" s="230">
        <v>424389</v>
      </c>
      <c r="B983" s="230" t="s">
        <v>3254</v>
      </c>
      <c r="C983" s="230" t="s">
        <v>674</v>
      </c>
      <c r="D983" s="230" t="s">
        <v>3255</v>
      </c>
      <c r="E983" s="230" t="s">
        <v>146</v>
      </c>
      <c r="F983" s="230">
        <v>35431</v>
      </c>
      <c r="G983" s="230" t="s">
        <v>288</v>
      </c>
      <c r="H983" s="230" t="s">
        <v>1482</v>
      </c>
      <c r="I983" s="230" t="s">
        <v>58</v>
      </c>
      <c r="J983" s="230" t="s">
        <v>302</v>
      </c>
      <c r="K983" s="230">
        <v>2015</v>
      </c>
      <c r="L983" s="230" t="s">
        <v>288</v>
      </c>
      <c r="S983" s="230" t="s">
        <v>976</v>
      </c>
      <c r="T983" s="230" t="s">
        <v>976</v>
      </c>
      <c r="U983" s="230" t="s">
        <v>976</v>
      </c>
      <c r="V983" s="230" t="s">
        <v>976</v>
      </c>
    </row>
    <row r="984" spans="1:22" ht="17.25" customHeight="1" x14ac:dyDescent="0.3">
      <c r="A984" s="230">
        <v>425408</v>
      </c>
      <c r="B984" s="230" t="s">
        <v>3256</v>
      </c>
      <c r="C984" s="230" t="s">
        <v>506</v>
      </c>
      <c r="D984" s="230" t="s">
        <v>366</v>
      </c>
      <c r="E984" s="230" t="s">
        <v>145</v>
      </c>
      <c r="F984" s="230">
        <v>35667</v>
      </c>
      <c r="G984" s="230" t="s">
        <v>288</v>
      </c>
      <c r="H984" s="230" t="s">
        <v>1482</v>
      </c>
      <c r="I984" s="230" t="s">
        <v>58</v>
      </c>
      <c r="J984" s="230" t="s">
        <v>302</v>
      </c>
      <c r="K984" s="230">
        <v>2015</v>
      </c>
      <c r="L984" s="230" t="s">
        <v>288</v>
      </c>
      <c r="T984" s="230" t="s">
        <v>976</v>
      </c>
      <c r="U984" s="230" t="s">
        <v>976</v>
      </c>
      <c r="V984" s="230" t="s">
        <v>976</v>
      </c>
    </row>
    <row r="985" spans="1:22" ht="17.25" customHeight="1" x14ac:dyDescent="0.3">
      <c r="A985" s="230">
        <v>425619</v>
      </c>
      <c r="B985" s="230" t="s">
        <v>3257</v>
      </c>
      <c r="C985" s="230" t="s">
        <v>1167</v>
      </c>
      <c r="D985" s="230" t="s">
        <v>675</v>
      </c>
      <c r="E985" s="230" t="s">
        <v>146</v>
      </c>
      <c r="F985" s="230">
        <v>35672</v>
      </c>
      <c r="G985" s="230" t="s">
        <v>288</v>
      </c>
      <c r="H985" s="230" t="s">
        <v>1482</v>
      </c>
      <c r="I985" s="230" t="s">
        <v>58</v>
      </c>
      <c r="J985" s="230" t="s">
        <v>302</v>
      </c>
      <c r="K985" s="230">
        <v>2015</v>
      </c>
      <c r="L985" s="230" t="s">
        <v>288</v>
      </c>
      <c r="T985" s="230" t="s">
        <v>976</v>
      </c>
      <c r="U985" s="230" t="s">
        <v>976</v>
      </c>
      <c r="V985" s="230" t="s">
        <v>976</v>
      </c>
    </row>
    <row r="986" spans="1:22" ht="17.25" customHeight="1" x14ac:dyDescent="0.3">
      <c r="A986" s="230">
        <v>424931</v>
      </c>
      <c r="B986" s="230" t="s">
        <v>3258</v>
      </c>
      <c r="C986" s="230" t="s">
        <v>63</v>
      </c>
      <c r="D986" s="230" t="s">
        <v>371</v>
      </c>
      <c r="E986" s="230" t="s">
        <v>146</v>
      </c>
      <c r="F986" s="230">
        <v>35796</v>
      </c>
      <c r="G986" s="230" t="s">
        <v>288</v>
      </c>
      <c r="H986" s="230" t="s">
        <v>1482</v>
      </c>
      <c r="I986" s="230" t="s">
        <v>58</v>
      </c>
      <c r="J986" s="230" t="s">
        <v>302</v>
      </c>
      <c r="K986" s="230">
        <v>2015</v>
      </c>
      <c r="L986" s="230" t="s">
        <v>288</v>
      </c>
      <c r="T986" s="230" t="s">
        <v>976</v>
      </c>
      <c r="U986" s="230" t="s">
        <v>976</v>
      </c>
      <c r="V986" s="230" t="s">
        <v>976</v>
      </c>
    </row>
    <row r="987" spans="1:22" ht="17.25" customHeight="1" x14ac:dyDescent="0.3">
      <c r="A987" s="230">
        <v>419438</v>
      </c>
      <c r="B987" s="230" t="s">
        <v>3259</v>
      </c>
      <c r="C987" s="230" t="s">
        <v>3260</v>
      </c>
      <c r="D987" s="230" t="s">
        <v>227</v>
      </c>
      <c r="E987" s="230" t="s">
        <v>146</v>
      </c>
      <c r="F987" s="230">
        <v>34335</v>
      </c>
      <c r="G987" s="230" t="s">
        <v>288</v>
      </c>
      <c r="H987" s="230" t="s">
        <v>1482</v>
      </c>
      <c r="I987" s="230" t="s">
        <v>58</v>
      </c>
      <c r="J987" s="230" t="s">
        <v>302</v>
      </c>
      <c r="K987" s="230">
        <v>2015</v>
      </c>
      <c r="L987" s="230" t="s">
        <v>288</v>
      </c>
      <c r="R987" s="230" t="s">
        <v>976</v>
      </c>
      <c r="S987" s="230" t="s">
        <v>976</v>
      </c>
      <c r="T987" s="230" t="s">
        <v>976</v>
      </c>
      <c r="U987" s="230" t="s">
        <v>976</v>
      </c>
      <c r="V987" s="230" t="s">
        <v>976</v>
      </c>
    </row>
    <row r="988" spans="1:22" ht="17.25" customHeight="1" x14ac:dyDescent="0.3">
      <c r="A988" s="230">
        <v>422630</v>
      </c>
      <c r="B988" s="230" t="s">
        <v>3261</v>
      </c>
      <c r="C988" s="230" t="s">
        <v>753</v>
      </c>
      <c r="D988" s="230" t="s">
        <v>380</v>
      </c>
      <c r="E988" s="230" t="s">
        <v>146</v>
      </c>
      <c r="F988" s="230">
        <v>34736</v>
      </c>
      <c r="G988" s="230" t="s">
        <v>288</v>
      </c>
      <c r="H988" s="230" t="s">
        <v>1482</v>
      </c>
      <c r="I988" s="230" t="s">
        <v>58</v>
      </c>
      <c r="J988" s="230" t="s">
        <v>302</v>
      </c>
      <c r="K988" s="230">
        <v>2015</v>
      </c>
      <c r="L988" s="230" t="s">
        <v>288</v>
      </c>
      <c r="S988" s="230" t="s">
        <v>976</v>
      </c>
      <c r="T988" s="230" t="s">
        <v>976</v>
      </c>
      <c r="U988" s="230" t="s">
        <v>976</v>
      </c>
      <c r="V988" s="230" t="s">
        <v>976</v>
      </c>
    </row>
    <row r="989" spans="1:22" ht="17.25" customHeight="1" x14ac:dyDescent="0.3">
      <c r="A989" s="230">
        <v>419957</v>
      </c>
      <c r="B989" s="230" t="s">
        <v>3262</v>
      </c>
      <c r="C989" s="230" t="s">
        <v>386</v>
      </c>
      <c r="D989" s="230" t="s">
        <v>371</v>
      </c>
      <c r="E989" s="230" t="s">
        <v>146</v>
      </c>
      <c r="F989" s="230">
        <v>35065</v>
      </c>
      <c r="G989" s="230" t="s">
        <v>288</v>
      </c>
      <c r="H989" s="230" t="s">
        <v>1482</v>
      </c>
      <c r="I989" s="230" t="s">
        <v>58</v>
      </c>
      <c r="J989" s="230" t="s">
        <v>302</v>
      </c>
      <c r="K989" s="230">
        <v>2015</v>
      </c>
      <c r="L989" s="230" t="s">
        <v>288</v>
      </c>
      <c r="R989" s="230" t="s">
        <v>976</v>
      </c>
      <c r="T989" s="230" t="s">
        <v>976</v>
      </c>
      <c r="U989" s="230" t="s">
        <v>976</v>
      </c>
      <c r="V989" s="230" t="s">
        <v>976</v>
      </c>
    </row>
    <row r="990" spans="1:22" ht="17.25" customHeight="1" x14ac:dyDescent="0.3">
      <c r="A990" s="230">
        <v>419687</v>
      </c>
      <c r="B990" s="230" t="s">
        <v>3263</v>
      </c>
      <c r="C990" s="230" t="s">
        <v>3264</v>
      </c>
      <c r="D990" s="230" t="s">
        <v>222</v>
      </c>
      <c r="E990" s="230" t="s">
        <v>146</v>
      </c>
      <c r="F990" s="230">
        <v>35065</v>
      </c>
      <c r="G990" s="230" t="s">
        <v>288</v>
      </c>
      <c r="H990" s="230" t="s">
        <v>1482</v>
      </c>
      <c r="I990" s="230" t="s">
        <v>58</v>
      </c>
      <c r="J990" s="230" t="s">
        <v>302</v>
      </c>
      <c r="K990" s="230">
        <v>2015</v>
      </c>
      <c r="L990" s="230" t="s">
        <v>288</v>
      </c>
      <c r="S990" s="230" t="s">
        <v>976</v>
      </c>
      <c r="T990" s="230" t="s">
        <v>976</v>
      </c>
      <c r="U990" s="230" t="s">
        <v>976</v>
      </c>
      <c r="V990" s="230" t="s">
        <v>976</v>
      </c>
    </row>
    <row r="991" spans="1:22" ht="17.25" customHeight="1" x14ac:dyDescent="0.3">
      <c r="A991" s="230">
        <v>420054</v>
      </c>
      <c r="B991" s="230" t="s">
        <v>3265</v>
      </c>
      <c r="C991" s="230" t="s">
        <v>3266</v>
      </c>
      <c r="D991" s="230" t="s">
        <v>473</v>
      </c>
      <c r="E991" s="230" t="s">
        <v>145</v>
      </c>
      <c r="F991" s="230">
        <v>35065</v>
      </c>
      <c r="G991" s="230" t="s">
        <v>288</v>
      </c>
      <c r="H991" s="230" t="s">
        <v>1482</v>
      </c>
      <c r="I991" s="230" t="s">
        <v>58</v>
      </c>
      <c r="J991" s="230" t="s">
        <v>302</v>
      </c>
      <c r="K991" s="230">
        <v>2015</v>
      </c>
      <c r="L991" s="230" t="s">
        <v>288</v>
      </c>
      <c r="S991" s="230" t="s">
        <v>976</v>
      </c>
      <c r="T991" s="230" t="s">
        <v>976</v>
      </c>
      <c r="U991" s="230" t="s">
        <v>976</v>
      </c>
      <c r="V991" s="230" t="s">
        <v>976</v>
      </c>
    </row>
    <row r="992" spans="1:22" ht="17.25" customHeight="1" x14ac:dyDescent="0.3">
      <c r="A992" s="230">
        <v>423370</v>
      </c>
      <c r="B992" s="230" t="s">
        <v>3267</v>
      </c>
      <c r="C992" s="230" t="s">
        <v>3132</v>
      </c>
      <c r="D992" s="230" t="s">
        <v>785</v>
      </c>
      <c r="E992" s="230" t="s">
        <v>146</v>
      </c>
      <c r="F992" s="230">
        <v>35065</v>
      </c>
      <c r="G992" s="230" t="s">
        <v>288</v>
      </c>
      <c r="H992" s="230" t="s">
        <v>1482</v>
      </c>
      <c r="I992" s="230" t="s">
        <v>58</v>
      </c>
      <c r="J992" s="230" t="s">
        <v>302</v>
      </c>
      <c r="K992" s="230">
        <v>2015</v>
      </c>
      <c r="L992" s="230" t="s">
        <v>288</v>
      </c>
      <c r="R992" s="230" t="s">
        <v>976</v>
      </c>
      <c r="S992" s="230" t="s">
        <v>976</v>
      </c>
      <c r="T992" s="230" t="s">
        <v>976</v>
      </c>
      <c r="U992" s="230" t="s">
        <v>976</v>
      </c>
      <c r="V992" s="230" t="s">
        <v>976</v>
      </c>
    </row>
    <row r="993" spans="1:22" ht="17.25" customHeight="1" x14ac:dyDescent="0.3">
      <c r="A993" s="230">
        <v>423312</v>
      </c>
      <c r="B993" s="230" t="s">
        <v>3268</v>
      </c>
      <c r="C993" s="230" t="s">
        <v>726</v>
      </c>
      <c r="D993" s="230" t="s">
        <v>239</v>
      </c>
      <c r="E993" s="230" t="s">
        <v>145</v>
      </c>
      <c r="F993" s="230">
        <v>35065</v>
      </c>
      <c r="G993" s="230" t="s">
        <v>288</v>
      </c>
      <c r="H993" s="230" t="s">
        <v>1482</v>
      </c>
      <c r="I993" s="230" t="s">
        <v>58</v>
      </c>
      <c r="J993" s="230" t="s">
        <v>302</v>
      </c>
      <c r="K993" s="230">
        <v>2015</v>
      </c>
      <c r="L993" s="230" t="s">
        <v>288</v>
      </c>
      <c r="R993" s="230" t="s">
        <v>976</v>
      </c>
      <c r="S993" s="230" t="s">
        <v>976</v>
      </c>
      <c r="T993" s="230" t="s">
        <v>976</v>
      </c>
      <c r="U993" s="230" t="s">
        <v>976</v>
      </c>
      <c r="V993" s="230" t="s">
        <v>976</v>
      </c>
    </row>
    <row r="994" spans="1:22" ht="17.25" customHeight="1" x14ac:dyDescent="0.3">
      <c r="A994" s="230">
        <v>419830</v>
      </c>
      <c r="B994" s="230" t="s">
        <v>3269</v>
      </c>
      <c r="C994" s="230" t="s">
        <v>442</v>
      </c>
      <c r="D994" s="230" t="s">
        <v>212</v>
      </c>
      <c r="E994" s="230" t="s">
        <v>145</v>
      </c>
      <c r="F994" s="230">
        <v>35065</v>
      </c>
      <c r="G994" s="230" t="s">
        <v>3270</v>
      </c>
      <c r="H994" s="230" t="s">
        <v>1482</v>
      </c>
      <c r="I994" s="230" t="s">
        <v>58</v>
      </c>
      <c r="J994" s="230" t="s">
        <v>302</v>
      </c>
      <c r="K994" s="230">
        <v>2015</v>
      </c>
      <c r="L994" s="230" t="s">
        <v>288</v>
      </c>
      <c r="R994" s="230" t="s">
        <v>976</v>
      </c>
      <c r="S994" s="230" t="s">
        <v>976</v>
      </c>
      <c r="T994" s="230" t="s">
        <v>976</v>
      </c>
      <c r="U994" s="230" t="s">
        <v>976</v>
      </c>
      <c r="V994" s="230" t="s">
        <v>976</v>
      </c>
    </row>
    <row r="995" spans="1:22" ht="17.25" customHeight="1" x14ac:dyDescent="0.3">
      <c r="A995" s="230">
        <v>419219</v>
      </c>
      <c r="B995" s="230" t="s">
        <v>259</v>
      </c>
      <c r="C995" s="230" t="s">
        <v>70</v>
      </c>
      <c r="D995" s="230" t="s">
        <v>223</v>
      </c>
      <c r="E995" s="230" t="s">
        <v>146</v>
      </c>
      <c r="F995" s="230">
        <v>35065</v>
      </c>
      <c r="H995" s="230" t="s">
        <v>1482</v>
      </c>
      <c r="I995" s="230" t="s">
        <v>58</v>
      </c>
      <c r="J995" s="230" t="s">
        <v>302</v>
      </c>
      <c r="K995" s="230">
        <v>2015</v>
      </c>
      <c r="L995" s="230" t="s">
        <v>288</v>
      </c>
      <c r="U995" s="230" t="s">
        <v>976</v>
      </c>
      <c r="V995" s="230" t="s">
        <v>976</v>
      </c>
    </row>
    <row r="996" spans="1:22" ht="17.25" customHeight="1" x14ac:dyDescent="0.3">
      <c r="A996" s="230">
        <v>424802</v>
      </c>
      <c r="B996" s="230" t="s">
        <v>3271</v>
      </c>
      <c r="C996" s="230" t="s">
        <v>403</v>
      </c>
      <c r="D996" s="230" t="s">
        <v>568</v>
      </c>
      <c r="E996" s="230" t="s">
        <v>145</v>
      </c>
      <c r="F996" s="230">
        <v>35431</v>
      </c>
      <c r="G996" s="230" t="s">
        <v>288</v>
      </c>
      <c r="H996" s="230" t="s">
        <v>1482</v>
      </c>
      <c r="I996" s="230" t="s">
        <v>58</v>
      </c>
      <c r="J996" s="230" t="s">
        <v>302</v>
      </c>
      <c r="K996" s="230">
        <v>2015</v>
      </c>
      <c r="L996" s="230" t="s">
        <v>288</v>
      </c>
      <c r="T996" s="230" t="s">
        <v>976</v>
      </c>
      <c r="U996" s="230" t="s">
        <v>976</v>
      </c>
      <c r="V996" s="230" t="s">
        <v>976</v>
      </c>
    </row>
    <row r="997" spans="1:22" ht="17.25" customHeight="1" x14ac:dyDescent="0.3">
      <c r="A997" s="230">
        <v>420157</v>
      </c>
      <c r="B997" s="230" t="s">
        <v>3272</v>
      </c>
      <c r="C997" s="230" t="s">
        <v>3273</v>
      </c>
      <c r="D997" s="230" t="s">
        <v>552</v>
      </c>
      <c r="E997" s="230" t="s">
        <v>145</v>
      </c>
      <c r="F997" s="230">
        <v>35431</v>
      </c>
      <c r="G997" s="230" t="s">
        <v>288</v>
      </c>
      <c r="H997" s="230" t="s">
        <v>1482</v>
      </c>
      <c r="I997" s="230" t="s">
        <v>58</v>
      </c>
      <c r="J997" s="230" t="s">
        <v>302</v>
      </c>
      <c r="K997" s="230">
        <v>2015</v>
      </c>
      <c r="L997" s="230" t="s">
        <v>288</v>
      </c>
      <c r="R997" s="230" t="s">
        <v>976</v>
      </c>
      <c r="S997" s="230" t="s">
        <v>976</v>
      </c>
      <c r="T997" s="230" t="s">
        <v>976</v>
      </c>
      <c r="U997" s="230" t="s">
        <v>976</v>
      </c>
      <c r="V997" s="230" t="s">
        <v>976</v>
      </c>
    </row>
    <row r="998" spans="1:22" ht="17.25" customHeight="1" x14ac:dyDescent="0.3">
      <c r="A998" s="230">
        <v>421490</v>
      </c>
      <c r="B998" s="230" t="s">
        <v>3274</v>
      </c>
      <c r="C998" s="230" t="s">
        <v>3145</v>
      </c>
      <c r="D998" s="230" t="s">
        <v>254</v>
      </c>
      <c r="E998" s="230" t="s">
        <v>145</v>
      </c>
      <c r="F998" s="230">
        <v>35431</v>
      </c>
      <c r="G998" s="230" t="s">
        <v>288</v>
      </c>
      <c r="H998" s="230" t="s">
        <v>1482</v>
      </c>
      <c r="I998" s="230" t="s">
        <v>58</v>
      </c>
      <c r="J998" s="230" t="s">
        <v>302</v>
      </c>
      <c r="K998" s="230">
        <v>2015</v>
      </c>
      <c r="L998" s="230" t="s">
        <v>288</v>
      </c>
      <c r="R998" s="230" t="s">
        <v>976</v>
      </c>
      <c r="S998" s="230" t="s">
        <v>976</v>
      </c>
      <c r="T998" s="230" t="s">
        <v>976</v>
      </c>
      <c r="U998" s="230" t="s">
        <v>976</v>
      </c>
      <c r="V998" s="230" t="s">
        <v>976</v>
      </c>
    </row>
    <row r="999" spans="1:22" ht="17.25" customHeight="1" x14ac:dyDescent="0.3">
      <c r="A999" s="230">
        <v>423971</v>
      </c>
      <c r="B999" s="230" t="s">
        <v>816</v>
      </c>
      <c r="C999" s="230" t="s">
        <v>817</v>
      </c>
      <c r="D999" s="230" t="s">
        <v>3275</v>
      </c>
      <c r="E999" s="230" t="s">
        <v>145</v>
      </c>
      <c r="F999" s="230">
        <v>35431</v>
      </c>
      <c r="G999" s="230" t="s">
        <v>288</v>
      </c>
      <c r="H999" s="230" t="s">
        <v>1482</v>
      </c>
      <c r="I999" s="230" t="s">
        <v>58</v>
      </c>
      <c r="J999" s="230" t="s">
        <v>302</v>
      </c>
      <c r="K999" s="230">
        <v>2015</v>
      </c>
      <c r="L999" s="230" t="s">
        <v>288</v>
      </c>
      <c r="R999" s="230" t="s">
        <v>976</v>
      </c>
      <c r="S999" s="230" t="s">
        <v>976</v>
      </c>
      <c r="T999" s="230" t="s">
        <v>976</v>
      </c>
      <c r="U999" s="230" t="s">
        <v>976</v>
      </c>
      <c r="V999" s="230" t="s">
        <v>976</v>
      </c>
    </row>
    <row r="1000" spans="1:22" ht="17.25" customHeight="1" x14ac:dyDescent="0.3">
      <c r="A1000" s="230">
        <v>420446</v>
      </c>
      <c r="B1000" s="230" t="s">
        <v>3276</v>
      </c>
      <c r="C1000" s="230" t="s">
        <v>474</v>
      </c>
      <c r="D1000" s="230" t="s">
        <v>1124</v>
      </c>
      <c r="E1000" s="230" t="s">
        <v>146</v>
      </c>
      <c r="F1000" s="230">
        <v>35431</v>
      </c>
      <c r="H1000" s="230" t="s">
        <v>1482</v>
      </c>
      <c r="I1000" s="230" t="s">
        <v>58</v>
      </c>
      <c r="J1000" s="230" t="s">
        <v>302</v>
      </c>
      <c r="K1000" s="230">
        <v>2015</v>
      </c>
      <c r="L1000" s="230" t="s">
        <v>288</v>
      </c>
      <c r="U1000" s="230" t="s">
        <v>976</v>
      </c>
      <c r="V1000" s="230" t="s">
        <v>976</v>
      </c>
    </row>
    <row r="1001" spans="1:22" ht="17.25" customHeight="1" x14ac:dyDescent="0.3">
      <c r="A1001" s="230">
        <v>419852</v>
      </c>
      <c r="B1001" s="230" t="s">
        <v>3277</v>
      </c>
      <c r="C1001" s="230" t="s">
        <v>105</v>
      </c>
      <c r="D1001" s="230" t="s">
        <v>406</v>
      </c>
      <c r="E1001" s="230" t="s">
        <v>145</v>
      </c>
      <c r="F1001" s="230">
        <v>35431</v>
      </c>
      <c r="H1001" s="230" t="s">
        <v>1482</v>
      </c>
      <c r="I1001" s="230" t="s">
        <v>58</v>
      </c>
      <c r="J1001" s="230" t="s">
        <v>302</v>
      </c>
      <c r="K1001" s="230">
        <v>2015</v>
      </c>
      <c r="L1001" s="230" t="s">
        <v>288</v>
      </c>
      <c r="R1001" s="230" t="s">
        <v>976</v>
      </c>
      <c r="S1001" s="230" t="s">
        <v>976</v>
      </c>
      <c r="T1001" s="230" t="s">
        <v>976</v>
      </c>
      <c r="U1001" s="230" t="s">
        <v>976</v>
      </c>
      <c r="V1001" s="230" t="s">
        <v>976</v>
      </c>
    </row>
    <row r="1002" spans="1:22" ht="17.25" customHeight="1" x14ac:dyDescent="0.3">
      <c r="A1002" s="230">
        <v>423282</v>
      </c>
      <c r="B1002" s="230" t="s">
        <v>3278</v>
      </c>
      <c r="C1002" s="230" t="s">
        <v>725</v>
      </c>
      <c r="D1002" s="230" t="s">
        <v>419</v>
      </c>
      <c r="E1002" s="230" t="s">
        <v>145</v>
      </c>
      <c r="F1002" s="230">
        <v>35442</v>
      </c>
      <c r="G1002" s="230" t="s">
        <v>288</v>
      </c>
      <c r="H1002" s="230" t="s">
        <v>1482</v>
      </c>
      <c r="I1002" s="230" t="s">
        <v>58</v>
      </c>
      <c r="J1002" s="230" t="s">
        <v>302</v>
      </c>
      <c r="K1002" s="230">
        <v>2015</v>
      </c>
      <c r="L1002" s="230" t="s">
        <v>288</v>
      </c>
      <c r="V1002" s="230" t="s">
        <v>976</v>
      </c>
    </row>
    <row r="1003" spans="1:22" ht="17.25" customHeight="1" x14ac:dyDescent="0.3">
      <c r="A1003" s="230">
        <v>420301</v>
      </c>
      <c r="B1003" s="230" t="s">
        <v>3279</v>
      </c>
      <c r="C1003" s="230" t="s">
        <v>3280</v>
      </c>
      <c r="D1003" s="230" t="s">
        <v>706</v>
      </c>
      <c r="E1003" s="230" t="s">
        <v>146</v>
      </c>
      <c r="F1003" s="230">
        <v>35450</v>
      </c>
      <c r="G1003" s="230" t="s">
        <v>288</v>
      </c>
      <c r="H1003" s="230" t="s">
        <v>1482</v>
      </c>
      <c r="I1003" s="230" t="s">
        <v>58</v>
      </c>
      <c r="J1003" s="230" t="s">
        <v>302</v>
      </c>
      <c r="K1003" s="230">
        <v>2015</v>
      </c>
      <c r="L1003" s="230" t="s">
        <v>288</v>
      </c>
      <c r="U1003" s="230" t="s">
        <v>976</v>
      </c>
      <c r="V1003" s="230" t="s">
        <v>976</v>
      </c>
    </row>
    <row r="1004" spans="1:22" ht="17.25" customHeight="1" x14ac:dyDescent="0.3">
      <c r="A1004" s="230">
        <v>424346</v>
      </c>
      <c r="B1004" s="230" t="s">
        <v>3282</v>
      </c>
      <c r="C1004" s="230" t="s">
        <v>98</v>
      </c>
      <c r="D1004" s="230" t="s">
        <v>466</v>
      </c>
      <c r="E1004" s="230" t="s">
        <v>145</v>
      </c>
      <c r="F1004" s="230">
        <v>35503</v>
      </c>
      <c r="G1004" s="230" t="s">
        <v>288</v>
      </c>
      <c r="H1004" s="230" t="s">
        <v>1482</v>
      </c>
      <c r="I1004" s="230" t="s">
        <v>58</v>
      </c>
      <c r="J1004" s="230" t="s">
        <v>302</v>
      </c>
      <c r="K1004" s="230">
        <v>2015</v>
      </c>
      <c r="L1004" s="230" t="s">
        <v>288</v>
      </c>
      <c r="S1004" s="230" t="s">
        <v>976</v>
      </c>
      <c r="T1004" s="230" t="s">
        <v>976</v>
      </c>
      <c r="U1004" s="230" t="s">
        <v>976</v>
      </c>
      <c r="V1004" s="230" t="s">
        <v>976</v>
      </c>
    </row>
    <row r="1005" spans="1:22" ht="17.25" customHeight="1" x14ac:dyDescent="0.3">
      <c r="A1005" s="230">
        <v>420205</v>
      </c>
      <c r="B1005" s="230" t="s">
        <v>3283</v>
      </c>
      <c r="C1005" s="230" t="s">
        <v>403</v>
      </c>
      <c r="D1005" s="230" t="s">
        <v>620</v>
      </c>
      <c r="E1005" s="230" t="s">
        <v>145</v>
      </c>
      <c r="F1005" s="230">
        <v>35504</v>
      </c>
      <c r="G1005" s="230" t="s">
        <v>288</v>
      </c>
      <c r="H1005" s="230" t="s">
        <v>1482</v>
      </c>
      <c r="I1005" s="230" t="s">
        <v>58</v>
      </c>
      <c r="J1005" s="230" t="s">
        <v>302</v>
      </c>
      <c r="K1005" s="230">
        <v>2015</v>
      </c>
      <c r="L1005" s="230" t="s">
        <v>288</v>
      </c>
    </row>
    <row r="1006" spans="1:22" ht="17.25" customHeight="1" x14ac:dyDescent="0.3">
      <c r="A1006" s="230">
        <v>419661</v>
      </c>
      <c r="B1006" s="230" t="s">
        <v>3284</v>
      </c>
      <c r="C1006" s="230" t="s">
        <v>614</v>
      </c>
      <c r="D1006" s="230" t="s">
        <v>603</v>
      </c>
      <c r="E1006" s="230" t="s">
        <v>145</v>
      </c>
      <c r="F1006" s="230">
        <v>35599</v>
      </c>
      <c r="G1006" s="230" t="s">
        <v>288</v>
      </c>
      <c r="H1006" s="230" t="s">
        <v>1482</v>
      </c>
      <c r="I1006" s="230" t="s">
        <v>58</v>
      </c>
      <c r="J1006" s="230" t="s">
        <v>302</v>
      </c>
      <c r="K1006" s="230">
        <v>2015</v>
      </c>
      <c r="L1006" s="230" t="s">
        <v>288</v>
      </c>
      <c r="S1006" s="230" t="s">
        <v>976</v>
      </c>
      <c r="T1006" s="230" t="s">
        <v>976</v>
      </c>
      <c r="U1006" s="230" t="s">
        <v>976</v>
      </c>
      <c r="V1006" s="230" t="s">
        <v>976</v>
      </c>
    </row>
    <row r="1007" spans="1:22" ht="17.25" customHeight="1" x14ac:dyDescent="0.3">
      <c r="A1007" s="230">
        <v>421545</v>
      </c>
      <c r="B1007" s="230" t="s">
        <v>3286</v>
      </c>
      <c r="C1007" s="230" t="s">
        <v>87</v>
      </c>
      <c r="D1007" s="230" t="s">
        <v>435</v>
      </c>
      <c r="E1007" s="230" t="s">
        <v>145</v>
      </c>
      <c r="F1007" s="230">
        <v>35624</v>
      </c>
      <c r="G1007" s="230" t="s">
        <v>288</v>
      </c>
      <c r="H1007" s="230" t="s">
        <v>1482</v>
      </c>
      <c r="I1007" s="230" t="s">
        <v>58</v>
      </c>
      <c r="J1007" s="230" t="s">
        <v>302</v>
      </c>
      <c r="K1007" s="230">
        <v>2015</v>
      </c>
      <c r="L1007" s="230" t="s">
        <v>288</v>
      </c>
      <c r="S1007" s="230" t="s">
        <v>976</v>
      </c>
      <c r="T1007" s="230" t="s">
        <v>976</v>
      </c>
      <c r="U1007" s="230" t="s">
        <v>976</v>
      </c>
      <c r="V1007" s="230" t="s">
        <v>976</v>
      </c>
    </row>
    <row r="1008" spans="1:22" ht="17.25" customHeight="1" x14ac:dyDescent="0.3">
      <c r="A1008" s="230">
        <v>419846</v>
      </c>
      <c r="B1008" s="230" t="s">
        <v>3287</v>
      </c>
      <c r="C1008" s="230" t="s">
        <v>826</v>
      </c>
      <c r="D1008" s="230" t="s">
        <v>419</v>
      </c>
      <c r="E1008" s="230" t="s">
        <v>145</v>
      </c>
      <c r="F1008" s="230">
        <v>35738</v>
      </c>
      <c r="G1008" s="230" t="s">
        <v>288</v>
      </c>
      <c r="H1008" s="230" t="s">
        <v>1482</v>
      </c>
      <c r="I1008" s="230" t="s">
        <v>58</v>
      </c>
      <c r="J1008" s="230" t="s">
        <v>302</v>
      </c>
      <c r="K1008" s="230">
        <v>2015</v>
      </c>
      <c r="L1008" s="230" t="s">
        <v>288</v>
      </c>
      <c r="V1008" s="230" t="s">
        <v>976</v>
      </c>
    </row>
    <row r="1009" spans="1:22" ht="17.25" customHeight="1" x14ac:dyDescent="0.3">
      <c r="A1009" s="230">
        <v>420333</v>
      </c>
      <c r="B1009" s="230" t="s">
        <v>3289</v>
      </c>
      <c r="C1009" s="230" t="s">
        <v>516</v>
      </c>
      <c r="D1009" s="230" t="s">
        <v>212</v>
      </c>
      <c r="E1009" s="230" t="s">
        <v>146</v>
      </c>
      <c r="F1009" s="230">
        <v>35796</v>
      </c>
      <c r="G1009" s="230" t="s">
        <v>288</v>
      </c>
      <c r="H1009" s="230" t="s">
        <v>1482</v>
      </c>
      <c r="I1009" s="230" t="s">
        <v>58</v>
      </c>
      <c r="J1009" s="230" t="s">
        <v>302</v>
      </c>
      <c r="K1009" s="230">
        <v>2015</v>
      </c>
      <c r="L1009" s="230" t="s">
        <v>288</v>
      </c>
      <c r="S1009" s="230" t="s">
        <v>976</v>
      </c>
      <c r="T1009" s="230" t="s">
        <v>976</v>
      </c>
      <c r="U1009" s="230" t="s">
        <v>976</v>
      </c>
      <c r="V1009" s="230" t="s">
        <v>976</v>
      </c>
    </row>
    <row r="1010" spans="1:22" ht="17.25" customHeight="1" x14ac:dyDescent="0.3">
      <c r="A1010" s="230">
        <v>423326</v>
      </c>
      <c r="B1010" s="230" t="s">
        <v>3292</v>
      </c>
      <c r="C1010" s="230" t="s">
        <v>403</v>
      </c>
      <c r="D1010" s="230" t="s">
        <v>233</v>
      </c>
      <c r="E1010" s="230" t="s">
        <v>145</v>
      </c>
      <c r="F1010" s="230">
        <v>35796</v>
      </c>
      <c r="G1010" s="230" t="s">
        <v>288</v>
      </c>
      <c r="H1010" s="230" t="s">
        <v>1482</v>
      </c>
      <c r="I1010" s="230" t="s">
        <v>58</v>
      </c>
      <c r="J1010" s="230" t="s">
        <v>302</v>
      </c>
      <c r="K1010" s="230">
        <v>2015</v>
      </c>
      <c r="L1010" s="230" t="s">
        <v>288</v>
      </c>
      <c r="S1010" s="230" t="s">
        <v>976</v>
      </c>
      <c r="T1010" s="230" t="s">
        <v>976</v>
      </c>
      <c r="U1010" s="230" t="s">
        <v>976</v>
      </c>
      <c r="V1010" s="230" t="s">
        <v>976</v>
      </c>
    </row>
    <row r="1011" spans="1:22" ht="17.25" customHeight="1" x14ac:dyDescent="0.3">
      <c r="A1011" s="230">
        <v>420051</v>
      </c>
      <c r="B1011" s="230" t="s">
        <v>3293</v>
      </c>
      <c r="C1011" s="230" t="s">
        <v>415</v>
      </c>
      <c r="D1011" s="230" t="s">
        <v>419</v>
      </c>
      <c r="E1011" s="230" t="s">
        <v>145</v>
      </c>
      <c r="F1011" s="230">
        <v>35796</v>
      </c>
      <c r="G1011" s="230" t="s">
        <v>288</v>
      </c>
      <c r="H1011" s="230" t="s">
        <v>1482</v>
      </c>
      <c r="I1011" s="230" t="s">
        <v>58</v>
      </c>
      <c r="J1011" s="230" t="s">
        <v>302</v>
      </c>
      <c r="K1011" s="230">
        <v>2015</v>
      </c>
      <c r="L1011" s="230" t="s">
        <v>288</v>
      </c>
      <c r="V1011" s="230" t="s">
        <v>976</v>
      </c>
    </row>
    <row r="1012" spans="1:22" ht="17.25" customHeight="1" x14ac:dyDescent="0.3">
      <c r="A1012" s="230">
        <v>420059</v>
      </c>
      <c r="B1012" s="230" t="s">
        <v>3294</v>
      </c>
      <c r="C1012" s="230" t="s">
        <v>61</v>
      </c>
      <c r="D1012" s="230" t="s">
        <v>825</v>
      </c>
      <c r="E1012" s="230" t="s">
        <v>145</v>
      </c>
      <c r="F1012" s="230">
        <v>35796</v>
      </c>
      <c r="G1012" s="230" t="s">
        <v>288</v>
      </c>
      <c r="H1012" s="230" t="s">
        <v>1482</v>
      </c>
      <c r="I1012" s="230" t="s">
        <v>58</v>
      </c>
      <c r="J1012" s="230" t="s">
        <v>302</v>
      </c>
      <c r="K1012" s="230">
        <v>2015</v>
      </c>
      <c r="L1012" s="230" t="s">
        <v>288</v>
      </c>
      <c r="R1012" s="230" t="s">
        <v>976</v>
      </c>
      <c r="S1012" s="230" t="s">
        <v>976</v>
      </c>
      <c r="T1012" s="230" t="s">
        <v>976</v>
      </c>
      <c r="U1012" s="230" t="s">
        <v>976</v>
      </c>
      <c r="V1012" s="230" t="s">
        <v>976</v>
      </c>
    </row>
    <row r="1013" spans="1:22" ht="17.25" customHeight="1" x14ac:dyDescent="0.3">
      <c r="A1013" s="230">
        <v>420356</v>
      </c>
      <c r="B1013" s="230" t="s">
        <v>3295</v>
      </c>
      <c r="C1013" s="230" t="s">
        <v>63</v>
      </c>
      <c r="D1013" s="230" t="s">
        <v>204</v>
      </c>
      <c r="E1013" s="230" t="s">
        <v>145</v>
      </c>
      <c r="F1013" s="230">
        <v>35796</v>
      </c>
      <c r="G1013" s="230" t="s">
        <v>288</v>
      </c>
      <c r="H1013" s="230" t="s">
        <v>1482</v>
      </c>
      <c r="I1013" s="230" t="s">
        <v>58</v>
      </c>
      <c r="J1013" s="230" t="s">
        <v>302</v>
      </c>
      <c r="K1013" s="230">
        <v>2015</v>
      </c>
      <c r="L1013" s="230" t="s">
        <v>288</v>
      </c>
      <c r="R1013" s="230" t="s">
        <v>976</v>
      </c>
      <c r="S1013" s="230" t="s">
        <v>976</v>
      </c>
      <c r="T1013" s="230" t="s">
        <v>976</v>
      </c>
      <c r="U1013" s="230" t="s">
        <v>976</v>
      </c>
      <c r="V1013" s="230" t="s">
        <v>976</v>
      </c>
    </row>
    <row r="1014" spans="1:22" ht="17.25" customHeight="1" x14ac:dyDescent="0.3">
      <c r="A1014" s="230">
        <v>423792</v>
      </c>
      <c r="B1014" s="230" t="s">
        <v>3296</v>
      </c>
      <c r="C1014" s="230" t="s">
        <v>92</v>
      </c>
      <c r="D1014" s="230" t="s">
        <v>568</v>
      </c>
      <c r="E1014" s="230" t="s">
        <v>145</v>
      </c>
      <c r="F1014" s="230">
        <v>35796</v>
      </c>
      <c r="G1014" s="230" t="s">
        <v>288</v>
      </c>
      <c r="H1014" s="230" t="s">
        <v>1482</v>
      </c>
      <c r="I1014" s="230" t="s">
        <v>58</v>
      </c>
      <c r="J1014" s="230" t="s">
        <v>302</v>
      </c>
      <c r="K1014" s="230">
        <v>2015</v>
      </c>
      <c r="L1014" s="230" t="s">
        <v>288</v>
      </c>
      <c r="R1014" s="230" t="s">
        <v>976</v>
      </c>
      <c r="S1014" s="230" t="s">
        <v>976</v>
      </c>
      <c r="T1014" s="230" t="s">
        <v>976</v>
      </c>
      <c r="U1014" s="230" t="s">
        <v>976</v>
      </c>
      <c r="V1014" s="230" t="s">
        <v>976</v>
      </c>
    </row>
    <row r="1015" spans="1:22" ht="17.25" customHeight="1" x14ac:dyDescent="0.3">
      <c r="A1015" s="230">
        <v>419658</v>
      </c>
      <c r="B1015" s="230" t="s">
        <v>3297</v>
      </c>
      <c r="C1015" s="230" t="s">
        <v>63</v>
      </c>
      <c r="D1015" s="230" t="s">
        <v>784</v>
      </c>
      <c r="E1015" s="230" t="s">
        <v>145</v>
      </c>
      <c r="F1015" s="230">
        <v>35796</v>
      </c>
      <c r="G1015" s="230" t="s">
        <v>2307</v>
      </c>
      <c r="H1015" s="230" t="s">
        <v>1482</v>
      </c>
      <c r="I1015" s="230" t="s">
        <v>58</v>
      </c>
      <c r="J1015" s="230" t="s">
        <v>302</v>
      </c>
      <c r="K1015" s="230">
        <v>2015</v>
      </c>
      <c r="L1015" s="230" t="s">
        <v>288</v>
      </c>
      <c r="R1015" s="230" t="s">
        <v>976</v>
      </c>
      <c r="S1015" s="230" t="s">
        <v>976</v>
      </c>
      <c r="T1015" s="230" t="s">
        <v>976</v>
      </c>
      <c r="U1015" s="230" t="s">
        <v>976</v>
      </c>
      <c r="V1015" s="230" t="s">
        <v>976</v>
      </c>
    </row>
    <row r="1016" spans="1:22" ht="17.25" customHeight="1" x14ac:dyDescent="0.3">
      <c r="A1016" s="230">
        <v>419477</v>
      </c>
      <c r="B1016" s="230" t="s">
        <v>3298</v>
      </c>
      <c r="C1016" s="230" t="s">
        <v>129</v>
      </c>
      <c r="D1016" s="230" t="s">
        <v>620</v>
      </c>
      <c r="E1016" s="230" t="s">
        <v>146</v>
      </c>
      <c r="F1016" s="230">
        <v>35810</v>
      </c>
      <c r="G1016" s="230" t="s">
        <v>288</v>
      </c>
      <c r="H1016" s="230" t="s">
        <v>1482</v>
      </c>
      <c r="I1016" s="230" t="s">
        <v>58</v>
      </c>
      <c r="J1016" s="230" t="s">
        <v>302</v>
      </c>
      <c r="K1016" s="230">
        <v>2015</v>
      </c>
      <c r="L1016" s="230" t="s">
        <v>288</v>
      </c>
      <c r="S1016" s="230" t="s">
        <v>976</v>
      </c>
      <c r="T1016" s="230" t="s">
        <v>976</v>
      </c>
      <c r="U1016" s="230" t="s">
        <v>976</v>
      </c>
      <c r="V1016" s="230" t="s">
        <v>976</v>
      </c>
    </row>
    <row r="1017" spans="1:22" ht="17.25" customHeight="1" x14ac:dyDescent="0.3">
      <c r="A1017" s="230">
        <v>423817</v>
      </c>
      <c r="B1017" s="230" t="s">
        <v>3299</v>
      </c>
      <c r="C1017" s="230" t="s">
        <v>3300</v>
      </c>
      <c r="D1017" s="230" t="s">
        <v>204</v>
      </c>
      <c r="E1017" s="230" t="s">
        <v>145</v>
      </c>
      <c r="F1017" s="230">
        <v>35818</v>
      </c>
      <c r="G1017" s="230" t="s">
        <v>1485</v>
      </c>
      <c r="H1017" s="230" t="s">
        <v>1482</v>
      </c>
      <c r="I1017" s="230" t="s">
        <v>58</v>
      </c>
      <c r="J1017" s="230" t="s">
        <v>302</v>
      </c>
      <c r="K1017" s="230">
        <v>2015</v>
      </c>
      <c r="L1017" s="230" t="s">
        <v>288</v>
      </c>
      <c r="U1017" s="230" t="s">
        <v>976</v>
      </c>
      <c r="V1017" s="230" t="s">
        <v>976</v>
      </c>
    </row>
    <row r="1018" spans="1:22" ht="17.25" customHeight="1" x14ac:dyDescent="0.3">
      <c r="A1018" s="230">
        <v>421263</v>
      </c>
      <c r="B1018" s="230" t="s">
        <v>3301</v>
      </c>
      <c r="C1018" s="230" t="s">
        <v>117</v>
      </c>
      <c r="D1018" s="230" t="s">
        <v>3302</v>
      </c>
      <c r="E1018" s="230" t="s">
        <v>146</v>
      </c>
      <c r="F1018" s="230">
        <v>35855</v>
      </c>
      <c r="G1018" s="230" t="s">
        <v>288</v>
      </c>
      <c r="H1018" s="230" t="s">
        <v>1482</v>
      </c>
      <c r="I1018" s="230" t="s">
        <v>58</v>
      </c>
      <c r="J1018" s="230" t="s">
        <v>302</v>
      </c>
      <c r="K1018" s="230">
        <v>2015</v>
      </c>
      <c r="L1018" s="230" t="s">
        <v>288</v>
      </c>
      <c r="S1018" s="230" t="s">
        <v>976</v>
      </c>
      <c r="U1018" s="230" t="s">
        <v>976</v>
      </c>
      <c r="V1018" s="230" t="s">
        <v>976</v>
      </c>
    </row>
    <row r="1019" spans="1:22" ht="17.25" customHeight="1" x14ac:dyDescent="0.3">
      <c r="A1019" s="230">
        <v>421898</v>
      </c>
      <c r="B1019" s="230" t="s">
        <v>3303</v>
      </c>
      <c r="C1019" s="230" t="s">
        <v>66</v>
      </c>
      <c r="D1019" s="230" t="s">
        <v>231</v>
      </c>
      <c r="E1019" s="230" t="s">
        <v>145</v>
      </c>
      <c r="F1019" s="230">
        <v>35996</v>
      </c>
      <c r="G1019" s="230" t="s">
        <v>288</v>
      </c>
      <c r="H1019" s="230" t="s">
        <v>1482</v>
      </c>
      <c r="I1019" s="230" t="s">
        <v>58</v>
      </c>
      <c r="J1019" s="230" t="s">
        <v>302</v>
      </c>
      <c r="K1019" s="230">
        <v>2015</v>
      </c>
      <c r="L1019" s="230" t="s">
        <v>288</v>
      </c>
      <c r="U1019" s="230" t="s">
        <v>976</v>
      </c>
      <c r="V1019" s="230" t="s">
        <v>976</v>
      </c>
    </row>
    <row r="1020" spans="1:22" ht="17.25" customHeight="1" x14ac:dyDescent="0.3">
      <c r="A1020" s="230">
        <v>421699</v>
      </c>
      <c r="B1020" s="230" t="s">
        <v>3304</v>
      </c>
      <c r="C1020" s="230" t="s">
        <v>92</v>
      </c>
      <c r="D1020" s="230" t="s">
        <v>234</v>
      </c>
      <c r="E1020" s="230" t="s">
        <v>145</v>
      </c>
      <c r="F1020" s="230">
        <v>36012</v>
      </c>
      <c r="G1020" s="230" t="s">
        <v>288</v>
      </c>
      <c r="H1020" s="230" t="s">
        <v>1482</v>
      </c>
      <c r="I1020" s="230" t="s">
        <v>58</v>
      </c>
      <c r="J1020" s="230" t="s">
        <v>302</v>
      </c>
      <c r="K1020" s="230">
        <v>2015</v>
      </c>
      <c r="L1020" s="230" t="s">
        <v>288</v>
      </c>
    </row>
    <row r="1021" spans="1:22" ht="17.25" customHeight="1" x14ac:dyDescent="0.3">
      <c r="A1021" s="230">
        <v>424030</v>
      </c>
      <c r="B1021" s="230" t="s">
        <v>3305</v>
      </c>
      <c r="C1021" s="230" t="s">
        <v>674</v>
      </c>
      <c r="D1021" s="230" t="s">
        <v>133</v>
      </c>
      <c r="E1021" s="230" t="s">
        <v>145</v>
      </c>
      <c r="F1021" s="230">
        <v>36161</v>
      </c>
      <c r="G1021" s="230" t="s">
        <v>288</v>
      </c>
      <c r="H1021" s="230" t="s">
        <v>1482</v>
      </c>
      <c r="I1021" s="230" t="s">
        <v>58</v>
      </c>
      <c r="J1021" s="230" t="s">
        <v>302</v>
      </c>
      <c r="K1021" s="230">
        <v>2015</v>
      </c>
      <c r="L1021" s="230" t="s">
        <v>288</v>
      </c>
      <c r="S1021" s="230" t="s">
        <v>976</v>
      </c>
      <c r="T1021" s="230" t="s">
        <v>976</v>
      </c>
      <c r="U1021" s="230" t="s">
        <v>976</v>
      </c>
      <c r="V1021" s="230" t="s">
        <v>976</v>
      </c>
    </row>
    <row r="1022" spans="1:22" ht="17.25" customHeight="1" x14ac:dyDescent="0.3">
      <c r="A1022" s="230">
        <v>426200</v>
      </c>
      <c r="B1022" s="230" t="s">
        <v>3306</v>
      </c>
      <c r="C1022" s="230" t="s">
        <v>63</v>
      </c>
      <c r="D1022" s="230" t="s">
        <v>634</v>
      </c>
      <c r="E1022" s="230" t="s">
        <v>146</v>
      </c>
      <c r="F1022" s="230" t="s">
        <v>3307</v>
      </c>
      <c r="G1022" s="230" t="s">
        <v>288</v>
      </c>
      <c r="H1022" s="230" t="s">
        <v>1482</v>
      </c>
      <c r="I1022" s="230" t="s">
        <v>58</v>
      </c>
      <c r="J1022" s="230" t="s">
        <v>302</v>
      </c>
      <c r="K1022" s="230">
        <v>2015</v>
      </c>
      <c r="L1022" s="230" t="s">
        <v>288</v>
      </c>
    </row>
    <row r="1023" spans="1:22" ht="17.25" customHeight="1" x14ac:dyDescent="0.3">
      <c r="A1023" s="230">
        <v>424441</v>
      </c>
      <c r="B1023" s="230" t="s">
        <v>3308</v>
      </c>
      <c r="C1023" s="230" t="s">
        <v>3309</v>
      </c>
      <c r="D1023" s="230" t="s">
        <v>2670</v>
      </c>
      <c r="E1023" s="230" t="s">
        <v>146</v>
      </c>
      <c r="F1023" s="230">
        <v>34700</v>
      </c>
      <c r="G1023" s="230" t="s">
        <v>288</v>
      </c>
      <c r="H1023" s="230" t="s">
        <v>1482</v>
      </c>
      <c r="I1023" s="230" t="s">
        <v>58</v>
      </c>
      <c r="J1023" s="230" t="s">
        <v>303</v>
      </c>
      <c r="K1023" s="230">
        <v>2015</v>
      </c>
      <c r="L1023" s="230" t="s">
        <v>288</v>
      </c>
      <c r="T1023" s="230" t="s">
        <v>976</v>
      </c>
      <c r="U1023" s="230" t="s">
        <v>976</v>
      </c>
      <c r="V1023" s="230" t="s">
        <v>976</v>
      </c>
    </row>
    <row r="1024" spans="1:22" ht="17.25" customHeight="1" x14ac:dyDescent="0.3">
      <c r="A1024" s="230">
        <v>426187</v>
      </c>
      <c r="B1024" s="230" t="s">
        <v>3310</v>
      </c>
      <c r="C1024" s="230" t="s">
        <v>113</v>
      </c>
      <c r="D1024" s="230" t="s">
        <v>270</v>
      </c>
      <c r="E1024" s="230" t="s">
        <v>146</v>
      </c>
      <c r="F1024" s="230">
        <v>34700</v>
      </c>
      <c r="G1024" s="230" t="s">
        <v>1485</v>
      </c>
      <c r="H1024" s="230" t="s">
        <v>1482</v>
      </c>
      <c r="I1024" s="230" t="s">
        <v>58</v>
      </c>
      <c r="J1024" s="230" t="s">
        <v>303</v>
      </c>
      <c r="K1024" s="230">
        <v>2015</v>
      </c>
      <c r="L1024" s="230" t="s">
        <v>288</v>
      </c>
    </row>
    <row r="1025" spans="1:22" ht="17.25" customHeight="1" x14ac:dyDescent="0.3">
      <c r="A1025" s="230">
        <v>426799</v>
      </c>
      <c r="B1025" s="230" t="s">
        <v>3311</v>
      </c>
      <c r="C1025" s="230" t="s">
        <v>1128</v>
      </c>
      <c r="D1025" s="230" t="s">
        <v>231</v>
      </c>
      <c r="E1025" s="230" t="s">
        <v>145</v>
      </c>
      <c r="F1025" s="230">
        <v>34834</v>
      </c>
      <c r="G1025" s="230" t="s">
        <v>288</v>
      </c>
      <c r="H1025" s="230" t="s">
        <v>1482</v>
      </c>
      <c r="I1025" s="230" t="s">
        <v>58</v>
      </c>
      <c r="J1025" s="230" t="s">
        <v>303</v>
      </c>
      <c r="K1025" s="230">
        <v>2015</v>
      </c>
      <c r="L1025" s="230" t="s">
        <v>288</v>
      </c>
      <c r="V1025" s="230" t="s">
        <v>976</v>
      </c>
    </row>
    <row r="1026" spans="1:22" ht="17.25" customHeight="1" x14ac:dyDescent="0.3">
      <c r="A1026" s="230">
        <v>421972</v>
      </c>
      <c r="B1026" s="230" t="s">
        <v>3312</v>
      </c>
      <c r="C1026" s="230" t="s">
        <v>112</v>
      </c>
      <c r="D1026" s="230" t="s">
        <v>484</v>
      </c>
      <c r="E1026" s="230" t="s">
        <v>145</v>
      </c>
      <c r="F1026" s="230">
        <v>35065</v>
      </c>
      <c r="G1026" s="230" t="s">
        <v>288</v>
      </c>
      <c r="H1026" s="230" t="s">
        <v>1482</v>
      </c>
      <c r="I1026" s="230" t="s">
        <v>58</v>
      </c>
      <c r="J1026" s="230" t="s">
        <v>303</v>
      </c>
      <c r="K1026" s="230">
        <v>2015</v>
      </c>
      <c r="L1026" s="230" t="s">
        <v>288</v>
      </c>
      <c r="T1026" s="230" t="s">
        <v>976</v>
      </c>
      <c r="U1026" s="230" t="s">
        <v>976</v>
      </c>
      <c r="V1026" s="230" t="s">
        <v>976</v>
      </c>
    </row>
    <row r="1027" spans="1:22" ht="17.25" customHeight="1" x14ac:dyDescent="0.3">
      <c r="A1027" s="230">
        <v>425019</v>
      </c>
      <c r="B1027" s="230" t="s">
        <v>3313</v>
      </c>
      <c r="C1027" s="230" t="s">
        <v>3314</v>
      </c>
      <c r="D1027" s="230" t="s">
        <v>371</v>
      </c>
      <c r="E1027" s="230" t="s">
        <v>146</v>
      </c>
      <c r="F1027" s="230">
        <v>35283</v>
      </c>
      <c r="G1027" s="230" t="s">
        <v>288</v>
      </c>
      <c r="H1027" s="230" t="s">
        <v>1482</v>
      </c>
      <c r="I1027" s="230" t="s">
        <v>58</v>
      </c>
      <c r="J1027" s="230" t="s">
        <v>303</v>
      </c>
      <c r="K1027" s="230">
        <v>2015</v>
      </c>
      <c r="L1027" s="230" t="s">
        <v>288</v>
      </c>
      <c r="T1027" s="230" t="s">
        <v>976</v>
      </c>
      <c r="U1027" s="230" t="s">
        <v>976</v>
      </c>
      <c r="V1027" s="230" t="s">
        <v>976</v>
      </c>
    </row>
    <row r="1028" spans="1:22" ht="17.25" customHeight="1" x14ac:dyDescent="0.3">
      <c r="A1028" s="230">
        <v>420306</v>
      </c>
      <c r="B1028" s="230" t="s">
        <v>3315</v>
      </c>
      <c r="C1028" s="230" t="s">
        <v>413</v>
      </c>
      <c r="D1028" s="230" t="s">
        <v>374</v>
      </c>
      <c r="E1028" s="230" t="s">
        <v>146</v>
      </c>
      <c r="F1028" s="230">
        <v>35360</v>
      </c>
      <c r="G1028" s="230" t="s">
        <v>288</v>
      </c>
      <c r="H1028" s="230" t="s">
        <v>1482</v>
      </c>
      <c r="I1028" s="230" t="s">
        <v>58</v>
      </c>
      <c r="J1028" s="230" t="s">
        <v>303</v>
      </c>
      <c r="K1028" s="230">
        <v>2015</v>
      </c>
      <c r="L1028" s="230" t="s">
        <v>288</v>
      </c>
      <c r="U1028" s="230" t="s">
        <v>976</v>
      </c>
      <c r="V1028" s="230" t="s">
        <v>976</v>
      </c>
    </row>
    <row r="1029" spans="1:22" ht="17.25" customHeight="1" x14ac:dyDescent="0.3">
      <c r="A1029" s="230">
        <v>422977</v>
      </c>
      <c r="B1029" s="230" t="s">
        <v>3316</v>
      </c>
      <c r="C1029" s="230" t="s">
        <v>80</v>
      </c>
      <c r="D1029" s="230" t="s">
        <v>216</v>
      </c>
      <c r="E1029" s="230" t="s">
        <v>146</v>
      </c>
      <c r="F1029" s="230">
        <v>35431</v>
      </c>
      <c r="G1029" s="230" t="s">
        <v>288</v>
      </c>
      <c r="H1029" s="230" t="s">
        <v>1482</v>
      </c>
      <c r="I1029" s="230" t="s">
        <v>58</v>
      </c>
      <c r="J1029" s="230" t="s">
        <v>303</v>
      </c>
      <c r="K1029" s="230">
        <v>2015</v>
      </c>
      <c r="L1029" s="230" t="s">
        <v>288</v>
      </c>
      <c r="R1029" s="230" t="s">
        <v>976</v>
      </c>
      <c r="S1029" s="230" t="s">
        <v>976</v>
      </c>
      <c r="T1029" s="230" t="s">
        <v>976</v>
      </c>
      <c r="U1029" s="230" t="s">
        <v>976</v>
      </c>
      <c r="V1029" s="230" t="s">
        <v>976</v>
      </c>
    </row>
    <row r="1030" spans="1:22" ht="17.25" customHeight="1" x14ac:dyDescent="0.3">
      <c r="A1030" s="230">
        <v>423610</v>
      </c>
      <c r="B1030" s="230" t="s">
        <v>3317</v>
      </c>
      <c r="C1030" s="230" t="s">
        <v>89</v>
      </c>
      <c r="D1030" s="230" t="s">
        <v>454</v>
      </c>
      <c r="E1030" s="230" t="s">
        <v>146</v>
      </c>
      <c r="F1030" s="230">
        <v>35431</v>
      </c>
      <c r="G1030" s="230" t="s">
        <v>288</v>
      </c>
      <c r="H1030" s="230" t="s">
        <v>1482</v>
      </c>
      <c r="I1030" s="230" t="s">
        <v>58</v>
      </c>
      <c r="J1030" s="230" t="s">
        <v>303</v>
      </c>
      <c r="K1030" s="230">
        <v>2015</v>
      </c>
      <c r="L1030" s="230" t="s">
        <v>288</v>
      </c>
      <c r="R1030" s="230" t="s">
        <v>976</v>
      </c>
      <c r="S1030" s="230" t="s">
        <v>976</v>
      </c>
      <c r="T1030" s="230" t="s">
        <v>976</v>
      </c>
      <c r="U1030" s="230" t="s">
        <v>976</v>
      </c>
      <c r="V1030" s="230" t="s">
        <v>976</v>
      </c>
    </row>
    <row r="1031" spans="1:22" ht="17.25" customHeight="1" x14ac:dyDescent="0.3">
      <c r="A1031" s="230">
        <v>423912</v>
      </c>
      <c r="B1031" s="230" t="s">
        <v>3318</v>
      </c>
      <c r="C1031" s="230" t="s">
        <v>83</v>
      </c>
      <c r="D1031" s="230" t="s">
        <v>515</v>
      </c>
      <c r="E1031" s="230" t="s">
        <v>145</v>
      </c>
      <c r="F1031" s="230">
        <v>35431</v>
      </c>
      <c r="G1031" s="230" t="s">
        <v>3319</v>
      </c>
      <c r="H1031" s="230" t="s">
        <v>1482</v>
      </c>
      <c r="I1031" s="230" t="s">
        <v>58</v>
      </c>
      <c r="J1031" s="230" t="s">
        <v>303</v>
      </c>
      <c r="K1031" s="230">
        <v>2015</v>
      </c>
      <c r="L1031" s="230" t="s">
        <v>288</v>
      </c>
      <c r="R1031" s="230" t="s">
        <v>976</v>
      </c>
      <c r="S1031" s="230" t="s">
        <v>976</v>
      </c>
      <c r="T1031" s="230" t="s">
        <v>976</v>
      </c>
      <c r="U1031" s="230" t="s">
        <v>976</v>
      </c>
      <c r="V1031" s="230" t="s">
        <v>976</v>
      </c>
    </row>
    <row r="1032" spans="1:22" ht="17.25" customHeight="1" x14ac:dyDescent="0.3">
      <c r="A1032" s="230">
        <v>426112</v>
      </c>
      <c r="B1032" s="230" t="s">
        <v>3320</v>
      </c>
      <c r="C1032" s="230" t="s">
        <v>120</v>
      </c>
      <c r="D1032" s="230" t="s">
        <v>133</v>
      </c>
      <c r="E1032" s="230" t="s">
        <v>146</v>
      </c>
      <c r="F1032" s="230">
        <v>35431</v>
      </c>
      <c r="H1032" s="230" t="s">
        <v>1482</v>
      </c>
      <c r="I1032" s="230" t="s">
        <v>58</v>
      </c>
      <c r="J1032" s="230" t="s">
        <v>303</v>
      </c>
      <c r="K1032" s="230">
        <v>2015</v>
      </c>
      <c r="L1032" s="230" t="s">
        <v>288</v>
      </c>
      <c r="V1032" s="230" t="s">
        <v>976</v>
      </c>
    </row>
    <row r="1033" spans="1:22" ht="17.25" customHeight="1" x14ac:dyDescent="0.3">
      <c r="A1033" s="230">
        <v>425113</v>
      </c>
      <c r="B1033" s="230" t="s">
        <v>3321</v>
      </c>
      <c r="C1033" s="230" t="s">
        <v>770</v>
      </c>
      <c r="D1033" s="230" t="s">
        <v>3322</v>
      </c>
      <c r="E1033" s="230" t="s">
        <v>146</v>
      </c>
      <c r="F1033" s="230">
        <v>35595</v>
      </c>
      <c r="G1033" s="230" t="s">
        <v>288</v>
      </c>
      <c r="H1033" s="230" t="s">
        <v>1482</v>
      </c>
      <c r="I1033" s="230" t="s">
        <v>58</v>
      </c>
      <c r="J1033" s="230" t="s">
        <v>303</v>
      </c>
      <c r="K1033" s="230">
        <v>2015</v>
      </c>
      <c r="L1033" s="230" t="s">
        <v>288</v>
      </c>
      <c r="S1033" s="230" t="s">
        <v>976</v>
      </c>
      <c r="T1033" s="230" t="s">
        <v>976</v>
      </c>
      <c r="U1033" s="230" t="s">
        <v>976</v>
      </c>
      <c r="V1033" s="230" t="s">
        <v>976</v>
      </c>
    </row>
    <row r="1034" spans="1:22" ht="17.25" customHeight="1" x14ac:dyDescent="0.3">
      <c r="A1034" s="230">
        <v>424792</v>
      </c>
      <c r="B1034" s="230" t="s">
        <v>3323</v>
      </c>
      <c r="C1034" s="230" t="s">
        <v>111</v>
      </c>
      <c r="D1034" s="230" t="s">
        <v>1159</v>
      </c>
      <c r="E1034" s="230" t="s">
        <v>146</v>
      </c>
      <c r="F1034" s="230">
        <v>35666</v>
      </c>
      <c r="G1034" s="230" t="s">
        <v>288</v>
      </c>
      <c r="H1034" s="230" t="s">
        <v>1482</v>
      </c>
      <c r="I1034" s="230" t="s">
        <v>58</v>
      </c>
      <c r="J1034" s="230" t="s">
        <v>303</v>
      </c>
      <c r="K1034" s="230">
        <v>2015</v>
      </c>
      <c r="L1034" s="230" t="s">
        <v>288</v>
      </c>
      <c r="U1034" s="230" t="s">
        <v>976</v>
      </c>
      <c r="V1034" s="230" t="s">
        <v>976</v>
      </c>
    </row>
    <row r="1035" spans="1:22" ht="17.25" customHeight="1" x14ac:dyDescent="0.3">
      <c r="A1035" s="230">
        <v>422077</v>
      </c>
      <c r="B1035" s="230" t="s">
        <v>3324</v>
      </c>
      <c r="C1035" s="230" t="s">
        <v>101</v>
      </c>
      <c r="D1035" s="230" t="s">
        <v>549</v>
      </c>
      <c r="E1035" s="230" t="s">
        <v>145</v>
      </c>
      <c r="F1035" s="230">
        <v>35675</v>
      </c>
      <c r="G1035" s="230" t="s">
        <v>288</v>
      </c>
      <c r="H1035" s="230" t="s">
        <v>1482</v>
      </c>
      <c r="I1035" s="230" t="s">
        <v>58</v>
      </c>
      <c r="J1035" s="230" t="s">
        <v>303</v>
      </c>
      <c r="K1035" s="230">
        <v>2015</v>
      </c>
      <c r="L1035" s="230" t="s">
        <v>288</v>
      </c>
      <c r="T1035" s="230" t="s">
        <v>976</v>
      </c>
      <c r="U1035" s="230" t="s">
        <v>976</v>
      </c>
      <c r="V1035" s="230" t="s">
        <v>976</v>
      </c>
    </row>
    <row r="1036" spans="1:22" ht="17.25" customHeight="1" x14ac:dyDescent="0.3">
      <c r="A1036" s="230">
        <v>426167</v>
      </c>
      <c r="B1036" s="230" t="s">
        <v>3326</v>
      </c>
      <c r="C1036" s="230" t="s">
        <v>3210</v>
      </c>
      <c r="D1036" s="230" t="s">
        <v>557</v>
      </c>
      <c r="E1036" s="230" t="s">
        <v>146</v>
      </c>
      <c r="F1036" s="230">
        <v>35796</v>
      </c>
      <c r="G1036" s="230" t="s">
        <v>288</v>
      </c>
      <c r="H1036" s="230" t="s">
        <v>1482</v>
      </c>
      <c r="I1036" s="230" t="s">
        <v>58</v>
      </c>
      <c r="J1036" s="230" t="s">
        <v>303</v>
      </c>
      <c r="K1036" s="230">
        <v>2015</v>
      </c>
      <c r="L1036" s="230" t="s">
        <v>288</v>
      </c>
      <c r="V1036" s="230" t="s">
        <v>976</v>
      </c>
    </row>
    <row r="1037" spans="1:22" ht="17.25" customHeight="1" x14ac:dyDescent="0.3">
      <c r="A1037" s="230">
        <v>421233</v>
      </c>
      <c r="B1037" s="230" t="s">
        <v>3327</v>
      </c>
      <c r="C1037" s="230" t="s">
        <v>63</v>
      </c>
      <c r="D1037" s="230" t="s">
        <v>563</v>
      </c>
      <c r="E1037" s="230" t="s">
        <v>145</v>
      </c>
      <c r="F1037" s="230">
        <v>35796</v>
      </c>
      <c r="H1037" s="230" t="s">
        <v>1482</v>
      </c>
      <c r="I1037" s="230" t="s">
        <v>58</v>
      </c>
      <c r="J1037" s="230" t="s">
        <v>303</v>
      </c>
      <c r="K1037" s="230">
        <v>2015</v>
      </c>
      <c r="L1037" s="230" t="s">
        <v>288</v>
      </c>
      <c r="U1037" s="230" t="s">
        <v>976</v>
      </c>
      <c r="V1037" s="230" t="s">
        <v>976</v>
      </c>
    </row>
    <row r="1038" spans="1:22" ht="17.25" customHeight="1" x14ac:dyDescent="0.3">
      <c r="A1038" s="230">
        <v>423738</v>
      </c>
      <c r="B1038" s="230" t="s">
        <v>3328</v>
      </c>
      <c r="C1038" s="230" t="s">
        <v>3329</v>
      </c>
      <c r="D1038" s="230" t="s">
        <v>223</v>
      </c>
      <c r="E1038" s="230" t="s">
        <v>145</v>
      </c>
      <c r="F1038" s="230">
        <v>35805</v>
      </c>
      <c r="G1038" s="230" t="s">
        <v>288</v>
      </c>
      <c r="H1038" s="230" t="s">
        <v>1482</v>
      </c>
      <c r="I1038" s="230" t="s">
        <v>58</v>
      </c>
      <c r="J1038" s="230" t="s">
        <v>303</v>
      </c>
      <c r="K1038" s="230">
        <v>2015</v>
      </c>
      <c r="L1038" s="230" t="s">
        <v>288</v>
      </c>
      <c r="S1038" s="230" t="s">
        <v>976</v>
      </c>
      <c r="T1038" s="230" t="s">
        <v>976</v>
      </c>
      <c r="U1038" s="230" t="s">
        <v>976</v>
      </c>
      <c r="V1038" s="230" t="s">
        <v>976</v>
      </c>
    </row>
    <row r="1039" spans="1:22" ht="17.25" customHeight="1" x14ac:dyDescent="0.3">
      <c r="A1039" s="230">
        <v>426125</v>
      </c>
      <c r="B1039" s="230" t="s">
        <v>3330</v>
      </c>
      <c r="C1039" s="230" t="s">
        <v>528</v>
      </c>
      <c r="D1039" s="230" t="s">
        <v>357</v>
      </c>
      <c r="E1039" s="230" t="s">
        <v>146</v>
      </c>
      <c r="F1039" s="230" t="s">
        <v>3331</v>
      </c>
      <c r="G1039" s="230" t="s">
        <v>288</v>
      </c>
      <c r="H1039" s="230" t="s">
        <v>1482</v>
      </c>
      <c r="I1039" s="230" t="s">
        <v>58</v>
      </c>
      <c r="J1039" s="230" t="s">
        <v>303</v>
      </c>
      <c r="K1039" s="230">
        <v>2015</v>
      </c>
      <c r="L1039" s="230" t="s">
        <v>288</v>
      </c>
      <c r="V1039" s="230" t="s">
        <v>976</v>
      </c>
    </row>
    <row r="1040" spans="1:22" ht="17.25" customHeight="1" x14ac:dyDescent="0.3">
      <c r="A1040" s="230">
        <v>419240</v>
      </c>
      <c r="B1040" s="230" t="s">
        <v>3332</v>
      </c>
      <c r="C1040" s="230" t="s">
        <v>105</v>
      </c>
      <c r="D1040" s="230" t="s">
        <v>512</v>
      </c>
      <c r="E1040" s="230" t="s">
        <v>145</v>
      </c>
      <c r="F1040" s="230" t="s">
        <v>3333</v>
      </c>
      <c r="H1040" s="230" t="s">
        <v>1482</v>
      </c>
      <c r="I1040" s="230" t="s">
        <v>58</v>
      </c>
      <c r="J1040" s="230" t="s">
        <v>303</v>
      </c>
      <c r="K1040" s="230">
        <v>2015</v>
      </c>
      <c r="L1040" s="230" t="s">
        <v>288</v>
      </c>
      <c r="V1040" s="230" t="s">
        <v>976</v>
      </c>
    </row>
    <row r="1041" spans="1:22" ht="17.25" customHeight="1" x14ac:dyDescent="0.3">
      <c r="A1041" s="230">
        <v>427092</v>
      </c>
      <c r="B1041" s="230" t="s">
        <v>3334</v>
      </c>
      <c r="C1041" s="230" t="s">
        <v>120</v>
      </c>
      <c r="D1041" s="230" t="s">
        <v>3335</v>
      </c>
      <c r="E1041" s="230" t="s">
        <v>145</v>
      </c>
      <c r="F1041" s="230" t="s">
        <v>3336</v>
      </c>
      <c r="G1041" s="230" t="s">
        <v>288</v>
      </c>
      <c r="H1041" s="230" t="s">
        <v>1482</v>
      </c>
      <c r="I1041" s="230" t="s">
        <v>58</v>
      </c>
      <c r="J1041" s="230" t="s">
        <v>303</v>
      </c>
      <c r="K1041" s="230">
        <v>2015</v>
      </c>
      <c r="L1041" s="230" t="s">
        <v>288</v>
      </c>
    </row>
    <row r="1042" spans="1:22" ht="17.25" customHeight="1" x14ac:dyDescent="0.3">
      <c r="A1042" s="230">
        <v>426406</v>
      </c>
      <c r="B1042" s="230" t="s">
        <v>3337</v>
      </c>
      <c r="C1042" s="230" t="s">
        <v>243</v>
      </c>
      <c r="D1042" s="230" t="s">
        <v>256</v>
      </c>
      <c r="E1042" s="230" t="s">
        <v>145</v>
      </c>
      <c r="F1042" s="230" t="s">
        <v>3338</v>
      </c>
      <c r="G1042" s="230" t="s">
        <v>288</v>
      </c>
      <c r="H1042" s="230" t="s">
        <v>1482</v>
      </c>
      <c r="I1042" s="230" t="s">
        <v>58</v>
      </c>
      <c r="J1042" s="230" t="s">
        <v>303</v>
      </c>
      <c r="K1042" s="230">
        <v>2015</v>
      </c>
      <c r="L1042" s="230" t="s">
        <v>288</v>
      </c>
      <c r="U1042" s="230" t="s">
        <v>976</v>
      </c>
      <c r="V1042" s="230" t="s">
        <v>976</v>
      </c>
    </row>
    <row r="1043" spans="1:22" ht="17.25" customHeight="1" x14ac:dyDescent="0.3">
      <c r="A1043" s="230">
        <v>426355</v>
      </c>
      <c r="B1043" s="230" t="s">
        <v>3339</v>
      </c>
      <c r="C1043" s="230" t="s">
        <v>76</v>
      </c>
      <c r="D1043" s="230" t="s">
        <v>255</v>
      </c>
      <c r="E1043" s="230" t="s">
        <v>146</v>
      </c>
      <c r="H1043" s="230" t="s">
        <v>1482</v>
      </c>
      <c r="I1043" s="230" t="s">
        <v>58</v>
      </c>
      <c r="J1043" s="230" t="s">
        <v>303</v>
      </c>
      <c r="K1043" s="230">
        <v>2015</v>
      </c>
      <c r="L1043" s="230" t="s">
        <v>288</v>
      </c>
      <c r="U1043" s="230" t="s">
        <v>976</v>
      </c>
      <c r="V1043" s="230" t="s">
        <v>976</v>
      </c>
    </row>
    <row r="1044" spans="1:22" ht="17.25" customHeight="1" x14ac:dyDescent="0.3">
      <c r="A1044" s="230">
        <v>422778</v>
      </c>
      <c r="B1044" s="230" t="s">
        <v>3340</v>
      </c>
      <c r="C1044" s="230" t="s">
        <v>407</v>
      </c>
      <c r="D1044" s="230" t="s">
        <v>472</v>
      </c>
      <c r="E1044" s="230" t="s">
        <v>146</v>
      </c>
      <c r="F1044" s="230">
        <v>34335</v>
      </c>
      <c r="G1044" s="230" t="s">
        <v>288</v>
      </c>
      <c r="H1044" s="230" t="s">
        <v>1482</v>
      </c>
      <c r="I1044" s="230" t="s">
        <v>58</v>
      </c>
      <c r="J1044" s="230" t="s">
        <v>303</v>
      </c>
      <c r="K1044" s="230">
        <v>2015</v>
      </c>
      <c r="L1044" s="230" t="s">
        <v>288</v>
      </c>
    </row>
    <row r="1045" spans="1:22" ht="17.25" customHeight="1" x14ac:dyDescent="0.3">
      <c r="A1045" s="230">
        <v>424244</v>
      </c>
      <c r="B1045" s="230" t="s">
        <v>3341</v>
      </c>
      <c r="C1045" s="230" t="s">
        <v>3342</v>
      </c>
      <c r="D1045" s="230" t="s">
        <v>512</v>
      </c>
      <c r="E1045" s="230" t="s">
        <v>146</v>
      </c>
      <c r="F1045" s="230">
        <v>35431</v>
      </c>
      <c r="G1045" s="230" t="s">
        <v>288</v>
      </c>
      <c r="H1045" s="230" t="s">
        <v>1482</v>
      </c>
      <c r="I1045" s="230" t="s">
        <v>58</v>
      </c>
      <c r="J1045" s="230" t="s">
        <v>303</v>
      </c>
      <c r="K1045" s="230">
        <v>2015</v>
      </c>
      <c r="L1045" s="230" t="s">
        <v>288</v>
      </c>
      <c r="V1045" s="230" t="s">
        <v>976</v>
      </c>
    </row>
    <row r="1046" spans="1:22" ht="17.25" customHeight="1" x14ac:dyDescent="0.3">
      <c r="A1046" s="230">
        <v>425569</v>
      </c>
      <c r="B1046" s="230" t="s">
        <v>3343</v>
      </c>
      <c r="C1046" s="230" t="s">
        <v>753</v>
      </c>
      <c r="D1046" s="230" t="s">
        <v>359</v>
      </c>
      <c r="E1046" s="230" t="s">
        <v>146</v>
      </c>
      <c r="F1046" s="230">
        <v>35796</v>
      </c>
      <c r="G1046" s="230" t="s">
        <v>288</v>
      </c>
      <c r="H1046" s="230" t="s">
        <v>1482</v>
      </c>
      <c r="I1046" s="230" t="s">
        <v>58</v>
      </c>
      <c r="J1046" s="230" t="s">
        <v>303</v>
      </c>
      <c r="K1046" s="230">
        <v>2015</v>
      </c>
      <c r="L1046" s="230" t="s">
        <v>288</v>
      </c>
      <c r="T1046" s="230" t="s">
        <v>976</v>
      </c>
      <c r="U1046" s="230" t="s">
        <v>976</v>
      </c>
      <c r="V1046" s="230" t="s">
        <v>976</v>
      </c>
    </row>
    <row r="1047" spans="1:22" ht="17.25" customHeight="1" x14ac:dyDescent="0.3">
      <c r="A1047" s="230">
        <v>425912</v>
      </c>
      <c r="B1047" s="230" t="s">
        <v>3345</v>
      </c>
      <c r="C1047" s="230" t="s">
        <v>508</v>
      </c>
      <c r="D1047" s="230" t="s">
        <v>210</v>
      </c>
      <c r="E1047" s="230" t="s">
        <v>146</v>
      </c>
      <c r="F1047" s="230">
        <v>35796</v>
      </c>
      <c r="G1047" s="230" t="s">
        <v>288</v>
      </c>
      <c r="H1047" s="230" t="s">
        <v>1482</v>
      </c>
      <c r="I1047" s="230" t="s">
        <v>58</v>
      </c>
      <c r="J1047" s="230" t="s">
        <v>302</v>
      </c>
      <c r="K1047" s="230">
        <v>2016</v>
      </c>
      <c r="L1047" s="230" t="s">
        <v>288</v>
      </c>
    </row>
    <row r="1048" spans="1:22" ht="17.25" customHeight="1" x14ac:dyDescent="0.3">
      <c r="A1048" s="230">
        <v>426983</v>
      </c>
      <c r="B1048" s="230" t="s">
        <v>3346</v>
      </c>
      <c r="C1048" s="230" t="s">
        <v>71</v>
      </c>
      <c r="D1048" s="230" t="s">
        <v>481</v>
      </c>
      <c r="E1048" s="230" t="s">
        <v>146</v>
      </c>
      <c r="F1048" s="230">
        <v>35862</v>
      </c>
      <c r="G1048" s="230" t="s">
        <v>288</v>
      </c>
      <c r="H1048" s="230" t="s">
        <v>1482</v>
      </c>
      <c r="I1048" s="230" t="s">
        <v>58</v>
      </c>
      <c r="J1048" s="230" t="s">
        <v>302</v>
      </c>
      <c r="K1048" s="230">
        <v>2016</v>
      </c>
      <c r="L1048" s="230" t="s">
        <v>288</v>
      </c>
      <c r="V1048" s="230" t="s">
        <v>976</v>
      </c>
    </row>
    <row r="1049" spans="1:22" ht="17.25" customHeight="1" x14ac:dyDescent="0.3">
      <c r="A1049" s="230">
        <v>427000</v>
      </c>
      <c r="B1049" s="230" t="s">
        <v>3347</v>
      </c>
      <c r="C1049" s="230" t="s">
        <v>3348</v>
      </c>
      <c r="D1049" s="230" t="s">
        <v>211</v>
      </c>
      <c r="E1049" s="230" t="s">
        <v>146</v>
      </c>
      <c r="F1049" s="230">
        <v>36162</v>
      </c>
      <c r="G1049" s="230" t="s">
        <v>288</v>
      </c>
      <c r="H1049" s="230" t="s">
        <v>1482</v>
      </c>
      <c r="I1049" s="230" t="s">
        <v>58</v>
      </c>
      <c r="J1049" s="230" t="s">
        <v>302</v>
      </c>
      <c r="K1049" s="230">
        <v>2016</v>
      </c>
      <c r="L1049" s="230" t="s">
        <v>288</v>
      </c>
    </row>
    <row r="1050" spans="1:22" ht="17.25" customHeight="1" x14ac:dyDescent="0.3">
      <c r="A1050" s="230">
        <v>426670</v>
      </c>
      <c r="B1050" s="230" t="s">
        <v>3349</v>
      </c>
      <c r="C1050" s="230" t="s">
        <v>68</v>
      </c>
      <c r="D1050" s="230" t="s">
        <v>620</v>
      </c>
      <c r="E1050" s="230" t="s">
        <v>145</v>
      </c>
      <c r="H1050" s="230" t="s">
        <v>1482</v>
      </c>
      <c r="I1050" s="230" t="s">
        <v>58</v>
      </c>
      <c r="J1050" s="230" t="s">
        <v>302</v>
      </c>
      <c r="K1050" s="230">
        <v>2016</v>
      </c>
      <c r="L1050" s="230" t="s">
        <v>288</v>
      </c>
      <c r="U1050" s="230" t="s">
        <v>976</v>
      </c>
      <c r="V1050" s="230" t="s">
        <v>976</v>
      </c>
    </row>
    <row r="1051" spans="1:22" ht="17.25" customHeight="1" x14ac:dyDescent="0.3">
      <c r="A1051" s="230">
        <v>426812</v>
      </c>
      <c r="B1051" s="230" t="s">
        <v>3350</v>
      </c>
      <c r="C1051" s="230" t="s">
        <v>64</v>
      </c>
      <c r="D1051" s="230" t="s">
        <v>251</v>
      </c>
      <c r="E1051" s="230" t="s">
        <v>145</v>
      </c>
      <c r="H1051" s="230" t="s">
        <v>1482</v>
      </c>
      <c r="I1051" s="230" t="s">
        <v>58</v>
      </c>
      <c r="J1051" s="230" t="s">
        <v>302</v>
      </c>
      <c r="K1051" s="230">
        <v>2016</v>
      </c>
      <c r="L1051" s="230" t="s">
        <v>288</v>
      </c>
      <c r="U1051" s="230" t="s">
        <v>976</v>
      </c>
      <c r="V1051" s="230" t="s">
        <v>976</v>
      </c>
    </row>
    <row r="1052" spans="1:22" ht="17.25" customHeight="1" x14ac:dyDescent="0.3">
      <c r="A1052" s="230">
        <v>425343</v>
      </c>
      <c r="B1052" s="230" t="s">
        <v>3351</v>
      </c>
      <c r="C1052" s="230" t="s">
        <v>3260</v>
      </c>
      <c r="D1052" s="230" t="s">
        <v>227</v>
      </c>
      <c r="E1052" s="230" t="s">
        <v>146</v>
      </c>
      <c r="F1052" s="230">
        <v>35143</v>
      </c>
      <c r="G1052" s="230" t="s">
        <v>3352</v>
      </c>
      <c r="H1052" s="230" t="s">
        <v>1482</v>
      </c>
      <c r="I1052" s="230" t="s">
        <v>58</v>
      </c>
      <c r="J1052" s="230" t="s">
        <v>302</v>
      </c>
      <c r="K1052" s="230">
        <v>2016</v>
      </c>
      <c r="L1052" s="230" t="s">
        <v>288</v>
      </c>
      <c r="T1052" s="230" t="s">
        <v>976</v>
      </c>
      <c r="U1052" s="230" t="s">
        <v>976</v>
      </c>
      <c r="V1052" s="230" t="s">
        <v>976</v>
      </c>
    </row>
    <row r="1053" spans="1:22" ht="17.25" customHeight="1" x14ac:dyDescent="0.3">
      <c r="A1053" s="230">
        <v>425521</v>
      </c>
      <c r="B1053" s="230" t="s">
        <v>3353</v>
      </c>
      <c r="C1053" s="230" t="s">
        <v>456</v>
      </c>
      <c r="D1053" s="230" t="s">
        <v>1145</v>
      </c>
      <c r="E1053" s="230" t="s">
        <v>146</v>
      </c>
      <c r="F1053" s="230">
        <v>35433</v>
      </c>
      <c r="G1053" s="230" t="s">
        <v>288</v>
      </c>
      <c r="H1053" s="230" t="s">
        <v>1482</v>
      </c>
      <c r="I1053" s="230" t="s">
        <v>58</v>
      </c>
      <c r="J1053" s="230" t="s">
        <v>302</v>
      </c>
      <c r="K1053" s="230">
        <v>2016</v>
      </c>
      <c r="L1053" s="230" t="s">
        <v>288</v>
      </c>
      <c r="T1053" s="230" t="s">
        <v>976</v>
      </c>
      <c r="U1053" s="230" t="s">
        <v>976</v>
      </c>
      <c r="V1053" s="230" t="s">
        <v>976</v>
      </c>
    </row>
    <row r="1054" spans="1:22" ht="17.25" customHeight="1" x14ac:dyDescent="0.3">
      <c r="A1054" s="230">
        <v>425017</v>
      </c>
      <c r="B1054" s="230" t="s">
        <v>3354</v>
      </c>
      <c r="C1054" s="230" t="s">
        <v>3355</v>
      </c>
      <c r="D1054" s="230" t="s">
        <v>3356</v>
      </c>
      <c r="E1054" s="230" t="s">
        <v>146</v>
      </c>
      <c r="F1054" s="230">
        <v>35720</v>
      </c>
      <c r="G1054" s="230" t="s">
        <v>288</v>
      </c>
      <c r="H1054" s="230" t="s">
        <v>1482</v>
      </c>
      <c r="I1054" s="230" t="s">
        <v>58</v>
      </c>
      <c r="J1054" s="230" t="s">
        <v>302</v>
      </c>
      <c r="K1054" s="230">
        <v>2016</v>
      </c>
      <c r="L1054" s="230" t="s">
        <v>288</v>
      </c>
      <c r="V1054" s="230" t="s">
        <v>976</v>
      </c>
    </row>
    <row r="1055" spans="1:22" ht="17.25" customHeight="1" x14ac:dyDescent="0.3">
      <c r="A1055" s="230">
        <v>425319</v>
      </c>
      <c r="B1055" s="230" t="s">
        <v>3357</v>
      </c>
      <c r="C1055" s="230" t="s">
        <v>3358</v>
      </c>
      <c r="D1055" s="230" t="s">
        <v>3359</v>
      </c>
      <c r="E1055" s="230" t="s">
        <v>145</v>
      </c>
      <c r="F1055" s="230">
        <v>35860</v>
      </c>
      <c r="G1055" s="230" t="s">
        <v>288</v>
      </c>
      <c r="H1055" s="230" t="s">
        <v>1482</v>
      </c>
      <c r="I1055" s="230" t="s">
        <v>58</v>
      </c>
      <c r="J1055" s="230" t="s">
        <v>302</v>
      </c>
      <c r="K1055" s="230">
        <v>2016</v>
      </c>
      <c r="L1055" s="230" t="s">
        <v>288</v>
      </c>
      <c r="U1055" s="230" t="s">
        <v>976</v>
      </c>
      <c r="V1055" s="230" t="s">
        <v>976</v>
      </c>
    </row>
    <row r="1056" spans="1:22" ht="17.25" customHeight="1" x14ac:dyDescent="0.3">
      <c r="A1056" s="230">
        <v>425419</v>
      </c>
      <c r="B1056" s="230" t="s">
        <v>3360</v>
      </c>
      <c r="C1056" s="230" t="s">
        <v>3361</v>
      </c>
      <c r="D1056" s="230" t="s">
        <v>3362</v>
      </c>
      <c r="E1056" s="230" t="s">
        <v>146</v>
      </c>
      <c r="F1056" s="230">
        <v>35916</v>
      </c>
      <c r="G1056" s="230" t="s">
        <v>288</v>
      </c>
      <c r="H1056" s="230" t="s">
        <v>1482</v>
      </c>
      <c r="I1056" s="230" t="s">
        <v>58</v>
      </c>
      <c r="J1056" s="230" t="s">
        <v>302</v>
      </c>
      <c r="K1056" s="230">
        <v>2016</v>
      </c>
      <c r="L1056" s="230" t="s">
        <v>288</v>
      </c>
      <c r="S1056" s="230" t="s">
        <v>976</v>
      </c>
      <c r="U1056" s="230" t="s">
        <v>976</v>
      </c>
      <c r="V1056" s="230" t="s">
        <v>976</v>
      </c>
    </row>
    <row r="1057" spans="1:22" ht="17.25" customHeight="1" x14ac:dyDescent="0.3">
      <c r="A1057" s="230">
        <v>424659</v>
      </c>
      <c r="B1057" s="230" t="s">
        <v>3363</v>
      </c>
      <c r="C1057" s="230" t="s">
        <v>120</v>
      </c>
      <c r="D1057" s="230" t="s">
        <v>3364</v>
      </c>
      <c r="E1057" s="230" t="s">
        <v>146</v>
      </c>
      <c r="F1057" s="230">
        <v>35992</v>
      </c>
      <c r="G1057" s="230" t="s">
        <v>288</v>
      </c>
      <c r="H1057" s="230" t="s">
        <v>1482</v>
      </c>
      <c r="I1057" s="230" t="s">
        <v>58</v>
      </c>
      <c r="J1057" s="230" t="s">
        <v>302</v>
      </c>
      <c r="K1057" s="230">
        <v>2016</v>
      </c>
      <c r="L1057" s="230" t="s">
        <v>288</v>
      </c>
      <c r="U1057" s="230" t="s">
        <v>976</v>
      </c>
      <c r="V1057" s="230" t="s">
        <v>976</v>
      </c>
    </row>
    <row r="1058" spans="1:22" ht="17.25" customHeight="1" x14ac:dyDescent="0.3">
      <c r="A1058" s="230">
        <v>425254</v>
      </c>
      <c r="B1058" s="230" t="s">
        <v>3365</v>
      </c>
      <c r="C1058" s="230" t="s">
        <v>3366</v>
      </c>
      <c r="D1058" s="230" t="s">
        <v>1159</v>
      </c>
      <c r="E1058" s="230" t="s">
        <v>145</v>
      </c>
      <c r="F1058" s="230">
        <v>36013</v>
      </c>
      <c r="G1058" s="230" t="s">
        <v>288</v>
      </c>
      <c r="H1058" s="230" t="s">
        <v>1482</v>
      </c>
      <c r="I1058" s="230" t="s">
        <v>58</v>
      </c>
      <c r="J1058" s="230" t="s">
        <v>302</v>
      </c>
      <c r="K1058" s="230">
        <v>2016</v>
      </c>
      <c r="L1058" s="230" t="s">
        <v>288</v>
      </c>
      <c r="S1058" s="230" t="s">
        <v>976</v>
      </c>
      <c r="T1058" s="230" t="s">
        <v>976</v>
      </c>
      <c r="U1058" s="230" t="s">
        <v>976</v>
      </c>
      <c r="V1058" s="230" t="s">
        <v>976</v>
      </c>
    </row>
    <row r="1059" spans="1:22" ht="17.25" customHeight="1" x14ac:dyDescent="0.3">
      <c r="A1059" s="230">
        <v>425250</v>
      </c>
      <c r="B1059" s="230" t="s">
        <v>3367</v>
      </c>
      <c r="C1059" s="230" t="s">
        <v>120</v>
      </c>
      <c r="D1059" s="230" t="s">
        <v>3368</v>
      </c>
      <c r="E1059" s="230" t="s">
        <v>145</v>
      </c>
      <c r="F1059" s="230">
        <v>36177</v>
      </c>
      <c r="G1059" s="230" t="s">
        <v>288</v>
      </c>
      <c r="H1059" s="230" t="s">
        <v>1482</v>
      </c>
      <c r="I1059" s="230" t="s">
        <v>58</v>
      </c>
      <c r="J1059" s="230" t="s">
        <v>302</v>
      </c>
      <c r="K1059" s="230">
        <v>2016</v>
      </c>
      <c r="L1059" s="230" t="s">
        <v>288</v>
      </c>
      <c r="N1059" s="230">
        <v>2923</v>
      </c>
      <c r="O1059" s="230">
        <v>44413.539918981478</v>
      </c>
      <c r="P1059" s="230">
        <v>35500</v>
      </c>
    </row>
    <row r="1060" spans="1:22" ht="17.25" customHeight="1" x14ac:dyDescent="0.3">
      <c r="A1060" s="230">
        <v>423669</v>
      </c>
      <c r="B1060" s="230" t="s">
        <v>3369</v>
      </c>
      <c r="C1060" s="230" t="s">
        <v>75</v>
      </c>
      <c r="D1060" s="230" t="s">
        <v>366</v>
      </c>
      <c r="E1060" s="230" t="s">
        <v>145</v>
      </c>
      <c r="F1060" s="230">
        <v>33970</v>
      </c>
      <c r="H1060" s="230" t="s">
        <v>1482</v>
      </c>
      <c r="I1060" s="230" t="s">
        <v>58</v>
      </c>
      <c r="J1060" s="230" t="s">
        <v>302</v>
      </c>
      <c r="K1060" s="230">
        <v>2016</v>
      </c>
      <c r="L1060" s="230" t="s">
        <v>288</v>
      </c>
      <c r="U1060" s="230" t="s">
        <v>976</v>
      </c>
      <c r="V1060" s="230" t="s">
        <v>976</v>
      </c>
    </row>
    <row r="1061" spans="1:22" ht="17.25" customHeight="1" x14ac:dyDescent="0.3">
      <c r="A1061" s="230">
        <v>421166</v>
      </c>
      <c r="B1061" s="230" t="s">
        <v>3370</v>
      </c>
      <c r="C1061" s="230" t="s">
        <v>3371</v>
      </c>
      <c r="D1061" s="230" t="s">
        <v>606</v>
      </c>
      <c r="E1061" s="230" t="s">
        <v>146</v>
      </c>
      <c r="F1061" s="230">
        <v>34700</v>
      </c>
      <c r="G1061" s="230" t="s">
        <v>288</v>
      </c>
      <c r="H1061" s="230" t="s">
        <v>1482</v>
      </c>
      <c r="I1061" s="230" t="s">
        <v>58</v>
      </c>
      <c r="J1061" s="230" t="s">
        <v>302</v>
      </c>
      <c r="K1061" s="230">
        <v>2016</v>
      </c>
      <c r="L1061" s="230" t="s">
        <v>288</v>
      </c>
      <c r="R1061" s="230" t="s">
        <v>976</v>
      </c>
      <c r="S1061" s="230" t="s">
        <v>976</v>
      </c>
      <c r="T1061" s="230" t="s">
        <v>976</v>
      </c>
      <c r="U1061" s="230" t="s">
        <v>976</v>
      </c>
      <c r="V1061" s="230" t="s">
        <v>976</v>
      </c>
    </row>
    <row r="1062" spans="1:22" ht="17.25" customHeight="1" x14ac:dyDescent="0.3">
      <c r="A1062" s="230">
        <v>422299</v>
      </c>
      <c r="B1062" s="230" t="s">
        <v>3372</v>
      </c>
      <c r="C1062" s="230" t="s">
        <v>76</v>
      </c>
      <c r="D1062" s="230" t="s">
        <v>3373</v>
      </c>
      <c r="E1062" s="230" t="s">
        <v>146</v>
      </c>
      <c r="F1062" s="230">
        <v>34975</v>
      </c>
      <c r="G1062" s="230" t="s">
        <v>288</v>
      </c>
      <c r="H1062" s="230" t="s">
        <v>1482</v>
      </c>
      <c r="I1062" s="230" t="s">
        <v>58</v>
      </c>
      <c r="J1062" s="230" t="s">
        <v>302</v>
      </c>
      <c r="K1062" s="230">
        <v>2016</v>
      </c>
      <c r="L1062" s="230" t="s">
        <v>288</v>
      </c>
      <c r="S1062" s="230" t="s">
        <v>976</v>
      </c>
      <c r="T1062" s="230" t="s">
        <v>976</v>
      </c>
      <c r="U1062" s="230" t="s">
        <v>976</v>
      </c>
      <c r="V1062" s="230" t="s">
        <v>976</v>
      </c>
    </row>
    <row r="1063" spans="1:22" ht="17.25" customHeight="1" x14ac:dyDescent="0.3">
      <c r="A1063" s="230">
        <v>422025</v>
      </c>
      <c r="B1063" s="230" t="s">
        <v>3374</v>
      </c>
      <c r="C1063" s="230" t="s">
        <v>96</v>
      </c>
      <c r="D1063" s="230" t="s">
        <v>577</v>
      </c>
      <c r="E1063" s="230" t="s">
        <v>145</v>
      </c>
      <c r="F1063" s="230">
        <v>35065</v>
      </c>
      <c r="G1063" s="230" t="s">
        <v>288</v>
      </c>
      <c r="H1063" s="230" t="s">
        <v>1482</v>
      </c>
      <c r="I1063" s="230" t="s">
        <v>58</v>
      </c>
      <c r="J1063" s="230" t="s">
        <v>302</v>
      </c>
      <c r="K1063" s="230">
        <v>2016</v>
      </c>
      <c r="L1063" s="230" t="s">
        <v>288</v>
      </c>
      <c r="R1063" s="230" t="s">
        <v>976</v>
      </c>
      <c r="U1063" s="230" t="s">
        <v>976</v>
      </c>
      <c r="V1063" s="230" t="s">
        <v>976</v>
      </c>
    </row>
    <row r="1064" spans="1:22" ht="17.25" customHeight="1" x14ac:dyDescent="0.3">
      <c r="A1064" s="230">
        <v>421973</v>
      </c>
      <c r="B1064" s="230" t="s">
        <v>3375</v>
      </c>
      <c r="C1064" s="230" t="s">
        <v>1968</v>
      </c>
      <c r="D1064" s="230" t="s">
        <v>593</v>
      </c>
      <c r="E1064" s="230" t="s">
        <v>145</v>
      </c>
      <c r="F1064" s="230">
        <v>35065</v>
      </c>
      <c r="G1064" s="230" t="s">
        <v>288</v>
      </c>
      <c r="H1064" s="230" t="s">
        <v>1482</v>
      </c>
      <c r="I1064" s="230" t="s">
        <v>58</v>
      </c>
      <c r="J1064" s="230" t="s">
        <v>302</v>
      </c>
      <c r="K1064" s="230">
        <v>2016</v>
      </c>
      <c r="L1064" s="230" t="s">
        <v>288</v>
      </c>
      <c r="S1064" s="230" t="s">
        <v>976</v>
      </c>
      <c r="T1064" s="230" t="s">
        <v>976</v>
      </c>
      <c r="U1064" s="230" t="s">
        <v>976</v>
      </c>
      <c r="V1064" s="230" t="s">
        <v>976</v>
      </c>
    </row>
    <row r="1065" spans="1:22" ht="17.25" customHeight="1" x14ac:dyDescent="0.3">
      <c r="A1065" s="230">
        <v>421549</v>
      </c>
      <c r="B1065" s="230" t="s">
        <v>3376</v>
      </c>
      <c r="C1065" s="230" t="s">
        <v>113</v>
      </c>
      <c r="D1065" s="230" t="s">
        <v>3377</v>
      </c>
      <c r="E1065" s="230" t="s">
        <v>145</v>
      </c>
      <c r="F1065" s="230">
        <v>35065</v>
      </c>
      <c r="G1065" s="230" t="s">
        <v>288</v>
      </c>
      <c r="H1065" s="230" t="s">
        <v>1482</v>
      </c>
      <c r="I1065" s="230" t="s">
        <v>58</v>
      </c>
      <c r="J1065" s="230" t="s">
        <v>302</v>
      </c>
      <c r="K1065" s="230">
        <v>2016</v>
      </c>
      <c r="L1065" s="230" t="s">
        <v>288</v>
      </c>
      <c r="R1065" s="230" t="s">
        <v>976</v>
      </c>
      <c r="S1065" s="230" t="s">
        <v>976</v>
      </c>
      <c r="T1065" s="230" t="s">
        <v>976</v>
      </c>
      <c r="U1065" s="230" t="s">
        <v>976</v>
      </c>
      <c r="V1065" s="230" t="s">
        <v>976</v>
      </c>
    </row>
    <row r="1066" spans="1:22" ht="17.25" customHeight="1" x14ac:dyDescent="0.3">
      <c r="A1066" s="230">
        <v>423097</v>
      </c>
      <c r="B1066" s="230" t="s">
        <v>3378</v>
      </c>
      <c r="C1066" s="230" t="s">
        <v>436</v>
      </c>
      <c r="D1066" s="230" t="s">
        <v>3379</v>
      </c>
      <c r="E1066" s="230" t="s">
        <v>146</v>
      </c>
      <c r="F1066" s="230">
        <v>35065</v>
      </c>
      <c r="G1066" s="230" t="s">
        <v>1485</v>
      </c>
      <c r="H1066" s="230" t="s">
        <v>1482</v>
      </c>
      <c r="I1066" s="230" t="s">
        <v>58</v>
      </c>
      <c r="J1066" s="230" t="s">
        <v>302</v>
      </c>
      <c r="K1066" s="230">
        <v>2016</v>
      </c>
      <c r="L1066" s="230" t="s">
        <v>288</v>
      </c>
      <c r="R1066" s="230" t="s">
        <v>976</v>
      </c>
      <c r="S1066" s="230" t="s">
        <v>976</v>
      </c>
      <c r="T1066" s="230" t="s">
        <v>976</v>
      </c>
      <c r="U1066" s="230" t="s">
        <v>976</v>
      </c>
      <c r="V1066" s="230" t="s">
        <v>976</v>
      </c>
    </row>
    <row r="1067" spans="1:22" ht="17.25" customHeight="1" x14ac:dyDescent="0.3">
      <c r="A1067" s="230">
        <v>422566</v>
      </c>
      <c r="B1067" s="230" t="s">
        <v>3380</v>
      </c>
      <c r="C1067" s="230" t="s">
        <v>83</v>
      </c>
      <c r="D1067" s="230" t="s">
        <v>237</v>
      </c>
      <c r="E1067" s="230" t="s">
        <v>145</v>
      </c>
      <c r="F1067" s="230">
        <v>35275</v>
      </c>
      <c r="G1067" s="230" t="s">
        <v>288</v>
      </c>
      <c r="H1067" s="230" t="s">
        <v>1482</v>
      </c>
      <c r="I1067" s="230" t="s">
        <v>58</v>
      </c>
      <c r="J1067" s="230" t="s">
        <v>302</v>
      </c>
      <c r="K1067" s="230">
        <v>2016</v>
      </c>
      <c r="L1067" s="230" t="s">
        <v>288</v>
      </c>
      <c r="S1067" s="230" t="s">
        <v>976</v>
      </c>
      <c r="T1067" s="230" t="s">
        <v>976</v>
      </c>
      <c r="U1067" s="230" t="s">
        <v>976</v>
      </c>
      <c r="V1067" s="230" t="s">
        <v>976</v>
      </c>
    </row>
    <row r="1068" spans="1:22" ht="17.25" customHeight="1" x14ac:dyDescent="0.3">
      <c r="A1068" s="230">
        <v>423550</v>
      </c>
      <c r="B1068" s="230" t="s">
        <v>3381</v>
      </c>
      <c r="C1068" s="230" t="s">
        <v>64</v>
      </c>
      <c r="D1068" s="230" t="s">
        <v>388</v>
      </c>
      <c r="E1068" s="230" t="s">
        <v>146</v>
      </c>
      <c r="F1068" s="230">
        <v>35431</v>
      </c>
      <c r="G1068" s="230" t="s">
        <v>288</v>
      </c>
      <c r="H1068" s="230" t="s">
        <v>1482</v>
      </c>
      <c r="I1068" s="230" t="s">
        <v>58</v>
      </c>
      <c r="J1068" s="230" t="s">
        <v>302</v>
      </c>
      <c r="K1068" s="230">
        <v>2016</v>
      </c>
      <c r="L1068" s="230" t="s">
        <v>288</v>
      </c>
    </row>
    <row r="1069" spans="1:22" ht="17.25" customHeight="1" x14ac:dyDescent="0.3">
      <c r="A1069" s="230">
        <v>420672</v>
      </c>
      <c r="B1069" s="230" t="s">
        <v>3382</v>
      </c>
      <c r="C1069" s="230" t="s">
        <v>425</v>
      </c>
      <c r="D1069" s="230" t="s">
        <v>603</v>
      </c>
      <c r="E1069" s="230" t="s">
        <v>146</v>
      </c>
      <c r="F1069" s="230">
        <v>35431</v>
      </c>
      <c r="G1069" s="230" t="s">
        <v>288</v>
      </c>
      <c r="H1069" s="230" t="s">
        <v>1482</v>
      </c>
      <c r="I1069" s="230" t="s">
        <v>58</v>
      </c>
      <c r="J1069" s="230" t="s">
        <v>302</v>
      </c>
      <c r="K1069" s="230">
        <v>2016</v>
      </c>
      <c r="L1069" s="230" t="s">
        <v>288</v>
      </c>
      <c r="R1069" s="230" t="s">
        <v>976</v>
      </c>
      <c r="S1069" s="230" t="s">
        <v>976</v>
      </c>
      <c r="T1069" s="230" t="s">
        <v>976</v>
      </c>
      <c r="U1069" s="230" t="s">
        <v>976</v>
      </c>
      <c r="V1069" s="230" t="s">
        <v>976</v>
      </c>
    </row>
    <row r="1070" spans="1:22" ht="17.25" customHeight="1" x14ac:dyDescent="0.3">
      <c r="A1070" s="230">
        <v>421113</v>
      </c>
      <c r="B1070" s="230" t="s">
        <v>3383</v>
      </c>
      <c r="C1070" s="230" t="s">
        <v>63</v>
      </c>
      <c r="D1070" s="230" t="s">
        <v>233</v>
      </c>
      <c r="E1070" s="230" t="s">
        <v>146</v>
      </c>
      <c r="F1070" s="230">
        <v>35431</v>
      </c>
      <c r="G1070" s="230" t="s">
        <v>288</v>
      </c>
      <c r="H1070" s="230" t="s">
        <v>1482</v>
      </c>
      <c r="I1070" s="230" t="s">
        <v>58</v>
      </c>
      <c r="J1070" s="230" t="s">
        <v>302</v>
      </c>
      <c r="K1070" s="230">
        <v>2016</v>
      </c>
      <c r="L1070" s="230" t="s">
        <v>288</v>
      </c>
      <c r="R1070" s="230" t="s">
        <v>976</v>
      </c>
      <c r="S1070" s="230" t="s">
        <v>976</v>
      </c>
      <c r="T1070" s="230" t="s">
        <v>976</v>
      </c>
      <c r="U1070" s="230" t="s">
        <v>976</v>
      </c>
      <c r="V1070" s="230" t="s">
        <v>976</v>
      </c>
    </row>
    <row r="1071" spans="1:22" ht="17.25" customHeight="1" x14ac:dyDescent="0.3">
      <c r="A1071" s="230">
        <v>420806</v>
      </c>
      <c r="B1071" s="230" t="s">
        <v>3384</v>
      </c>
      <c r="C1071" s="230" t="s">
        <v>83</v>
      </c>
      <c r="D1071" s="230" t="s">
        <v>227</v>
      </c>
      <c r="E1071" s="230" t="s">
        <v>145</v>
      </c>
      <c r="F1071" s="230">
        <v>35431</v>
      </c>
      <c r="G1071" s="230" t="s">
        <v>288</v>
      </c>
      <c r="H1071" s="230" t="s">
        <v>1482</v>
      </c>
      <c r="I1071" s="230" t="s">
        <v>58</v>
      </c>
      <c r="J1071" s="230" t="s">
        <v>302</v>
      </c>
      <c r="K1071" s="230">
        <v>2016</v>
      </c>
      <c r="L1071" s="230" t="s">
        <v>288</v>
      </c>
      <c r="R1071" s="230" t="s">
        <v>976</v>
      </c>
      <c r="S1071" s="230" t="s">
        <v>976</v>
      </c>
      <c r="T1071" s="230" t="s">
        <v>976</v>
      </c>
      <c r="U1071" s="230" t="s">
        <v>976</v>
      </c>
      <c r="V1071" s="230" t="s">
        <v>976</v>
      </c>
    </row>
    <row r="1072" spans="1:22" ht="17.25" customHeight="1" x14ac:dyDescent="0.3">
      <c r="A1072" s="230">
        <v>421409</v>
      </c>
      <c r="B1072" s="230" t="s">
        <v>3385</v>
      </c>
      <c r="C1072" s="230" t="s">
        <v>358</v>
      </c>
      <c r="D1072" s="230" t="s">
        <v>253</v>
      </c>
      <c r="E1072" s="230" t="s">
        <v>145</v>
      </c>
      <c r="F1072" s="230">
        <v>35431</v>
      </c>
      <c r="G1072" s="230" t="s">
        <v>288</v>
      </c>
      <c r="H1072" s="230" t="s">
        <v>1482</v>
      </c>
      <c r="I1072" s="230" t="s">
        <v>58</v>
      </c>
      <c r="J1072" s="230" t="s">
        <v>302</v>
      </c>
      <c r="K1072" s="230">
        <v>2016</v>
      </c>
      <c r="L1072" s="230" t="s">
        <v>288</v>
      </c>
      <c r="R1072" s="230" t="s">
        <v>976</v>
      </c>
      <c r="S1072" s="230" t="s">
        <v>976</v>
      </c>
      <c r="T1072" s="230" t="s">
        <v>976</v>
      </c>
      <c r="U1072" s="230" t="s">
        <v>976</v>
      </c>
      <c r="V1072" s="230" t="s">
        <v>976</v>
      </c>
    </row>
    <row r="1073" spans="1:22" ht="17.25" customHeight="1" x14ac:dyDescent="0.3">
      <c r="A1073" s="230">
        <v>421420</v>
      </c>
      <c r="B1073" s="230" t="s">
        <v>3386</v>
      </c>
      <c r="C1073" s="230" t="s">
        <v>64</v>
      </c>
      <c r="D1073" s="230" t="s">
        <v>3387</v>
      </c>
      <c r="E1073" s="230" t="s">
        <v>145</v>
      </c>
      <c r="F1073" s="230">
        <v>35431</v>
      </c>
      <c r="G1073" s="230" t="s">
        <v>288</v>
      </c>
      <c r="H1073" s="230" t="s">
        <v>1482</v>
      </c>
      <c r="I1073" s="230" t="s">
        <v>58</v>
      </c>
      <c r="J1073" s="230" t="s">
        <v>302</v>
      </c>
      <c r="K1073" s="230">
        <v>2016</v>
      </c>
      <c r="L1073" s="230" t="s">
        <v>288</v>
      </c>
      <c r="R1073" s="230" t="s">
        <v>976</v>
      </c>
      <c r="S1073" s="230" t="s">
        <v>976</v>
      </c>
      <c r="T1073" s="230" t="s">
        <v>976</v>
      </c>
      <c r="U1073" s="230" t="s">
        <v>976</v>
      </c>
      <c r="V1073" s="230" t="s">
        <v>976</v>
      </c>
    </row>
    <row r="1074" spans="1:22" ht="17.25" customHeight="1" x14ac:dyDescent="0.3">
      <c r="A1074" s="230">
        <v>421609</v>
      </c>
      <c r="B1074" s="230" t="s">
        <v>3388</v>
      </c>
      <c r="C1074" s="230" t="s">
        <v>536</v>
      </c>
      <c r="D1074" s="230" t="s">
        <v>3389</v>
      </c>
      <c r="E1074" s="230" t="s">
        <v>145</v>
      </c>
      <c r="F1074" s="230">
        <v>35431</v>
      </c>
      <c r="G1074" s="230" t="s">
        <v>288</v>
      </c>
      <c r="H1074" s="230" t="s">
        <v>1482</v>
      </c>
      <c r="I1074" s="230" t="s">
        <v>58</v>
      </c>
      <c r="J1074" s="230" t="s">
        <v>302</v>
      </c>
      <c r="K1074" s="230">
        <v>2016</v>
      </c>
      <c r="L1074" s="230" t="s">
        <v>288</v>
      </c>
      <c r="R1074" s="230" t="s">
        <v>976</v>
      </c>
      <c r="S1074" s="230" t="s">
        <v>976</v>
      </c>
      <c r="T1074" s="230" t="s">
        <v>976</v>
      </c>
      <c r="U1074" s="230" t="s">
        <v>976</v>
      </c>
      <c r="V1074" s="230" t="s">
        <v>976</v>
      </c>
    </row>
    <row r="1075" spans="1:22" ht="17.25" customHeight="1" x14ac:dyDescent="0.3">
      <c r="A1075" s="230">
        <v>421841</v>
      </c>
      <c r="B1075" s="230" t="s">
        <v>1198</v>
      </c>
      <c r="C1075" s="230" t="s">
        <v>3390</v>
      </c>
      <c r="D1075" s="230" t="s">
        <v>3391</v>
      </c>
      <c r="E1075" s="230" t="s">
        <v>145</v>
      </c>
      <c r="F1075" s="230">
        <v>35431</v>
      </c>
      <c r="G1075" s="230" t="s">
        <v>288</v>
      </c>
      <c r="H1075" s="230" t="s">
        <v>1482</v>
      </c>
      <c r="I1075" s="230" t="s">
        <v>58</v>
      </c>
      <c r="J1075" s="230" t="s">
        <v>302</v>
      </c>
      <c r="K1075" s="230">
        <v>2016</v>
      </c>
      <c r="L1075" s="230" t="s">
        <v>288</v>
      </c>
      <c r="R1075" s="230" t="s">
        <v>976</v>
      </c>
      <c r="S1075" s="230" t="s">
        <v>976</v>
      </c>
      <c r="T1075" s="230" t="s">
        <v>976</v>
      </c>
      <c r="U1075" s="230" t="s">
        <v>976</v>
      </c>
      <c r="V1075" s="230" t="s">
        <v>976</v>
      </c>
    </row>
    <row r="1076" spans="1:22" ht="17.25" customHeight="1" x14ac:dyDescent="0.3">
      <c r="A1076" s="230">
        <v>422084</v>
      </c>
      <c r="B1076" s="230" t="s">
        <v>3392</v>
      </c>
      <c r="C1076" s="230" t="s">
        <v>119</v>
      </c>
      <c r="D1076" s="230" t="s">
        <v>210</v>
      </c>
      <c r="E1076" s="230" t="s">
        <v>145</v>
      </c>
      <c r="F1076" s="230">
        <v>35431</v>
      </c>
      <c r="G1076" s="230" t="s">
        <v>288</v>
      </c>
      <c r="H1076" s="230" t="s">
        <v>1482</v>
      </c>
      <c r="I1076" s="230" t="s">
        <v>58</v>
      </c>
      <c r="J1076" s="230" t="s">
        <v>302</v>
      </c>
      <c r="K1076" s="230">
        <v>2016</v>
      </c>
      <c r="L1076" s="230" t="s">
        <v>288</v>
      </c>
      <c r="R1076" s="230" t="s">
        <v>976</v>
      </c>
      <c r="S1076" s="230" t="s">
        <v>976</v>
      </c>
      <c r="T1076" s="230" t="s">
        <v>976</v>
      </c>
      <c r="U1076" s="230" t="s">
        <v>976</v>
      </c>
      <c r="V1076" s="230" t="s">
        <v>976</v>
      </c>
    </row>
    <row r="1077" spans="1:22" ht="17.25" customHeight="1" x14ac:dyDescent="0.3">
      <c r="A1077" s="230">
        <v>423711</v>
      </c>
      <c r="B1077" s="230" t="s">
        <v>3393</v>
      </c>
      <c r="C1077" s="230" t="s">
        <v>126</v>
      </c>
      <c r="D1077" s="230" t="s">
        <v>195</v>
      </c>
      <c r="E1077" s="230" t="s">
        <v>145</v>
      </c>
      <c r="F1077" s="230">
        <v>35431</v>
      </c>
      <c r="G1077" s="230" t="s">
        <v>288</v>
      </c>
      <c r="H1077" s="230" t="s">
        <v>1482</v>
      </c>
      <c r="I1077" s="230" t="s">
        <v>58</v>
      </c>
      <c r="J1077" s="230" t="s">
        <v>302</v>
      </c>
      <c r="K1077" s="230">
        <v>2016</v>
      </c>
      <c r="L1077" s="230" t="s">
        <v>288</v>
      </c>
      <c r="R1077" s="230" t="s">
        <v>976</v>
      </c>
      <c r="S1077" s="230" t="s">
        <v>976</v>
      </c>
      <c r="T1077" s="230" t="s">
        <v>976</v>
      </c>
      <c r="U1077" s="230" t="s">
        <v>976</v>
      </c>
      <c r="V1077" s="230" t="s">
        <v>976</v>
      </c>
    </row>
    <row r="1078" spans="1:22" ht="17.25" customHeight="1" x14ac:dyDescent="0.3">
      <c r="A1078" s="230">
        <v>423880</v>
      </c>
      <c r="B1078" s="230" t="s">
        <v>3394</v>
      </c>
      <c r="C1078" s="230" t="s">
        <v>104</v>
      </c>
      <c r="D1078" s="230" t="s">
        <v>198</v>
      </c>
      <c r="E1078" s="230" t="s">
        <v>145</v>
      </c>
      <c r="F1078" s="230">
        <v>35431</v>
      </c>
      <c r="G1078" s="230" t="s">
        <v>288</v>
      </c>
      <c r="H1078" s="230" t="s">
        <v>1482</v>
      </c>
      <c r="I1078" s="230" t="s">
        <v>58</v>
      </c>
      <c r="J1078" s="230" t="s">
        <v>302</v>
      </c>
      <c r="K1078" s="230">
        <v>2016</v>
      </c>
      <c r="L1078" s="230" t="s">
        <v>288</v>
      </c>
      <c r="R1078" s="230" t="s">
        <v>976</v>
      </c>
      <c r="S1078" s="230" t="s">
        <v>976</v>
      </c>
      <c r="T1078" s="230" t="s">
        <v>976</v>
      </c>
      <c r="U1078" s="230" t="s">
        <v>976</v>
      </c>
      <c r="V1078" s="230" t="s">
        <v>976</v>
      </c>
    </row>
    <row r="1079" spans="1:22" ht="17.25" customHeight="1" x14ac:dyDescent="0.3">
      <c r="A1079" s="230">
        <v>420542</v>
      </c>
      <c r="B1079" s="230" t="s">
        <v>3395</v>
      </c>
      <c r="C1079" s="230" t="s">
        <v>747</v>
      </c>
      <c r="D1079" s="230" t="s">
        <v>3396</v>
      </c>
      <c r="E1079" s="230" t="s">
        <v>145</v>
      </c>
      <c r="F1079" s="230">
        <v>35431</v>
      </c>
      <c r="G1079" s="230" t="s">
        <v>2725</v>
      </c>
      <c r="H1079" s="230" t="s">
        <v>1482</v>
      </c>
      <c r="I1079" s="230" t="s">
        <v>58</v>
      </c>
      <c r="J1079" s="230" t="s">
        <v>302</v>
      </c>
      <c r="K1079" s="230">
        <v>2016</v>
      </c>
      <c r="L1079" s="230" t="s">
        <v>288</v>
      </c>
      <c r="R1079" s="230" t="s">
        <v>976</v>
      </c>
      <c r="S1079" s="230" t="s">
        <v>976</v>
      </c>
      <c r="T1079" s="230" t="s">
        <v>976</v>
      </c>
      <c r="U1079" s="230" t="s">
        <v>976</v>
      </c>
      <c r="V1079" s="230" t="s">
        <v>976</v>
      </c>
    </row>
    <row r="1080" spans="1:22" ht="17.25" customHeight="1" x14ac:dyDescent="0.3">
      <c r="A1080" s="230">
        <v>421971</v>
      </c>
      <c r="B1080" s="230" t="s">
        <v>3397</v>
      </c>
      <c r="C1080" s="230" t="s">
        <v>3398</v>
      </c>
      <c r="D1080" s="230" t="s">
        <v>235</v>
      </c>
      <c r="E1080" s="230" t="s">
        <v>145</v>
      </c>
      <c r="F1080" s="230">
        <v>35457</v>
      </c>
      <c r="G1080" s="230" t="s">
        <v>2586</v>
      </c>
      <c r="H1080" s="230" t="s">
        <v>1482</v>
      </c>
      <c r="I1080" s="230" t="s">
        <v>58</v>
      </c>
      <c r="J1080" s="230" t="s">
        <v>302</v>
      </c>
      <c r="K1080" s="230">
        <v>2016</v>
      </c>
      <c r="L1080" s="230" t="s">
        <v>288</v>
      </c>
      <c r="T1080" s="230" t="s">
        <v>976</v>
      </c>
      <c r="U1080" s="230" t="s">
        <v>976</v>
      </c>
      <c r="V1080" s="230" t="s">
        <v>976</v>
      </c>
    </row>
    <row r="1081" spans="1:22" ht="17.25" customHeight="1" x14ac:dyDescent="0.3">
      <c r="A1081" s="230">
        <v>426392</v>
      </c>
      <c r="B1081" s="230" t="s">
        <v>3399</v>
      </c>
      <c r="C1081" s="230" t="s">
        <v>464</v>
      </c>
      <c r="D1081" s="230" t="s">
        <v>380</v>
      </c>
      <c r="E1081" s="230" t="s">
        <v>145</v>
      </c>
      <c r="F1081" s="230">
        <v>35490</v>
      </c>
      <c r="G1081" s="230" t="s">
        <v>288</v>
      </c>
      <c r="H1081" s="230" t="s">
        <v>1482</v>
      </c>
      <c r="I1081" s="230" t="s">
        <v>58</v>
      </c>
      <c r="J1081" s="230" t="s">
        <v>302</v>
      </c>
      <c r="K1081" s="230">
        <v>2016</v>
      </c>
      <c r="L1081" s="230" t="s">
        <v>288</v>
      </c>
    </row>
    <row r="1082" spans="1:22" ht="17.25" customHeight="1" x14ac:dyDescent="0.3">
      <c r="A1082" s="230">
        <v>419434</v>
      </c>
      <c r="B1082" s="230" t="s">
        <v>3400</v>
      </c>
      <c r="C1082" s="230" t="s">
        <v>517</v>
      </c>
      <c r="D1082" s="230" t="s">
        <v>3401</v>
      </c>
      <c r="E1082" s="230" t="s">
        <v>146</v>
      </c>
      <c r="F1082" s="230">
        <v>35520</v>
      </c>
      <c r="G1082" s="230" t="s">
        <v>288</v>
      </c>
      <c r="H1082" s="230" t="s">
        <v>1482</v>
      </c>
      <c r="I1082" s="230" t="s">
        <v>58</v>
      </c>
      <c r="J1082" s="230" t="s">
        <v>302</v>
      </c>
      <c r="K1082" s="230">
        <v>2016</v>
      </c>
      <c r="L1082" s="230" t="s">
        <v>288</v>
      </c>
      <c r="U1082" s="230" t="s">
        <v>976</v>
      </c>
      <c r="V1082" s="230" t="s">
        <v>976</v>
      </c>
    </row>
    <row r="1083" spans="1:22" ht="17.25" customHeight="1" x14ac:dyDescent="0.3">
      <c r="A1083" s="230">
        <v>420550</v>
      </c>
      <c r="B1083" s="230" t="s">
        <v>3402</v>
      </c>
      <c r="C1083" s="230" t="s">
        <v>61</v>
      </c>
      <c r="D1083" s="230" t="s">
        <v>450</v>
      </c>
      <c r="E1083" s="230" t="s">
        <v>145</v>
      </c>
      <c r="F1083" s="230">
        <v>35580</v>
      </c>
      <c r="G1083" s="230" t="s">
        <v>288</v>
      </c>
      <c r="H1083" s="230" t="s">
        <v>1482</v>
      </c>
      <c r="I1083" s="230" t="s">
        <v>58</v>
      </c>
      <c r="J1083" s="230" t="s">
        <v>302</v>
      </c>
      <c r="K1083" s="230">
        <v>2016</v>
      </c>
      <c r="L1083" s="230" t="s">
        <v>288</v>
      </c>
      <c r="S1083" s="230" t="s">
        <v>976</v>
      </c>
      <c r="T1083" s="230" t="s">
        <v>976</v>
      </c>
      <c r="U1083" s="230" t="s">
        <v>976</v>
      </c>
      <c r="V1083" s="230" t="s">
        <v>976</v>
      </c>
    </row>
    <row r="1084" spans="1:22" ht="17.25" customHeight="1" x14ac:dyDescent="0.3">
      <c r="A1084" s="230">
        <v>420561</v>
      </c>
      <c r="B1084" s="230" t="s">
        <v>3403</v>
      </c>
      <c r="C1084" s="230" t="s">
        <v>356</v>
      </c>
      <c r="D1084" s="230" t="s">
        <v>357</v>
      </c>
      <c r="E1084" s="230" t="s">
        <v>145</v>
      </c>
      <c r="F1084" s="230">
        <v>35582</v>
      </c>
      <c r="G1084" s="230" t="s">
        <v>288</v>
      </c>
      <c r="H1084" s="230" t="s">
        <v>1482</v>
      </c>
      <c r="I1084" s="230" t="s">
        <v>58</v>
      </c>
      <c r="J1084" s="230" t="s">
        <v>302</v>
      </c>
      <c r="K1084" s="230">
        <v>2016</v>
      </c>
      <c r="L1084" s="230" t="s">
        <v>288</v>
      </c>
      <c r="S1084" s="230" t="s">
        <v>976</v>
      </c>
      <c r="T1084" s="230" t="s">
        <v>976</v>
      </c>
      <c r="U1084" s="230" t="s">
        <v>976</v>
      </c>
      <c r="V1084" s="230" t="s">
        <v>976</v>
      </c>
    </row>
    <row r="1085" spans="1:22" ht="17.25" customHeight="1" x14ac:dyDescent="0.3">
      <c r="A1085" s="230">
        <v>421571</v>
      </c>
      <c r="B1085" s="230" t="s">
        <v>3404</v>
      </c>
      <c r="C1085" s="230" t="s">
        <v>3405</v>
      </c>
      <c r="D1085" s="230" t="s">
        <v>133</v>
      </c>
      <c r="E1085" s="230" t="s">
        <v>145</v>
      </c>
      <c r="F1085" s="230">
        <v>35624</v>
      </c>
      <c r="G1085" s="230" t="s">
        <v>288</v>
      </c>
      <c r="H1085" s="230" t="s">
        <v>1482</v>
      </c>
      <c r="I1085" s="230" t="s">
        <v>58</v>
      </c>
      <c r="J1085" s="230" t="s">
        <v>302</v>
      </c>
      <c r="K1085" s="230">
        <v>2016</v>
      </c>
      <c r="L1085" s="230" t="s">
        <v>288</v>
      </c>
      <c r="S1085" s="230" t="s">
        <v>976</v>
      </c>
      <c r="T1085" s="230" t="s">
        <v>976</v>
      </c>
      <c r="U1085" s="230" t="s">
        <v>976</v>
      </c>
      <c r="V1085" s="230" t="s">
        <v>976</v>
      </c>
    </row>
    <row r="1086" spans="1:22" ht="17.25" customHeight="1" x14ac:dyDescent="0.3">
      <c r="A1086" s="230">
        <v>420924</v>
      </c>
      <c r="B1086" s="230" t="s">
        <v>3406</v>
      </c>
      <c r="C1086" s="230" t="s">
        <v>83</v>
      </c>
      <c r="D1086" s="230" t="s">
        <v>237</v>
      </c>
      <c r="E1086" s="230" t="s">
        <v>145</v>
      </c>
      <c r="F1086" s="230">
        <v>35796</v>
      </c>
      <c r="G1086" s="230" t="s">
        <v>2756</v>
      </c>
      <c r="H1086" s="230" t="s">
        <v>1482</v>
      </c>
      <c r="I1086" s="230" t="s">
        <v>58</v>
      </c>
      <c r="J1086" s="230" t="s">
        <v>302</v>
      </c>
      <c r="K1086" s="230">
        <v>2016</v>
      </c>
      <c r="L1086" s="230" t="s">
        <v>288</v>
      </c>
      <c r="R1086" s="230" t="s">
        <v>976</v>
      </c>
      <c r="S1086" s="230" t="s">
        <v>976</v>
      </c>
      <c r="T1086" s="230" t="s">
        <v>976</v>
      </c>
      <c r="U1086" s="230" t="s">
        <v>976</v>
      </c>
      <c r="V1086" s="230" t="s">
        <v>976</v>
      </c>
    </row>
    <row r="1087" spans="1:22" ht="17.25" customHeight="1" x14ac:dyDescent="0.3">
      <c r="A1087" s="230">
        <v>424555</v>
      </c>
      <c r="B1087" s="230" t="s">
        <v>3407</v>
      </c>
      <c r="C1087" s="230" t="s">
        <v>437</v>
      </c>
      <c r="D1087" s="230" t="s">
        <v>204</v>
      </c>
      <c r="E1087" s="230" t="s">
        <v>146</v>
      </c>
      <c r="F1087" s="230">
        <v>35796</v>
      </c>
      <c r="G1087" s="230" t="s">
        <v>288</v>
      </c>
      <c r="H1087" s="230" t="s">
        <v>1482</v>
      </c>
      <c r="I1087" s="230" t="s">
        <v>58</v>
      </c>
      <c r="J1087" s="230" t="s">
        <v>302</v>
      </c>
      <c r="K1087" s="230">
        <v>2016</v>
      </c>
      <c r="L1087" s="230" t="s">
        <v>288</v>
      </c>
      <c r="S1087" s="230" t="s">
        <v>976</v>
      </c>
      <c r="T1087" s="230" t="s">
        <v>976</v>
      </c>
      <c r="U1087" s="230" t="s">
        <v>976</v>
      </c>
      <c r="V1087" s="230" t="s">
        <v>976</v>
      </c>
    </row>
    <row r="1088" spans="1:22" ht="17.25" customHeight="1" x14ac:dyDescent="0.3">
      <c r="A1088" s="230">
        <v>422029</v>
      </c>
      <c r="B1088" s="230" t="s">
        <v>3408</v>
      </c>
      <c r="C1088" s="230" t="s">
        <v>118</v>
      </c>
      <c r="D1088" s="230" t="s">
        <v>3409</v>
      </c>
      <c r="E1088" s="230" t="s">
        <v>145</v>
      </c>
      <c r="F1088" s="230">
        <v>35796</v>
      </c>
      <c r="G1088" s="230" t="s">
        <v>288</v>
      </c>
      <c r="H1088" s="230" t="s">
        <v>1482</v>
      </c>
      <c r="I1088" s="230" t="s">
        <v>58</v>
      </c>
      <c r="J1088" s="230" t="s">
        <v>302</v>
      </c>
      <c r="K1088" s="230">
        <v>2016</v>
      </c>
      <c r="L1088" s="230" t="s">
        <v>288</v>
      </c>
      <c r="T1088" s="230" t="s">
        <v>976</v>
      </c>
      <c r="U1088" s="230" t="s">
        <v>976</v>
      </c>
      <c r="V1088" s="230" t="s">
        <v>976</v>
      </c>
    </row>
    <row r="1089" spans="1:22" ht="17.25" customHeight="1" x14ac:dyDescent="0.3">
      <c r="A1089" s="230">
        <v>421713</v>
      </c>
      <c r="B1089" s="230" t="s">
        <v>3410</v>
      </c>
      <c r="C1089" s="230" t="s">
        <v>537</v>
      </c>
      <c r="D1089" s="230" t="s">
        <v>233</v>
      </c>
      <c r="E1089" s="230" t="s">
        <v>145</v>
      </c>
      <c r="F1089" s="230">
        <v>35796</v>
      </c>
      <c r="G1089" s="230" t="s">
        <v>288</v>
      </c>
      <c r="H1089" s="230" t="s">
        <v>1482</v>
      </c>
      <c r="I1089" s="230" t="s">
        <v>58</v>
      </c>
      <c r="J1089" s="230" t="s">
        <v>302</v>
      </c>
      <c r="K1089" s="230">
        <v>2016</v>
      </c>
      <c r="L1089" s="230" t="s">
        <v>288</v>
      </c>
      <c r="R1089" s="230" t="s">
        <v>976</v>
      </c>
      <c r="T1089" s="230" t="s">
        <v>976</v>
      </c>
      <c r="U1089" s="230" t="s">
        <v>976</v>
      </c>
      <c r="V1089" s="230" t="s">
        <v>976</v>
      </c>
    </row>
    <row r="1090" spans="1:22" ht="17.25" customHeight="1" x14ac:dyDescent="0.3">
      <c r="A1090" s="230">
        <v>421185</v>
      </c>
      <c r="B1090" s="230" t="s">
        <v>3411</v>
      </c>
      <c r="C1090" s="230" t="s">
        <v>413</v>
      </c>
      <c r="D1090" s="230" t="s">
        <v>365</v>
      </c>
      <c r="E1090" s="230" t="s">
        <v>146</v>
      </c>
      <c r="F1090" s="230">
        <v>35796</v>
      </c>
      <c r="G1090" s="230" t="s">
        <v>288</v>
      </c>
      <c r="H1090" s="230" t="s">
        <v>1482</v>
      </c>
      <c r="I1090" s="230" t="s">
        <v>58</v>
      </c>
      <c r="J1090" s="230" t="s">
        <v>302</v>
      </c>
      <c r="K1090" s="230">
        <v>2016</v>
      </c>
      <c r="L1090" s="230" t="s">
        <v>288</v>
      </c>
      <c r="R1090" s="230" t="s">
        <v>976</v>
      </c>
      <c r="S1090" s="230" t="s">
        <v>976</v>
      </c>
      <c r="T1090" s="230" t="s">
        <v>976</v>
      </c>
      <c r="U1090" s="230" t="s">
        <v>976</v>
      </c>
      <c r="V1090" s="230" t="s">
        <v>976</v>
      </c>
    </row>
    <row r="1091" spans="1:22" ht="17.25" customHeight="1" x14ac:dyDescent="0.3">
      <c r="A1091" s="230">
        <v>422284</v>
      </c>
      <c r="B1091" s="230" t="s">
        <v>3412</v>
      </c>
      <c r="C1091" s="230" t="s">
        <v>124</v>
      </c>
      <c r="D1091" s="230" t="s">
        <v>195</v>
      </c>
      <c r="E1091" s="230" t="s">
        <v>146</v>
      </c>
      <c r="F1091" s="230">
        <v>35796</v>
      </c>
      <c r="G1091" s="230" t="s">
        <v>288</v>
      </c>
      <c r="H1091" s="230" t="s">
        <v>1482</v>
      </c>
      <c r="I1091" s="230" t="s">
        <v>58</v>
      </c>
      <c r="J1091" s="230" t="s">
        <v>302</v>
      </c>
      <c r="K1091" s="230">
        <v>2016</v>
      </c>
      <c r="L1091" s="230" t="s">
        <v>288</v>
      </c>
      <c r="R1091" s="230" t="s">
        <v>976</v>
      </c>
      <c r="S1091" s="230" t="s">
        <v>976</v>
      </c>
      <c r="T1091" s="230" t="s">
        <v>976</v>
      </c>
      <c r="U1091" s="230" t="s">
        <v>976</v>
      </c>
      <c r="V1091" s="230" t="s">
        <v>976</v>
      </c>
    </row>
    <row r="1092" spans="1:22" ht="17.25" customHeight="1" x14ac:dyDescent="0.3">
      <c r="A1092" s="230">
        <v>423457</v>
      </c>
      <c r="B1092" s="230" t="s">
        <v>3413</v>
      </c>
      <c r="C1092" s="230" t="s">
        <v>92</v>
      </c>
      <c r="D1092" s="230" t="s">
        <v>1157</v>
      </c>
      <c r="E1092" s="230" t="s">
        <v>146</v>
      </c>
      <c r="F1092" s="230">
        <v>35796</v>
      </c>
      <c r="G1092" s="230" t="s">
        <v>288</v>
      </c>
      <c r="H1092" s="230" t="s">
        <v>1482</v>
      </c>
      <c r="I1092" s="230" t="s">
        <v>58</v>
      </c>
      <c r="J1092" s="230" t="s">
        <v>302</v>
      </c>
      <c r="K1092" s="230">
        <v>2016</v>
      </c>
      <c r="L1092" s="230" t="s">
        <v>288</v>
      </c>
      <c r="R1092" s="230" t="s">
        <v>976</v>
      </c>
      <c r="S1092" s="230" t="s">
        <v>976</v>
      </c>
      <c r="T1092" s="230" t="s">
        <v>976</v>
      </c>
      <c r="U1092" s="230" t="s">
        <v>976</v>
      </c>
      <c r="V1092" s="230" t="s">
        <v>976</v>
      </c>
    </row>
    <row r="1093" spans="1:22" ht="17.25" customHeight="1" x14ac:dyDescent="0.3">
      <c r="A1093" s="230">
        <v>420537</v>
      </c>
      <c r="B1093" s="230" t="s">
        <v>2506</v>
      </c>
      <c r="C1093" s="230" t="s">
        <v>441</v>
      </c>
      <c r="D1093" s="230" t="s">
        <v>210</v>
      </c>
      <c r="E1093" s="230" t="s">
        <v>145</v>
      </c>
      <c r="F1093" s="230">
        <v>35796</v>
      </c>
      <c r="G1093" s="230" t="s">
        <v>288</v>
      </c>
      <c r="H1093" s="230" t="s">
        <v>1482</v>
      </c>
      <c r="I1093" s="230" t="s">
        <v>58</v>
      </c>
      <c r="J1093" s="230" t="s">
        <v>302</v>
      </c>
      <c r="K1093" s="230">
        <v>2016</v>
      </c>
      <c r="L1093" s="230" t="s">
        <v>288</v>
      </c>
      <c r="R1093" s="230" t="s">
        <v>976</v>
      </c>
      <c r="S1093" s="230" t="s">
        <v>976</v>
      </c>
      <c r="T1093" s="230" t="s">
        <v>976</v>
      </c>
      <c r="U1093" s="230" t="s">
        <v>976</v>
      </c>
      <c r="V1093" s="230" t="s">
        <v>976</v>
      </c>
    </row>
    <row r="1094" spans="1:22" ht="17.25" customHeight="1" x14ac:dyDescent="0.3">
      <c r="A1094" s="230">
        <v>420624</v>
      </c>
      <c r="B1094" s="230" t="s">
        <v>3414</v>
      </c>
      <c r="C1094" s="230" t="s">
        <v>64</v>
      </c>
      <c r="D1094" s="230" t="s">
        <v>777</v>
      </c>
      <c r="E1094" s="230" t="s">
        <v>145</v>
      </c>
      <c r="F1094" s="230">
        <v>35796</v>
      </c>
      <c r="G1094" s="230" t="s">
        <v>288</v>
      </c>
      <c r="H1094" s="230" t="s">
        <v>1482</v>
      </c>
      <c r="I1094" s="230" t="s">
        <v>58</v>
      </c>
      <c r="J1094" s="230" t="s">
        <v>302</v>
      </c>
      <c r="K1094" s="230">
        <v>2016</v>
      </c>
      <c r="L1094" s="230" t="s">
        <v>288</v>
      </c>
      <c r="R1094" s="230" t="s">
        <v>976</v>
      </c>
      <c r="S1094" s="230" t="s">
        <v>976</v>
      </c>
      <c r="T1094" s="230" t="s">
        <v>976</v>
      </c>
      <c r="U1094" s="230" t="s">
        <v>976</v>
      </c>
      <c r="V1094" s="230" t="s">
        <v>976</v>
      </c>
    </row>
    <row r="1095" spans="1:22" ht="17.25" customHeight="1" x14ac:dyDescent="0.3">
      <c r="A1095" s="230">
        <v>421340</v>
      </c>
      <c r="B1095" s="230" t="s">
        <v>3415</v>
      </c>
      <c r="C1095" s="230" t="s">
        <v>64</v>
      </c>
      <c r="D1095" s="230" t="s">
        <v>3416</v>
      </c>
      <c r="E1095" s="230" t="s">
        <v>145</v>
      </c>
      <c r="F1095" s="230">
        <v>35796</v>
      </c>
      <c r="G1095" s="230" t="s">
        <v>288</v>
      </c>
      <c r="H1095" s="230" t="s">
        <v>1482</v>
      </c>
      <c r="I1095" s="230" t="s">
        <v>58</v>
      </c>
      <c r="J1095" s="230" t="s">
        <v>302</v>
      </c>
      <c r="K1095" s="230">
        <v>2016</v>
      </c>
      <c r="L1095" s="230" t="s">
        <v>288</v>
      </c>
      <c r="R1095" s="230" t="s">
        <v>976</v>
      </c>
      <c r="S1095" s="230" t="s">
        <v>976</v>
      </c>
      <c r="T1095" s="230" t="s">
        <v>976</v>
      </c>
      <c r="U1095" s="230" t="s">
        <v>976</v>
      </c>
      <c r="V1095" s="230" t="s">
        <v>976</v>
      </c>
    </row>
    <row r="1096" spans="1:22" ht="17.25" customHeight="1" x14ac:dyDescent="0.3">
      <c r="A1096" s="230">
        <v>421800</v>
      </c>
      <c r="B1096" s="230" t="s">
        <v>3417</v>
      </c>
      <c r="C1096" s="230" t="s">
        <v>3418</v>
      </c>
      <c r="D1096" s="230" t="s">
        <v>494</v>
      </c>
      <c r="E1096" s="230" t="s">
        <v>145</v>
      </c>
      <c r="F1096" s="230">
        <v>35796</v>
      </c>
      <c r="G1096" s="230" t="s">
        <v>288</v>
      </c>
      <c r="H1096" s="230" t="s">
        <v>1482</v>
      </c>
      <c r="I1096" s="230" t="s">
        <v>58</v>
      </c>
      <c r="J1096" s="230" t="s">
        <v>302</v>
      </c>
      <c r="K1096" s="230">
        <v>2016</v>
      </c>
      <c r="L1096" s="230" t="s">
        <v>288</v>
      </c>
      <c r="R1096" s="230" t="s">
        <v>976</v>
      </c>
      <c r="S1096" s="230" t="s">
        <v>976</v>
      </c>
      <c r="T1096" s="230" t="s">
        <v>976</v>
      </c>
      <c r="U1096" s="230" t="s">
        <v>976</v>
      </c>
      <c r="V1096" s="230" t="s">
        <v>976</v>
      </c>
    </row>
    <row r="1097" spans="1:22" ht="17.25" customHeight="1" x14ac:dyDescent="0.3">
      <c r="A1097" s="230">
        <v>421876</v>
      </c>
      <c r="B1097" s="230" t="s">
        <v>3419</v>
      </c>
      <c r="C1097" s="230" t="s">
        <v>67</v>
      </c>
      <c r="D1097" s="230" t="s">
        <v>219</v>
      </c>
      <c r="E1097" s="230" t="s">
        <v>145</v>
      </c>
      <c r="F1097" s="230">
        <v>35796</v>
      </c>
      <c r="G1097" s="230" t="s">
        <v>288</v>
      </c>
      <c r="H1097" s="230" t="s">
        <v>1482</v>
      </c>
      <c r="I1097" s="230" t="s">
        <v>58</v>
      </c>
      <c r="J1097" s="230" t="s">
        <v>302</v>
      </c>
      <c r="K1097" s="230">
        <v>2016</v>
      </c>
      <c r="L1097" s="230" t="s">
        <v>288</v>
      </c>
      <c r="R1097" s="230" t="s">
        <v>976</v>
      </c>
      <c r="S1097" s="230" t="s">
        <v>976</v>
      </c>
      <c r="T1097" s="230" t="s">
        <v>976</v>
      </c>
      <c r="U1097" s="230" t="s">
        <v>976</v>
      </c>
      <c r="V1097" s="230" t="s">
        <v>976</v>
      </c>
    </row>
    <row r="1098" spans="1:22" ht="17.25" customHeight="1" x14ac:dyDescent="0.3">
      <c r="A1098" s="230">
        <v>422397</v>
      </c>
      <c r="B1098" s="230" t="s">
        <v>3420</v>
      </c>
      <c r="C1098" s="230" t="s">
        <v>456</v>
      </c>
      <c r="D1098" s="230" t="s">
        <v>569</v>
      </c>
      <c r="E1098" s="230" t="s">
        <v>145</v>
      </c>
      <c r="F1098" s="230">
        <v>35796</v>
      </c>
      <c r="G1098" s="230" t="s">
        <v>288</v>
      </c>
      <c r="H1098" s="230" t="s">
        <v>1482</v>
      </c>
      <c r="I1098" s="230" t="s">
        <v>58</v>
      </c>
      <c r="J1098" s="230" t="s">
        <v>302</v>
      </c>
      <c r="K1098" s="230">
        <v>2016</v>
      </c>
      <c r="L1098" s="230" t="s">
        <v>288</v>
      </c>
      <c r="R1098" s="230" t="s">
        <v>976</v>
      </c>
      <c r="S1098" s="230" t="s">
        <v>976</v>
      </c>
      <c r="T1098" s="230" t="s">
        <v>976</v>
      </c>
      <c r="U1098" s="230" t="s">
        <v>976</v>
      </c>
      <c r="V1098" s="230" t="s">
        <v>976</v>
      </c>
    </row>
    <row r="1099" spans="1:22" ht="17.25" customHeight="1" x14ac:dyDescent="0.3">
      <c r="A1099" s="230">
        <v>421050</v>
      </c>
      <c r="B1099" s="230" t="s">
        <v>3421</v>
      </c>
      <c r="C1099" s="230" t="s">
        <v>689</v>
      </c>
      <c r="D1099" s="230" t="s">
        <v>671</v>
      </c>
      <c r="E1099" s="230" t="s">
        <v>146</v>
      </c>
      <c r="F1099" s="230">
        <v>35796</v>
      </c>
      <c r="G1099" s="230" t="s">
        <v>1485</v>
      </c>
      <c r="H1099" s="230" t="s">
        <v>1482</v>
      </c>
      <c r="I1099" s="230" t="s">
        <v>58</v>
      </c>
      <c r="J1099" s="230" t="s">
        <v>302</v>
      </c>
      <c r="K1099" s="230">
        <v>2016</v>
      </c>
      <c r="L1099" s="230" t="s">
        <v>288</v>
      </c>
      <c r="R1099" s="230" t="s">
        <v>976</v>
      </c>
      <c r="S1099" s="230" t="s">
        <v>976</v>
      </c>
      <c r="T1099" s="230" t="s">
        <v>976</v>
      </c>
      <c r="U1099" s="230" t="s">
        <v>976</v>
      </c>
      <c r="V1099" s="230" t="s">
        <v>976</v>
      </c>
    </row>
    <row r="1100" spans="1:22" ht="17.25" customHeight="1" x14ac:dyDescent="0.3">
      <c r="A1100" s="230">
        <v>421995</v>
      </c>
      <c r="B1100" s="230" t="s">
        <v>3422</v>
      </c>
      <c r="C1100" s="230" t="s">
        <v>57</v>
      </c>
      <c r="D1100" s="230" t="s">
        <v>238</v>
      </c>
      <c r="E1100" s="230" t="s">
        <v>145</v>
      </c>
      <c r="F1100" s="230">
        <v>35796</v>
      </c>
      <c r="G1100" s="230" t="s">
        <v>2364</v>
      </c>
      <c r="H1100" s="230" t="s">
        <v>1482</v>
      </c>
      <c r="I1100" s="230" t="s">
        <v>58</v>
      </c>
      <c r="J1100" s="230" t="s">
        <v>302</v>
      </c>
      <c r="K1100" s="230">
        <v>2016</v>
      </c>
      <c r="L1100" s="230" t="s">
        <v>288</v>
      </c>
      <c r="R1100" s="230" t="s">
        <v>976</v>
      </c>
      <c r="S1100" s="230" t="s">
        <v>976</v>
      </c>
      <c r="T1100" s="230" t="s">
        <v>976</v>
      </c>
      <c r="U1100" s="230" t="s">
        <v>976</v>
      </c>
      <c r="V1100" s="230" t="s">
        <v>976</v>
      </c>
    </row>
    <row r="1101" spans="1:22" ht="17.25" customHeight="1" x14ac:dyDescent="0.3">
      <c r="A1101" s="230">
        <v>421575</v>
      </c>
      <c r="B1101" s="230" t="s">
        <v>3423</v>
      </c>
      <c r="C1101" s="230" t="s">
        <v>3424</v>
      </c>
      <c r="D1101" s="230" t="s">
        <v>3425</v>
      </c>
      <c r="E1101" s="230" t="s">
        <v>145</v>
      </c>
      <c r="F1101" s="230">
        <v>35796</v>
      </c>
      <c r="H1101" s="230" t="s">
        <v>1482</v>
      </c>
      <c r="I1101" s="230" t="s">
        <v>58</v>
      </c>
      <c r="J1101" s="230" t="s">
        <v>302</v>
      </c>
      <c r="K1101" s="230">
        <v>2016</v>
      </c>
      <c r="L1101" s="230" t="s">
        <v>288</v>
      </c>
      <c r="R1101" s="230" t="s">
        <v>976</v>
      </c>
      <c r="S1101" s="230" t="s">
        <v>976</v>
      </c>
      <c r="T1101" s="230" t="s">
        <v>976</v>
      </c>
      <c r="U1101" s="230" t="s">
        <v>976</v>
      </c>
      <c r="V1101" s="230" t="s">
        <v>976</v>
      </c>
    </row>
    <row r="1102" spans="1:22" ht="17.25" customHeight="1" x14ac:dyDescent="0.3">
      <c r="A1102" s="230">
        <v>421223</v>
      </c>
      <c r="B1102" s="230" t="s">
        <v>3426</v>
      </c>
      <c r="C1102" s="230" t="s">
        <v>751</v>
      </c>
      <c r="D1102" s="230" t="s">
        <v>473</v>
      </c>
      <c r="E1102" s="230" t="s">
        <v>145</v>
      </c>
      <c r="F1102" s="230">
        <v>35796</v>
      </c>
      <c r="H1102" s="230" t="s">
        <v>1482</v>
      </c>
      <c r="I1102" s="230" t="s">
        <v>58</v>
      </c>
      <c r="J1102" s="230" t="s">
        <v>302</v>
      </c>
      <c r="K1102" s="230">
        <v>2016</v>
      </c>
      <c r="L1102" s="230" t="s">
        <v>288</v>
      </c>
      <c r="U1102" s="230" t="s">
        <v>976</v>
      </c>
      <c r="V1102" s="230" t="s">
        <v>976</v>
      </c>
    </row>
    <row r="1103" spans="1:22" ht="17.25" customHeight="1" x14ac:dyDescent="0.3">
      <c r="A1103" s="230">
        <v>423967</v>
      </c>
      <c r="B1103" s="230" t="s">
        <v>3427</v>
      </c>
      <c r="C1103" s="230" t="s">
        <v>63</v>
      </c>
      <c r="D1103" s="230" t="s">
        <v>3428</v>
      </c>
      <c r="E1103" s="230" t="s">
        <v>145</v>
      </c>
      <c r="F1103" s="230">
        <v>35797</v>
      </c>
      <c r="G1103" s="230" t="s">
        <v>288</v>
      </c>
      <c r="H1103" s="230" t="s">
        <v>1482</v>
      </c>
      <c r="I1103" s="230" t="s">
        <v>58</v>
      </c>
      <c r="J1103" s="230" t="s">
        <v>302</v>
      </c>
      <c r="K1103" s="230">
        <v>2016</v>
      </c>
      <c r="L1103" s="230" t="s">
        <v>288</v>
      </c>
      <c r="S1103" s="230" t="s">
        <v>976</v>
      </c>
      <c r="T1103" s="230" t="s">
        <v>976</v>
      </c>
      <c r="U1103" s="230" t="s">
        <v>976</v>
      </c>
      <c r="V1103" s="230" t="s">
        <v>976</v>
      </c>
    </row>
    <row r="1104" spans="1:22" ht="17.25" customHeight="1" x14ac:dyDescent="0.3">
      <c r="A1104" s="230">
        <v>421519</v>
      </c>
      <c r="B1104" s="230" t="s">
        <v>3430</v>
      </c>
      <c r="C1104" s="230" t="s">
        <v>3165</v>
      </c>
      <c r="D1104" s="230" t="s">
        <v>1732</v>
      </c>
      <c r="E1104" s="230" t="s">
        <v>145</v>
      </c>
      <c r="F1104" s="230">
        <v>35862</v>
      </c>
      <c r="G1104" s="230" t="s">
        <v>1485</v>
      </c>
      <c r="H1104" s="230" t="s">
        <v>1482</v>
      </c>
      <c r="I1104" s="230" t="s">
        <v>58</v>
      </c>
      <c r="J1104" s="230" t="s">
        <v>302</v>
      </c>
      <c r="K1104" s="230">
        <v>2016</v>
      </c>
      <c r="L1104" s="230" t="s">
        <v>288</v>
      </c>
      <c r="T1104" s="230" t="s">
        <v>976</v>
      </c>
      <c r="U1104" s="230" t="s">
        <v>976</v>
      </c>
      <c r="V1104" s="230" t="s">
        <v>976</v>
      </c>
    </row>
    <row r="1105" spans="1:22" ht="17.25" customHeight="1" x14ac:dyDescent="0.3">
      <c r="A1105" s="230">
        <v>420793</v>
      </c>
      <c r="B1105" s="230" t="s">
        <v>3431</v>
      </c>
      <c r="C1105" s="230" t="s">
        <v>376</v>
      </c>
      <c r="D1105" s="230" t="s">
        <v>620</v>
      </c>
      <c r="E1105" s="230" t="s">
        <v>146</v>
      </c>
      <c r="F1105" s="230">
        <v>35868</v>
      </c>
      <c r="G1105" s="230" t="s">
        <v>288</v>
      </c>
      <c r="H1105" s="230" t="s">
        <v>1482</v>
      </c>
      <c r="I1105" s="230" t="s">
        <v>58</v>
      </c>
      <c r="J1105" s="230" t="s">
        <v>302</v>
      </c>
      <c r="K1105" s="230">
        <v>2016</v>
      </c>
      <c r="L1105" s="230" t="s">
        <v>288</v>
      </c>
      <c r="S1105" s="230" t="s">
        <v>976</v>
      </c>
      <c r="T1105" s="230" t="s">
        <v>976</v>
      </c>
      <c r="U1105" s="230" t="s">
        <v>976</v>
      </c>
      <c r="V1105" s="230" t="s">
        <v>976</v>
      </c>
    </row>
    <row r="1106" spans="1:22" ht="17.25" customHeight="1" x14ac:dyDescent="0.3">
      <c r="A1106" s="230">
        <v>423892</v>
      </c>
      <c r="B1106" s="230" t="s">
        <v>3433</v>
      </c>
      <c r="C1106" s="230" t="s">
        <v>105</v>
      </c>
      <c r="D1106" s="230" t="s">
        <v>512</v>
      </c>
      <c r="E1106" s="230" t="s">
        <v>145</v>
      </c>
      <c r="F1106" s="230">
        <v>35879</v>
      </c>
      <c r="G1106" s="230" t="s">
        <v>288</v>
      </c>
      <c r="H1106" s="230" t="s">
        <v>1482</v>
      </c>
      <c r="I1106" s="230" t="s">
        <v>58</v>
      </c>
      <c r="J1106" s="230" t="s">
        <v>302</v>
      </c>
      <c r="K1106" s="230">
        <v>2016</v>
      </c>
      <c r="L1106" s="230" t="s">
        <v>288</v>
      </c>
      <c r="S1106" s="230" t="s">
        <v>976</v>
      </c>
      <c r="T1106" s="230" t="s">
        <v>976</v>
      </c>
      <c r="U1106" s="230" t="s">
        <v>976</v>
      </c>
      <c r="V1106" s="230" t="s">
        <v>976</v>
      </c>
    </row>
    <row r="1107" spans="1:22" ht="17.25" customHeight="1" x14ac:dyDescent="0.3">
      <c r="A1107" s="230">
        <v>422057</v>
      </c>
      <c r="B1107" s="230" t="s">
        <v>3434</v>
      </c>
      <c r="C1107" s="230" t="s">
        <v>64</v>
      </c>
      <c r="D1107" s="230" t="s">
        <v>3435</v>
      </c>
      <c r="E1107" s="230" t="s">
        <v>145</v>
      </c>
      <c r="F1107" s="230">
        <v>35890</v>
      </c>
      <c r="G1107" s="230" t="s">
        <v>288</v>
      </c>
      <c r="H1107" s="230" t="s">
        <v>1482</v>
      </c>
      <c r="I1107" s="230" t="s">
        <v>58</v>
      </c>
      <c r="J1107" s="230" t="s">
        <v>302</v>
      </c>
      <c r="K1107" s="230">
        <v>2016</v>
      </c>
      <c r="L1107" s="230" t="s">
        <v>288</v>
      </c>
      <c r="S1107" s="230" t="s">
        <v>976</v>
      </c>
      <c r="T1107" s="230" t="s">
        <v>976</v>
      </c>
      <c r="U1107" s="230" t="s">
        <v>976</v>
      </c>
      <c r="V1107" s="230" t="s">
        <v>976</v>
      </c>
    </row>
    <row r="1108" spans="1:22" ht="17.25" customHeight="1" x14ac:dyDescent="0.3">
      <c r="A1108" s="230">
        <v>425185</v>
      </c>
      <c r="B1108" s="230" t="s">
        <v>3436</v>
      </c>
      <c r="C1108" s="230" t="s">
        <v>83</v>
      </c>
      <c r="D1108" s="230" t="s">
        <v>210</v>
      </c>
      <c r="E1108" s="230" t="s">
        <v>145</v>
      </c>
      <c r="F1108" s="230">
        <v>35903</v>
      </c>
      <c r="G1108" s="230" t="s">
        <v>288</v>
      </c>
      <c r="H1108" s="230" t="s">
        <v>1482</v>
      </c>
      <c r="I1108" s="230" t="s">
        <v>58</v>
      </c>
      <c r="J1108" s="230" t="s">
        <v>302</v>
      </c>
      <c r="K1108" s="230">
        <v>2016</v>
      </c>
      <c r="L1108" s="230" t="s">
        <v>288</v>
      </c>
      <c r="S1108" s="230" t="s">
        <v>976</v>
      </c>
      <c r="T1108" s="230" t="s">
        <v>976</v>
      </c>
      <c r="U1108" s="230" t="s">
        <v>976</v>
      </c>
      <c r="V1108" s="230" t="s">
        <v>976</v>
      </c>
    </row>
    <row r="1109" spans="1:22" ht="17.25" customHeight="1" x14ac:dyDescent="0.3">
      <c r="A1109" s="230">
        <v>421956</v>
      </c>
      <c r="B1109" s="230" t="s">
        <v>3437</v>
      </c>
      <c r="C1109" s="230" t="s">
        <v>3266</v>
      </c>
      <c r="D1109" s="230" t="s">
        <v>594</v>
      </c>
      <c r="E1109" s="230" t="s">
        <v>145</v>
      </c>
      <c r="F1109" s="230">
        <v>36019</v>
      </c>
      <c r="G1109" s="230" t="s">
        <v>288</v>
      </c>
      <c r="H1109" s="230" t="s">
        <v>1482</v>
      </c>
      <c r="I1109" s="230" t="s">
        <v>58</v>
      </c>
      <c r="J1109" s="230" t="s">
        <v>302</v>
      </c>
      <c r="K1109" s="230">
        <v>2016</v>
      </c>
      <c r="L1109" s="230" t="s">
        <v>288</v>
      </c>
      <c r="S1109" s="230" t="s">
        <v>976</v>
      </c>
      <c r="T1109" s="230" t="s">
        <v>976</v>
      </c>
      <c r="U1109" s="230" t="s">
        <v>976</v>
      </c>
      <c r="V1109" s="230" t="s">
        <v>976</v>
      </c>
    </row>
    <row r="1110" spans="1:22" ht="17.25" customHeight="1" x14ac:dyDescent="0.3">
      <c r="A1110" s="230">
        <v>420873</v>
      </c>
      <c r="B1110" s="230" t="s">
        <v>3438</v>
      </c>
      <c r="C1110" s="230" t="s">
        <v>516</v>
      </c>
      <c r="D1110" s="230" t="s">
        <v>3084</v>
      </c>
      <c r="E1110" s="230" t="s">
        <v>145</v>
      </c>
      <c r="F1110" s="230">
        <v>36056</v>
      </c>
      <c r="G1110" s="230" t="s">
        <v>288</v>
      </c>
      <c r="H1110" s="230" t="s">
        <v>1482</v>
      </c>
      <c r="I1110" s="230" t="s">
        <v>58</v>
      </c>
      <c r="J1110" s="230" t="s">
        <v>302</v>
      </c>
      <c r="K1110" s="230">
        <v>2016</v>
      </c>
      <c r="L1110" s="230" t="s">
        <v>288</v>
      </c>
      <c r="T1110" s="230" t="s">
        <v>976</v>
      </c>
      <c r="U1110" s="230" t="s">
        <v>976</v>
      </c>
      <c r="V1110" s="230" t="s">
        <v>976</v>
      </c>
    </row>
    <row r="1111" spans="1:22" ht="17.25" customHeight="1" x14ac:dyDescent="0.3">
      <c r="A1111" s="230">
        <v>422316</v>
      </c>
      <c r="B1111" s="230" t="s">
        <v>3439</v>
      </c>
      <c r="C1111" s="230" t="s">
        <v>3440</v>
      </c>
      <c r="D1111" s="230" t="s">
        <v>468</v>
      </c>
      <c r="E1111" s="230" t="s">
        <v>146</v>
      </c>
      <c r="F1111" s="230">
        <v>36107</v>
      </c>
      <c r="G1111" s="230" t="s">
        <v>288</v>
      </c>
      <c r="H1111" s="230" t="s">
        <v>1482</v>
      </c>
      <c r="I1111" s="230" t="s">
        <v>58</v>
      </c>
      <c r="J1111" s="230" t="s">
        <v>302</v>
      </c>
      <c r="K1111" s="230">
        <v>2016</v>
      </c>
      <c r="L1111" s="230" t="s">
        <v>288</v>
      </c>
      <c r="T1111" s="230" t="s">
        <v>976</v>
      </c>
      <c r="U1111" s="230" t="s">
        <v>976</v>
      </c>
      <c r="V1111" s="230" t="s">
        <v>976</v>
      </c>
    </row>
    <row r="1112" spans="1:22" ht="17.25" customHeight="1" x14ac:dyDescent="0.3">
      <c r="A1112" s="230">
        <v>421684</v>
      </c>
      <c r="B1112" s="230" t="s">
        <v>3441</v>
      </c>
      <c r="C1112" s="230" t="s">
        <v>479</v>
      </c>
      <c r="D1112" s="230" t="s">
        <v>200</v>
      </c>
      <c r="E1112" s="230" t="s">
        <v>146</v>
      </c>
      <c r="F1112" s="230">
        <v>36161</v>
      </c>
      <c r="G1112" s="230" t="s">
        <v>288</v>
      </c>
      <c r="H1112" s="230" t="s">
        <v>1482</v>
      </c>
      <c r="I1112" s="230" t="s">
        <v>58</v>
      </c>
      <c r="J1112" s="230" t="s">
        <v>302</v>
      </c>
      <c r="K1112" s="230">
        <v>2016</v>
      </c>
      <c r="L1112" s="230" t="s">
        <v>288</v>
      </c>
    </row>
    <row r="1113" spans="1:22" ht="17.25" customHeight="1" x14ac:dyDescent="0.3">
      <c r="A1113" s="230">
        <v>422278</v>
      </c>
      <c r="B1113" s="230" t="s">
        <v>3442</v>
      </c>
      <c r="C1113" s="230" t="s">
        <v>3443</v>
      </c>
      <c r="D1113" s="230" t="s">
        <v>3444</v>
      </c>
      <c r="E1113" s="230" t="s">
        <v>146</v>
      </c>
      <c r="F1113" s="230">
        <v>36161</v>
      </c>
      <c r="G1113" s="230" t="s">
        <v>288</v>
      </c>
      <c r="H1113" s="230" t="s">
        <v>1482</v>
      </c>
      <c r="I1113" s="230" t="s">
        <v>58</v>
      </c>
      <c r="J1113" s="230" t="s">
        <v>302</v>
      </c>
      <c r="K1113" s="230">
        <v>2016</v>
      </c>
      <c r="L1113" s="230" t="s">
        <v>288</v>
      </c>
      <c r="S1113" s="230" t="s">
        <v>976</v>
      </c>
      <c r="U1113" s="230" t="s">
        <v>976</v>
      </c>
      <c r="V1113" s="230" t="s">
        <v>976</v>
      </c>
    </row>
    <row r="1114" spans="1:22" ht="17.25" customHeight="1" x14ac:dyDescent="0.3">
      <c r="A1114" s="230">
        <v>421578</v>
      </c>
      <c r="B1114" s="230" t="s">
        <v>3445</v>
      </c>
      <c r="C1114" s="230" t="s">
        <v>103</v>
      </c>
      <c r="D1114" s="230" t="s">
        <v>468</v>
      </c>
      <c r="E1114" s="230" t="s">
        <v>145</v>
      </c>
      <c r="F1114" s="230">
        <v>36161</v>
      </c>
      <c r="G1114" s="230" t="s">
        <v>288</v>
      </c>
      <c r="H1114" s="230" t="s">
        <v>1482</v>
      </c>
      <c r="I1114" s="230" t="s">
        <v>58</v>
      </c>
      <c r="J1114" s="230" t="s">
        <v>302</v>
      </c>
      <c r="K1114" s="230">
        <v>2016</v>
      </c>
      <c r="L1114" s="230" t="s">
        <v>288</v>
      </c>
      <c r="S1114" s="230" t="s">
        <v>976</v>
      </c>
      <c r="T1114" s="230" t="s">
        <v>976</v>
      </c>
      <c r="U1114" s="230" t="s">
        <v>976</v>
      </c>
      <c r="V1114" s="230" t="s">
        <v>976</v>
      </c>
    </row>
    <row r="1115" spans="1:22" ht="17.25" customHeight="1" x14ac:dyDescent="0.3">
      <c r="A1115" s="230">
        <v>421080</v>
      </c>
      <c r="B1115" s="230" t="s">
        <v>3446</v>
      </c>
      <c r="C1115" s="230" t="s">
        <v>3447</v>
      </c>
      <c r="D1115" s="230" t="s">
        <v>133</v>
      </c>
      <c r="E1115" s="230" t="s">
        <v>146</v>
      </c>
      <c r="F1115" s="230">
        <v>36161</v>
      </c>
      <c r="G1115" s="230" t="s">
        <v>288</v>
      </c>
      <c r="H1115" s="230" t="s">
        <v>1482</v>
      </c>
      <c r="I1115" s="230" t="s">
        <v>58</v>
      </c>
      <c r="J1115" s="230" t="s">
        <v>302</v>
      </c>
      <c r="K1115" s="230">
        <v>2016</v>
      </c>
      <c r="L1115" s="230" t="s">
        <v>288</v>
      </c>
      <c r="R1115" s="230" t="s">
        <v>976</v>
      </c>
      <c r="S1115" s="230" t="s">
        <v>976</v>
      </c>
      <c r="T1115" s="230" t="s">
        <v>976</v>
      </c>
      <c r="U1115" s="230" t="s">
        <v>976</v>
      </c>
      <c r="V1115" s="230" t="s">
        <v>976</v>
      </c>
    </row>
    <row r="1116" spans="1:22" ht="17.25" customHeight="1" x14ac:dyDescent="0.3">
      <c r="A1116" s="230">
        <v>420686</v>
      </c>
      <c r="B1116" s="230" t="s">
        <v>3448</v>
      </c>
      <c r="C1116" s="230" t="s">
        <v>79</v>
      </c>
      <c r="D1116" s="230" t="s">
        <v>202</v>
      </c>
      <c r="E1116" s="230" t="s">
        <v>145</v>
      </c>
      <c r="F1116" s="230">
        <v>36161</v>
      </c>
      <c r="G1116" s="230" t="s">
        <v>288</v>
      </c>
      <c r="H1116" s="230" t="s">
        <v>1482</v>
      </c>
      <c r="I1116" s="230" t="s">
        <v>58</v>
      </c>
      <c r="J1116" s="230" t="s">
        <v>302</v>
      </c>
      <c r="K1116" s="230">
        <v>2016</v>
      </c>
      <c r="L1116" s="230" t="s">
        <v>288</v>
      </c>
      <c r="R1116" s="230" t="s">
        <v>976</v>
      </c>
      <c r="S1116" s="230" t="s">
        <v>976</v>
      </c>
      <c r="T1116" s="230" t="s">
        <v>976</v>
      </c>
      <c r="U1116" s="230" t="s">
        <v>976</v>
      </c>
      <c r="V1116" s="230" t="s">
        <v>976</v>
      </c>
    </row>
    <row r="1117" spans="1:22" ht="17.25" customHeight="1" x14ac:dyDescent="0.3">
      <c r="A1117" s="230">
        <v>421489</v>
      </c>
      <c r="B1117" s="230" t="s">
        <v>3449</v>
      </c>
      <c r="C1117" s="230" t="s">
        <v>75</v>
      </c>
      <c r="D1117" s="230" t="s">
        <v>3450</v>
      </c>
      <c r="E1117" s="230" t="s">
        <v>145</v>
      </c>
      <c r="F1117" s="230">
        <v>36161</v>
      </c>
      <c r="G1117" s="230" t="s">
        <v>288</v>
      </c>
      <c r="H1117" s="230" t="s">
        <v>1482</v>
      </c>
      <c r="I1117" s="230" t="s">
        <v>58</v>
      </c>
      <c r="J1117" s="230" t="s">
        <v>302</v>
      </c>
      <c r="K1117" s="230">
        <v>2016</v>
      </c>
      <c r="L1117" s="230" t="s">
        <v>288</v>
      </c>
      <c r="R1117" s="230" t="s">
        <v>976</v>
      </c>
      <c r="S1117" s="230" t="s">
        <v>976</v>
      </c>
      <c r="T1117" s="230" t="s">
        <v>976</v>
      </c>
      <c r="U1117" s="230" t="s">
        <v>976</v>
      </c>
      <c r="V1117" s="230" t="s">
        <v>976</v>
      </c>
    </row>
    <row r="1118" spans="1:22" ht="17.25" customHeight="1" x14ac:dyDescent="0.3">
      <c r="A1118" s="230">
        <v>421650</v>
      </c>
      <c r="B1118" s="230" t="s">
        <v>3451</v>
      </c>
      <c r="C1118" s="230" t="s">
        <v>83</v>
      </c>
      <c r="D1118" s="230" t="s">
        <v>625</v>
      </c>
      <c r="E1118" s="230" t="s">
        <v>145</v>
      </c>
      <c r="F1118" s="230">
        <v>36161</v>
      </c>
      <c r="G1118" s="230" t="s">
        <v>288</v>
      </c>
      <c r="H1118" s="230" t="s">
        <v>1482</v>
      </c>
      <c r="I1118" s="230" t="s">
        <v>58</v>
      </c>
      <c r="J1118" s="230" t="s">
        <v>302</v>
      </c>
      <c r="K1118" s="230">
        <v>2016</v>
      </c>
      <c r="L1118" s="230" t="s">
        <v>288</v>
      </c>
      <c r="R1118" s="230" t="s">
        <v>976</v>
      </c>
      <c r="S1118" s="230" t="s">
        <v>976</v>
      </c>
      <c r="T1118" s="230" t="s">
        <v>976</v>
      </c>
      <c r="U1118" s="230" t="s">
        <v>976</v>
      </c>
      <c r="V1118" s="230" t="s">
        <v>976</v>
      </c>
    </row>
    <row r="1119" spans="1:22" ht="17.25" customHeight="1" x14ac:dyDescent="0.3">
      <c r="A1119" s="230">
        <v>421792</v>
      </c>
      <c r="B1119" s="230" t="s">
        <v>3452</v>
      </c>
      <c r="C1119" s="230" t="s">
        <v>623</v>
      </c>
      <c r="D1119" s="230" t="s">
        <v>3453</v>
      </c>
      <c r="E1119" s="230" t="s">
        <v>145</v>
      </c>
      <c r="F1119" s="230">
        <v>36161</v>
      </c>
      <c r="G1119" s="230" t="s">
        <v>288</v>
      </c>
      <c r="H1119" s="230" t="s">
        <v>1482</v>
      </c>
      <c r="I1119" s="230" t="s">
        <v>58</v>
      </c>
      <c r="J1119" s="230" t="s">
        <v>302</v>
      </c>
      <c r="K1119" s="230">
        <v>2016</v>
      </c>
      <c r="L1119" s="230" t="s">
        <v>288</v>
      </c>
      <c r="R1119" s="230" t="s">
        <v>976</v>
      </c>
      <c r="S1119" s="230" t="s">
        <v>976</v>
      </c>
      <c r="T1119" s="230" t="s">
        <v>976</v>
      </c>
      <c r="U1119" s="230" t="s">
        <v>976</v>
      </c>
      <c r="V1119" s="230" t="s">
        <v>976</v>
      </c>
    </row>
    <row r="1120" spans="1:22" ht="17.25" customHeight="1" x14ac:dyDescent="0.3">
      <c r="A1120" s="230">
        <v>422449</v>
      </c>
      <c r="B1120" s="230" t="s">
        <v>3454</v>
      </c>
      <c r="C1120" s="230" t="s">
        <v>63</v>
      </c>
      <c r="D1120" s="230" t="s">
        <v>212</v>
      </c>
      <c r="E1120" s="230" t="s">
        <v>145</v>
      </c>
      <c r="F1120" s="230">
        <v>36161</v>
      </c>
      <c r="G1120" s="230" t="s">
        <v>288</v>
      </c>
      <c r="H1120" s="230" t="s">
        <v>1482</v>
      </c>
      <c r="I1120" s="230" t="s">
        <v>58</v>
      </c>
      <c r="J1120" s="230" t="s">
        <v>302</v>
      </c>
      <c r="K1120" s="230">
        <v>2016</v>
      </c>
      <c r="L1120" s="230" t="s">
        <v>288</v>
      </c>
      <c r="R1120" s="230" t="s">
        <v>976</v>
      </c>
      <c r="S1120" s="230" t="s">
        <v>976</v>
      </c>
      <c r="T1120" s="230" t="s">
        <v>976</v>
      </c>
      <c r="U1120" s="230" t="s">
        <v>976</v>
      </c>
      <c r="V1120" s="230" t="s">
        <v>976</v>
      </c>
    </row>
    <row r="1121" spans="1:22" ht="17.25" customHeight="1" x14ac:dyDescent="0.3">
      <c r="A1121" s="230">
        <v>420848</v>
      </c>
      <c r="B1121" s="230" t="s">
        <v>3455</v>
      </c>
      <c r="C1121" s="230" t="s">
        <v>96</v>
      </c>
      <c r="D1121" s="230" t="s">
        <v>227</v>
      </c>
      <c r="E1121" s="230" t="s">
        <v>145</v>
      </c>
      <c r="F1121" s="230">
        <v>36161</v>
      </c>
      <c r="H1121" s="230" t="s">
        <v>1482</v>
      </c>
      <c r="I1121" s="230" t="s">
        <v>58</v>
      </c>
      <c r="J1121" s="230" t="s">
        <v>302</v>
      </c>
      <c r="K1121" s="230">
        <v>2016</v>
      </c>
      <c r="L1121" s="230" t="s">
        <v>288</v>
      </c>
      <c r="U1121" s="230" t="s">
        <v>976</v>
      </c>
      <c r="V1121" s="230" t="s">
        <v>976</v>
      </c>
    </row>
    <row r="1122" spans="1:22" ht="17.25" customHeight="1" x14ac:dyDescent="0.3">
      <c r="A1122" s="230">
        <v>424251</v>
      </c>
      <c r="B1122" s="230" t="s">
        <v>3456</v>
      </c>
      <c r="C1122" s="230" t="s">
        <v>105</v>
      </c>
      <c r="D1122" s="230" t="s">
        <v>541</v>
      </c>
      <c r="E1122" s="230" t="s">
        <v>146</v>
      </c>
      <c r="F1122" s="230">
        <v>36192</v>
      </c>
      <c r="G1122" s="230" t="s">
        <v>288</v>
      </c>
      <c r="H1122" s="230" t="s">
        <v>1482</v>
      </c>
      <c r="I1122" s="230" t="s">
        <v>58</v>
      </c>
      <c r="J1122" s="230" t="s">
        <v>302</v>
      </c>
      <c r="K1122" s="230">
        <v>2016</v>
      </c>
      <c r="L1122" s="230" t="s">
        <v>288</v>
      </c>
      <c r="S1122" s="230" t="s">
        <v>976</v>
      </c>
      <c r="T1122" s="230" t="s">
        <v>976</v>
      </c>
      <c r="U1122" s="230" t="s">
        <v>976</v>
      </c>
      <c r="V1122" s="230" t="s">
        <v>976</v>
      </c>
    </row>
    <row r="1123" spans="1:22" ht="17.25" customHeight="1" x14ac:dyDescent="0.3">
      <c r="A1123" s="230">
        <v>421405</v>
      </c>
      <c r="B1123" s="230" t="s">
        <v>3457</v>
      </c>
      <c r="C1123" s="230" t="s">
        <v>83</v>
      </c>
      <c r="D1123" s="230" t="s">
        <v>223</v>
      </c>
      <c r="E1123" s="230" t="s">
        <v>145</v>
      </c>
      <c r="F1123" s="230">
        <v>36251</v>
      </c>
      <c r="G1123" s="230" t="s">
        <v>288</v>
      </c>
      <c r="H1123" s="230" t="s">
        <v>1482</v>
      </c>
      <c r="I1123" s="230" t="s">
        <v>58</v>
      </c>
      <c r="J1123" s="230" t="s">
        <v>302</v>
      </c>
      <c r="K1123" s="230">
        <v>2016</v>
      </c>
      <c r="L1123" s="230" t="s">
        <v>288</v>
      </c>
      <c r="U1123" s="230" t="s">
        <v>976</v>
      </c>
      <c r="V1123" s="230" t="s">
        <v>976</v>
      </c>
    </row>
    <row r="1124" spans="1:22" ht="17.25" customHeight="1" x14ac:dyDescent="0.3">
      <c r="A1124" s="230">
        <v>421377</v>
      </c>
      <c r="B1124" s="230" t="s">
        <v>3458</v>
      </c>
      <c r="C1124" s="230" t="s">
        <v>3210</v>
      </c>
      <c r="D1124" s="230" t="s">
        <v>2670</v>
      </c>
      <c r="E1124" s="230" t="s">
        <v>145</v>
      </c>
      <c r="F1124" s="230">
        <v>36312</v>
      </c>
      <c r="G1124" s="230" t="s">
        <v>288</v>
      </c>
      <c r="H1124" s="230" t="s">
        <v>1482</v>
      </c>
      <c r="I1124" s="230" t="s">
        <v>58</v>
      </c>
      <c r="J1124" s="230" t="s">
        <v>302</v>
      </c>
      <c r="K1124" s="230">
        <v>2016</v>
      </c>
      <c r="L1124" s="230" t="s">
        <v>288</v>
      </c>
      <c r="T1124" s="230" t="s">
        <v>976</v>
      </c>
      <c r="U1124" s="230" t="s">
        <v>976</v>
      </c>
      <c r="V1124" s="230" t="s">
        <v>976</v>
      </c>
    </row>
    <row r="1125" spans="1:22" ht="17.25" customHeight="1" x14ac:dyDescent="0.3">
      <c r="A1125" s="230">
        <v>426120</v>
      </c>
      <c r="B1125" s="230" t="s">
        <v>3459</v>
      </c>
      <c r="C1125" s="230" t="s">
        <v>61</v>
      </c>
      <c r="D1125" s="230" t="s">
        <v>3460</v>
      </c>
      <c r="E1125" s="230" t="s">
        <v>146</v>
      </c>
      <c r="F1125" s="230" t="s">
        <v>3461</v>
      </c>
      <c r="H1125" s="230" t="s">
        <v>1482</v>
      </c>
      <c r="I1125" s="230" t="s">
        <v>58</v>
      </c>
      <c r="J1125" s="230" t="s">
        <v>302</v>
      </c>
      <c r="K1125" s="230">
        <v>2016</v>
      </c>
      <c r="L1125" s="230" t="s">
        <v>288</v>
      </c>
    </row>
    <row r="1126" spans="1:22" ht="17.25" customHeight="1" x14ac:dyDescent="0.3">
      <c r="A1126" s="230">
        <v>425069</v>
      </c>
      <c r="B1126" s="230" t="s">
        <v>3462</v>
      </c>
      <c r="C1126" s="230" t="s">
        <v>63</v>
      </c>
      <c r="D1126" s="230" t="s">
        <v>195</v>
      </c>
      <c r="E1126" s="230" t="s">
        <v>146</v>
      </c>
      <c r="G1126" s="230" t="s">
        <v>288</v>
      </c>
      <c r="H1126" s="230" t="s">
        <v>1482</v>
      </c>
      <c r="I1126" s="230" t="s">
        <v>58</v>
      </c>
      <c r="J1126" s="230" t="s">
        <v>302</v>
      </c>
      <c r="K1126" s="230">
        <v>2016</v>
      </c>
      <c r="L1126" s="230" t="s">
        <v>288</v>
      </c>
      <c r="T1126" s="230" t="s">
        <v>976</v>
      </c>
      <c r="U1126" s="230" t="s">
        <v>976</v>
      </c>
      <c r="V1126" s="230" t="s">
        <v>976</v>
      </c>
    </row>
    <row r="1127" spans="1:22" ht="17.25" customHeight="1" x14ac:dyDescent="0.3">
      <c r="A1127" s="230">
        <v>420751</v>
      </c>
      <c r="B1127" s="230" t="s">
        <v>3463</v>
      </c>
      <c r="C1127" s="230" t="s">
        <v>694</v>
      </c>
      <c r="D1127" s="230" t="s">
        <v>201</v>
      </c>
      <c r="E1127" s="230" t="s">
        <v>146</v>
      </c>
      <c r="F1127" s="230">
        <v>35065</v>
      </c>
      <c r="G1127" s="230" t="s">
        <v>288</v>
      </c>
      <c r="H1127" s="230" t="s">
        <v>1482</v>
      </c>
      <c r="I1127" s="230" t="s">
        <v>58</v>
      </c>
      <c r="J1127" s="230" t="s">
        <v>303</v>
      </c>
      <c r="K1127" s="230">
        <v>2016</v>
      </c>
      <c r="L1127" s="230" t="s">
        <v>288</v>
      </c>
      <c r="S1127" s="230" t="s">
        <v>976</v>
      </c>
      <c r="T1127" s="230" t="s">
        <v>976</v>
      </c>
      <c r="U1127" s="230" t="s">
        <v>976</v>
      </c>
      <c r="V1127" s="230" t="s">
        <v>976</v>
      </c>
    </row>
    <row r="1128" spans="1:22" ht="17.25" customHeight="1" x14ac:dyDescent="0.3">
      <c r="A1128" s="230">
        <v>422122</v>
      </c>
      <c r="B1128" s="230" t="s">
        <v>3464</v>
      </c>
      <c r="C1128" s="230" t="s">
        <v>63</v>
      </c>
      <c r="D1128" s="230" t="s">
        <v>380</v>
      </c>
      <c r="E1128" s="230" t="s">
        <v>145</v>
      </c>
      <c r="F1128" s="230">
        <v>35065</v>
      </c>
      <c r="G1128" s="230" t="s">
        <v>288</v>
      </c>
      <c r="H1128" s="230" t="s">
        <v>1482</v>
      </c>
      <c r="I1128" s="230" t="s">
        <v>58</v>
      </c>
      <c r="J1128" s="230" t="s">
        <v>303</v>
      </c>
      <c r="K1128" s="230">
        <v>2016</v>
      </c>
      <c r="L1128" s="230" t="s">
        <v>288</v>
      </c>
      <c r="S1128" s="230" t="s">
        <v>976</v>
      </c>
      <c r="T1128" s="230" t="s">
        <v>976</v>
      </c>
      <c r="U1128" s="230" t="s">
        <v>976</v>
      </c>
      <c r="V1128" s="230" t="s">
        <v>976</v>
      </c>
    </row>
    <row r="1129" spans="1:22" ht="17.25" customHeight="1" x14ac:dyDescent="0.3">
      <c r="A1129" s="230">
        <v>427102</v>
      </c>
      <c r="B1129" s="230" t="s">
        <v>3465</v>
      </c>
      <c r="C1129" s="230" t="s">
        <v>66</v>
      </c>
      <c r="D1129" s="230" t="s">
        <v>1762</v>
      </c>
      <c r="E1129" s="230" t="s">
        <v>145</v>
      </c>
      <c r="F1129" s="230">
        <v>35065</v>
      </c>
      <c r="G1129" s="230" t="s">
        <v>288</v>
      </c>
      <c r="H1129" s="230" t="s">
        <v>1482</v>
      </c>
      <c r="I1129" s="230" t="s">
        <v>58</v>
      </c>
      <c r="J1129" s="230" t="s">
        <v>303</v>
      </c>
      <c r="K1129" s="230">
        <v>2016</v>
      </c>
      <c r="L1129" s="230" t="s">
        <v>288</v>
      </c>
      <c r="V1129" s="230" t="s">
        <v>976</v>
      </c>
    </row>
    <row r="1130" spans="1:22" ht="17.25" customHeight="1" x14ac:dyDescent="0.3">
      <c r="A1130" s="230">
        <v>420552</v>
      </c>
      <c r="B1130" s="230" t="s">
        <v>3466</v>
      </c>
      <c r="C1130" s="230" t="s">
        <v>413</v>
      </c>
      <c r="D1130" s="230" t="s">
        <v>232</v>
      </c>
      <c r="E1130" s="230" t="s">
        <v>145</v>
      </c>
      <c r="F1130" s="230">
        <v>35065</v>
      </c>
      <c r="H1130" s="230" t="s">
        <v>1482</v>
      </c>
      <c r="I1130" s="230" t="s">
        <v>58</v>
      </c>
      <c r="J1130" s="230" t="s">
        <v>303</v>
      </c>
      <c r="K1130" s="230">
        <v>2016</v>
      </c>
      <c r="L1130" s="230" t="s">
        <v>288</v>
      </c>
      <c r="U1130" s="230" t="s">
        <v>976</v>
      </c>
      <c r="V1130" s="230" t="s">
        <v>976</v>
      </c>
    </row>
    <row r="1131" spans="1:22" ht="17.25" customHeight="1" x14ac:dyDescent="0.3">
      <c r="A1131" s="230">
        <v>423750</v>
      </c>
      <c r="B1131" s="230" t="s">
        <v>3467</v>
      </c>
      <c r="C1131" s="230" t="s">
        <v>387</v>
      </c>
      <c r="D1131" s="230" t="s">
        <v>213</v>
      </c>
      <c r="E1131" s="230" t="s">
        <v>145</v>
      </c>
      <c r="F1131" s="230">
        <v>35198</v>
      </c>
      <c r="G1131" s="230" t="s">
        <v>288</v>
      </c>
      <c r="H1131" s="230" t="s">
        <v>1482</v>
      </c>
      <c r="I1131" s="230" t="s">
        <v>58</v>
      </c>
      <c r="J1131" s="230" t="s">
        <v>303</v>
      </c>
      <c r="K1131" s="230">
        <v>2016</v>
      </c>
      <c r="L1131" s="230" t="s">
        <v>288</v>
      </c>
      <c r="S1131" s="230" t="s">
        <v>976</v>
      </c>
      <c r="T1131" s="230" t="s">
        <v>976</v>
      </c>
      <c r="U1131" s="230" t="s">
        <v>976</v>
      </c>
      <c r="V1131" s="230" t="s">
        <v>976</v>
      </c>
    </row>
    <row r="1132" spans="1:22" ht="17.25" customHeight="1" x14ac:dyDescent="0.3">
      <c r="A1132" s="230">
        <v>424986</v>
      </c>
      <c r="B1132" s="230" t="s">
        <v>3468</v>
      </c>
      <c r="C1132" s="230" t="s">
        <v>458</v>
      </c>
      <c r="D1132" s="230" t="s">
        <v>1646</v>
      </c>
      <c r="E1132" s="230" t="s">
        <v>145</v>
      </c>
      <c r="F1132" s="230">
        <v>35247</v>
      </c>
      <c r="G1132" s="230" t="s">
        <v>288</v>
      </c>
      <c r="H1132" s="230" t="s">
        <v>1482</v>
      </c>
      <c r="I1132" s="230" t="s">
        <v>58</v>
      </c>
      <c r="J1132" s="230" t="s">
        <v>303</v>
      </c>
      <c r="K1132" s="230">
        <v>2016</v>
      </c>
      <c r="L1132" s="230" t="s">
        <v>288</v>
      </c>
      <c r="S1132" s="230" t="s">
        <v>976</v>
      </c>
      <c r="T1132" s="230" t="s">
        <v>976</v>
      </c>
      <c r="U1132" s="230" t="s">
        <v>976</v>
      </c>
      <c r="V1132" s="230" t="s">
        <v>976</v>
      </c>
    </row>
    <row r="1133" spans="1:22" ht="17.25" customHeight="1" x14ac:dyDescent="0.3">
      <c r="A1133" s="230">
        <v>424591</v>
      </c>
      <c r="B1133" s="230" t="s">
        <v>3469</v>
      </c>
      <c r="C1133" s="230" t="s">
        <v>474</v>
      </c>
      <c r="D1133" s="230" t="s">
        <v>388</v>
      </c>
      <c r="E1133" s="230" t="s">
        <v>145</v>
      </c>
      <c r="F1133" s="230">
        <v>35431</v>
      </c>
      <c r="G1133" s="230" t="s">
        <v>288</v>
      </c>
      <c r="H1133" s="230" t="s">
        <v>1482</v>
      </c>
      <c r="I1133" s="230" t="s">
        <v>58</v>
      </c>
      <c r="J1133" s="230" t="s">
        <v>303</v>
      </c>
      <c r="K1133" s="230">
        <v>2016</v>
      </c>
      <c r="L1133" s="230" t="s">
        <v>288</v>
      </c>
      <c r="N1133" s="230">
        <v>3087</v>
      </c>
      <c r="O1133" s="230">
        <v>44424.452928240738</v>
      </c>
      <c r="P1133" s="230">
        <v>13000</v>
      </c>
    </row>
    <row r="1134" spans="1:22" ht="17.25" customHeight="1" x14ac:dyDescent="0.3">
      <c r="A1134" s="230">
        <v>425121</v>
      </c>
      <c r="B1134" s="230" t="s">
        <v>3470</v>
      </c>
      <c r="C1134" s="230" t="s">
        <v>3471</v>
      </c>
      <c r="D1134" s="230" t="s">
        <v>219</v>
      </c>
      <c r="E1134" s="230" t="s">
        <v>145</v>
      </c>
      <c r="F1134" s="230">
        <v>35431</v>
      </c>
      <c r="G1134" s="230" t="s">
        <v>288</v>
      </c>
      <c r="H1134" s="230" t="s">
        <v>1482</v>
      </c>
      <c r="I1134" s="230" t="s">
        <v>58</v>
      </c>
      <c r="J1134" s="230" t="s">
        <v>303</v>
      </c>
      <c r="K1134" s="230">
        <v>2016</v>
      </c>
      <c r="L1134" s="230" t="s">
        <v>288</v>
      </c>
      <c r="S1134" s="230" t="s">
        <v>976</v>
      </c>
      <c r="T1134" s="230" t="s">
        <v>976</v>
      </c>
      <c r="U1134" s="230" t="s">
        <v>976</v>
      </c>
      <c r="V1134" s="230" t="s">
        <v>976</v>
      </c>
    </row>
    <row r="1135" spans="1:22" ht="17.25" customHeight="1" x14ac:dyDescent="0.3">
      <c r="A1135" s="230">
        <v>426781</v>
      </c>
      <c r="B1135" s="230" t="s">
        <v>3472</v>
      </c>
      <c r="C1135" s="230" t="s">
        <v>358</v>
      </c>
      <c r="D1135" s="230" t="s">
        <v>229</v>
      </c>
      <c r="E1135" s="230" t="s">
        <v>145</v>
      </c>
      <c r="F1135" s="230">
        <v>35431</v>
      </c>
      <c r="G1135" s="230" t="s">
        <v>288</v>
      </c>
      <c r="H1135" s="230" t="s">
        <v>1482</v>
      </c>
      <c r="I1135" s="230" t="s">
        <v>58</v>
      </c>
      <c r="J1135" s="230" t="s">
        <v>303</v>
      </c>
      <c r="K1135" s="230">
        <v>2016</v>
      </c>
      <c r="L1135" s="230" t="s">
        <v>288</v>
      </c>
    </row>
    <row r="1136" spans="1:22" ht="17.25" customHeight="1" x14ac:dyDescent="0.3">
      <c r="A1136" s="230">
        <v>422771</v>
      </c>
      <c r="B1136" s="230" t="s">
        <v>3473</v>
      </c>
      <c r="C1136" s="230" t="s">
        <v>83</v>
      </c>
      <c r="D1136" s="230" t="s">
        <v>709</v>
      </c>
      <c r="E1136" s="230" t="s">
        <v>146</v>
      </c>
      <c r="F1136" s="230">
        <v>35431</v>
      </c>
      <c r="G1136" s="230" t="s">
        <v>288</v>
      </c>
      <c r="H1136" s="230" t="s">
        <v>1482</v>
      </c>
      <c r="I1136" s="230" t="s">
        <v>58</v>
      </c>
      <c r="J1136" s="230" t="s">
        <v>303</v>
      </c>
      <c r="K1136" s="230">
        <v>2016</v>
      </c>
      <c r="L1136" s="230" t="s">
        <v>288</v>
      </c>
      <c r="R1136" s="230" t="s">
        <v>976</v>
      </c>
      <c r="S1136" s="230" t="s">
        <v>976</v>
      </c>
      <c r="T1136" s="230" t="s">
        <v>976</v>
      </c>
      <c r="U1136" s="230" t="s">
        <v>976</v>
      </c>
      <c r="V1136" s="230" t="s">
        <v>976</v>
      </c>
    </row>
    <row r="1137" spans="1:22" ht="17.25" customHeight="1" x14ac:dyDescent="0.3">
      <c r="A1137" s="230">
        <v>421989</v>
      </c>
      <c r="B1137" s="230" t="s">
        <v>3474</v>
      </c>
      <c r="C1137" s="230" t="s">
        <v>3475</v>
      </c>
      <c r="D1137" s="230" t="s">
        <v>208</v>
      </c>
      <c r="E1137" s="230" t="s">
        <v>145</v>
      </c>
      <c r="F1137" s="230">
        <v>35431</v>
      </c>
      <c r="G1137" s="230" t="s">
        <v>288</v>
      </c>
      <c r="H1137" s="230" t="s">
        <v>1482</v>
      </c>
      <c r="I1137" s="230" t="s">
        <v>58</v>
      </c>
      <c r="J1137" s="230" t="s">
        <v>303</v>
      </c>
      <c r="K1137" s="230">
        <v>2016</v>
      </c>
      <c r="L1137" s="230" t="s">
        <v>288</v>
      </c>
      <c r="R1137" s="230" t="s">
        <v>976</v>
      </c>
      <c r="S1137" s="230" t="s">
        <v>976</v>
      </c>
      <c r="T1137" s="230" t="s">
        <v>976</v>
      </c>
      <c r="U1137" s="230" t="s">
        <v>976</v>
      </c>
      <c r="V1137" s="230" t="s">
        <v>976</v>
      </c>
    </row>
    <row r="1138" spans="1:22" ht="17.25" customHeight="1" x14ac:dyDescent="0.3">
      <c r="A1138" s="230">
        <v>422217</v>
      </c>
      <c r="B1138" s="230" t="s">
        <v>3476</v>
      </c>
      <c r="C1138" s="230" t="s">
        <v>63</v>
      </c>
      <c r="D1138" s="230" t="s">
        <v>219</v>
      </c>
      <c r="E1138" s="230" t="s">
        <v>145</v>
      </c>
      <c r="F1138" s="230">
        <v>35431</v>
      </c>
      <c r="G1138" s="230" t="s">
        <v>288</v>
      </c>
      <c r="H1138" s="230" t="s">
        <v>1482</v>
      </c>
      <c r="I1138" s="230" t="s">
        <v>58</v>
      </c>
      <c r="J1138" s="230" t="s">
        <v>303</v>
      </c>
      <c r="K1138" s="230">
        <v>2016</v>
      </c>
      <c r="L1138" s="230" t="s">
        <v>288</v>
      </c>
      <c r="R1138" s="230" t="s">
        <v>976</v>
      </c>
      <c r="S1138" s="230" t="s">
        <v>976</v>
      </c>
      <c r="T1138" s="230" t="s">
        <v>976</v>
      </c>
      <c r="U1138" s="230" t="s">
        <v>976</v>
      </c>
      <c r="V1138" s="230" t="s">
        <v>976</v>
      </c>
    </row>
    <row r="1139" spans="1:22" ht="17.25" customHeight="1" x14ac:dyDescent="0.3">
      <c r="A1139" s="230">
        <v>423855</v>
      </c>
      <c r="B1139" s="230" t="s">
        <v>1161</v>
      </c>
      <c r="C1139" s="230" t="s">
        <v>127</v>
      </c>
      <c r="D1139" s="230" t="s">
        <v>197</v>
      </c>
      <c r="E1139" s="230" t="s">
        <v>145</v>
      </c>
      <c r="F1139" s="230">
        <v>35431</v>
      </c>
      <c r="G1139" s="230" t="s">
        <v>288</v>
      </c>
      <c r="H1139" s="230" t="s">
        <v>1482</v>
      </c>
      <c r="I1139" s="230" t="s">
        <v>58</v>
      </c>
      <c r="J1139" s="230" t="s">
        <v>303</v>
      </c>
      <c r="K1139" s="230">
        <v>2016</v>
      </c>
      <c r="L1139" s="230" t="s">
        <v>288</v>
      </c>
      <c r="R1139" s="230" t="s">
        <v>976</v>
      </c>
      <c r="S1139" s="230" t="s">
        <v>976</v>
      </c>
      <c r="T1139" s="230" t="s">
        <v>976</v>
      </c>
      <c r="U1139" s="230" t="s">
        <v>976</v>
      </c>
      <c r="V1139" s="230" t="s">
        <v>976</v>
      </c>
    </row>
    <row r="1140" spans="1:22" ht="17.25" customHeight="1" x14ac:dyDescent="0.3">
      <c r="A1140" s="230">
        <v>421712</v>
      </c>
      <c r="B1140" s="230" t="s">
        <v>3477</v>
      </c>
      <c r="C1140" s="230" t="s">
        <v>63</v>
      </c>
      <c r="D1140" s="230" t="s">
        <v>1607</v>
      </c>
      <c r="E1140" s="230" t="s">
        <v>145</v>
      </c>
      <c r="F1140" s="230">
        <v>35431</v>
      </c>
      <c r="G1140" s="230" t="s">
        <v>3478</v>
      </c>
      <c r="H1140" s="230" t="s">
        <v>1482</v>
      </c>
      <c r="I1140" s="230" t="s">
        <v>58</v>
      </c>
      <c r="J1140" s="230" t="s">
        <v>303</v>
      </c>
      <c r="K1140" s="230">
        <v>2016</v>
      </c>
      <c r="L1140" s="230" t="s">
        <v>288</v>
      </c>
      <c r="R1140" s="230" t="s">
        <v>976</v>
      </c>
      <c r="S1140" s="230" t="s">
        <v>976</v>
      </c>
      <c r="T1140" s="230" t="s">
        <v>976</v>
      </c>
      <c r="U1140" s="230" t="s">
        <v>976</v>
      </c>
      <c r="V1140" s="230" t="s">
        <v>976</v>
      </c>
    </row>
    <row r="1141" spans="1:22" ht="17.25" customHeight="1" x14ac:dyDescent="0.3">
      <c r="A1141" s="230">
        <v>424314</v>
      </c>
      <c r="B1141" s="230" t="s">
        <v>3479</v>
      </c>
      <c r="C1141" s="230" t="s">
        <v>63</v>
      </c>
      <c r="D1141" s="230" t="s">
        <v>3065</v>
      </c>
      <c r="E1141" s="230" t="s">
        <v>145</v>
      </c>
      <c r="F1141" s="230">
        <v>35438</v>
      </c>
      <c r="G1141" s="230" t="s">
        <v>288</v>
      </c>
      <c r="H1141" s="230" t="s">
        <v>1482</v>
      </c>
      <c r="I1141" s="230" t="s">
        <v>58</v>
      </c>
      <c r="J1141" s="230" t="s">
        <v>303</v>
      </c>
      <c r="K1141" s="230">
        <v>2016</v>
      </c>
      <c r="L1141" s="230" t="s">
        <v>288</v>
      </c>
      <c r="U1141" s="230" t="s">
        <v>976</v>
      </c>
      <c r="V1141" s="230" t="s">
        <v>976</v>
      </c>
    </row>
    <row r="1142" spans="1:22" ht="17.25" customHeight="1" x14ac:dyDescent="0.3">
      <c r="A1142" s="230">
        <v>419865</v>
      </c>
      <c r="B1142" s="230" t="s">
        <v>3480</v>
      </c>
      <c r="C1142" s="230" t="s">
        <v>137</v>
      </c>
      <c r="D1142" s="230" t="s">
        <v>667</v>
      </c>
      <c r="E1142" s="230" t="s">
        <v>145</v>
      </c>
      <c r="F1142" s="230">
        <v>35558</v>
      </c>
      <c r="G1142" s="230" t="s">
        <v>288</v>
      </c>
      <c r="H1142" s="230" t="s">
        <v>1482</v>
      </c>
      <c r="I1142" s="230" t="s">
        <v>58</v>
      </c>
      <c r="J1142" s="230" t="s">
        <v>303</v>
      </c>
      <c r="K1142" s="230">
        <v>2016</v>
      </c>
      <c r="L1142" s="230" t="s">
        <v>288</v>
      </c>
      <c r="S1142" s="230" t="s">
        <v>976</v>
      </c>
      <c r="T1142" s="230" t="s">
        <v>976</v>
      </c>
      <c r="U1142" s="230" t="s">
        <v>976</v>
      </c>
      <c r="V1142" s="230" t="s">
        <v>976</v>
      </c>
    </row>
    <row r="1143" spans="1:22" ht="17.25" customHeight="1" x14ac:dyDescent="0.3">
      <c r="A1143" s="230">
        <v>425703</v>
      </c>
      <c r="B1143" s="230" t="s">
        <v>3481</v>
      </c>
      <c r="C1143" s="230" t="s">
        <v>66</v>
      </c>
      <c r="D1143" s="230" t="s">
        <v>695</v>
      </c>
      <c r="E1143" s="230" t="s">
        <v>146</v>
      </c>
      <c r="F1143" s="230">
        <v>35565</v>
      </c>
      <c r="G1143" s="230" t="s">
        <v>288</v>
      </c>
      <c r="H1143" s="230" t="s">
        <v>1482</v>
      </c>
      <c r="I1143" s="230" t="s">
        <v>58</v>
      </c>
      <c r="J1143" s="230" t="s">
        <v>303</v>
      </c>
      <c r="K1143" s="230">
        <v>2016</v>
      </c>
      <c r="L1143" s="230" t="s">
        <v>288</v>
      </c>
      <c r="S1143" s="230" t="s">
        <v>976</v>
      </c>
      <c r="T1143" s="230" t="s">
        <v>976</v>
      </c>
      <c r="U1143" s="230" t="s">
        <v>976</v>
      </c>
      <c r="V1143" s="230" t="s">
        <v>976</v>
      </c>
    </row>
    <row r="1144" spans="1:22" ht="17.25" customHeight="1" x14ac:dyDescent="0.3">
      <c r="A1144" s="230">
        <v>422073</v>
      </c>
      <c r="B1144" s="230" t="s">
        <v>3482</v>
      </c>
      <c r="C1144" s="230" t="s">
        <v>3483</v>
      </c>
      <c r="D1144" s="230" t="s">
        <v>522</v>
      </c>
      <c r="E1144" s="230" t="s">
        <v>145</v>
      </c>
      <c r="F1144" s="230">
        <v>35648</v>
      </c>
      <c r="G1144" s="230" t="s">
        <v>288</v>
      </c>
      <c r="H1144" s="230" t="s">
        <v>1482</v>
      </c>
      <c r="I1144" s="230" t="s">
        <v>58</v>
      </c>
      <c r="J1144" s="230" t="s">
        <v>303</v>
      </c>
      <c r="K1144" s="230">
        <v>2016</v>
      </c>
      <c r="L1144" s="230" t="s">
        <v>288</v>
      </c>
      <c r="S1144" s="230" t="s">
        <v>976</v>
      </c>
      <c r="T1144" s="230" t="s">
        <v>976</v>
      </c>
      <c r="U1144" s="230" t="s">
        <v>976</v>
      </c>
      <c r="V1144" s="230" t="s">
        <v>976</v>
      </c>
    </row>
    <row r="1145" spans="1:22" ht="17.25" customHeight="1" x14ac:dyDescent="0.3">
      <c r="A1145" s="230">
        <v>422288</v>
      </c>
      <c r="B1145" s="230" t="s">
        <v>3484</v>
      </c>
      <c r="C1145" s="230" t="s">
        <v>1692</v>
      </c>
      <c r="D1145" s="230" t="s">
        <v>222</v>
      </c>
      <c r="E1145" s="230" t="s">
        <v>146</v>
      </c>
      <c r="F1145" s="230">
        <v>35682</v>
      </c>
      <c r="G1145" s="230" t="s">
        <v>294</v>
      </c>
      <c r="H1145" s="230" t="s">
        <v>1482</v>
      </c>
      <c r="I1145" s="230" t="s">
        <v>58</v>
      </c>
      <c r="J1145" s="230" t="s">
        <v>303</v>
      </c>
      <c r="K1145" s="230">
        <v>2016</v>
      </c>
      <c r="L1145" s="230" t="s">
        <v>288</v>
      </c>
      <c r="S1145" s="230" t="s">
        <v>976</v>
      </c>
      <c r="U1145" s="230" t="s">
        <v>976</v>
      </c>
      <c r="V1145" s="230" t="s">
        <v>976</v>
      </c>
    </row>
    <row r="1146" spans="1:22" ht="17.25" customHeight="1" x14ac:dyDescent="0.3">
      <c r="A1146" s="230">
        <v>424842</v>
      </c>
      <c r="B1146" s="230" t="s">
        <v>3485</v>
      </c>
      <c r="C1146" s="230" t="s">
        <v>3486</v>
      </c>
      <c r="D1146" s="230" t="s">
        <v>266</v>
      </c>
      <c r="E1146" s="230" t="s">
        <v>145</v>
      </c>
      <c r="F1146" s="230">
        <v>35735</v>
      </c>
      <c r="G1146" s="230" t="s">
        <v>288</v>
      </c>
      <c r="H1146" s="230" t="s">
        <v>1482</v>
      </c>
      <c r="I1146" s="230" t="s">
        <v>58</v>
      </c>
      <c r="J1146" s="230" t="s">
        <v>303</v>
      </c>
      <c r="K1146" s="230">
        <v>2016</v>
      </c>
      <c r="L1146" s="230" t="s">
        <v>288</v>
      </c>
      <c r="S1146" s="230" t="s">
        <v>976</v>
      </c>
      <c r="T1146" s="230" t="s">
        <v>976</v>
      </c>
      <c r="U1146" s="230" t="s">
        <v>976</v>
      </c>
      <c r="V1146" s="230" t="s">
        <v>976</v>
      </c>
    </row>
    <row r="1147" spans="1:22" ht="17.25" customHeight="1" x14ac:dyDescent="0.3">
      <c r="A1147" s="230">
        <v>421049</v>
      </c>
      <c r="B1147" s="230" t="s">
        <v>3487</v>
      </c>
      <c r="C1147" s="230" t="s">
        <v>422</v>
      </c>
      <c r="D1147" s="230" t="s">
        <v>210</v>
      </c>
      <c r="E1147" s="230" t="s">
        <v>145</v>
      </c>
      <c r="F1147" s="230">
        <v>35796</v>
      </c>
      <c r="G1147" s="230" t="s">
        <v>1952</v>
      </c>
      <c r="H1147" s="230" t="s">
        <v>1482</v>
      </c>
      <c r="I1147" s="230" t="s">
        <v>58</v>
      </c>
      <c r="J1147" s="230" t="s">
        <v>303</v>
      </c>
      <c r="K1147" s="230">
        <v>2016</v>
      </c>
      <c r="L1147" s="230" t="s">
        <v>288</v>
      </c>
      <c r="R1147" s="230" t="s">
        <v>976</v>
      </c>
      <c r="S1147" s="230" t="s">
        <v>976</v>
      </c>
      <c r="T1147" s="230" t="s">
        <v>976</v>
      </c>
      <c r="U1147" s="230" t="s">
        <v>976</v>
      </c>
      <c r="V1147" s="230" t="s">
        <v>976</v>
      </c>
    </row>
    <row r="1148" spans="1:22" ht="17.25" customHeight="1" x14ac:dyDescent="0.3">
      <c r="A1148" s="230">
        <v>420714</v>
      </c>
      <c r="B1148" s="230" t="s">
        <v>3488</v>
      </c>
      <c r="C1148" s="230" t="s">
        <v>68</v>
      </c>
      <c r="D1148" s="230" t="s">
        <v>252</v>
      </c>
      <c r="E1148" s="230" t="s">
        <v>145</v>
      </c>
      <c r="F1148" s="230">
        <v>35796</v>
      </c>
      <c r="G1148" s="230" t="s">
        <v>1583</v>
      </c>
      <c r="H1148" s="230" t="s">
        <v>1482</v>
      </c>
      <c r="I1148" s="230" t="s">
        <v>58</v>
      </c>
      <c r="J1148" s="230" t="s">
        <v>303</v>
      </c>
      <c r="K1148" s="230">
        <v>2016</v>
      </c>
      <c r="L1148" s="230" t="s">
        <v>288</v>
      </c>
      <c r="R1148" s="230" t="s">
        <v>976</v>
      </c>
      <c r="S1148" s="230" t="s">
        <v>976</v>
      </c>
      <c r="T1148" s="230" t="s">
        <v>976</v>
      </c>
      <c r="U1148" s="230" t="s">
        <v>976</v>
      </c>
      <c r="V1148" s="230" t="s">
        <v>976</v>
      </c>
    </row>
    <row r="1149" spans="1:22" ht="17.25" customHeight="1" x14ac:dyDescent="0.3">
      <c r="A1149" s="230">
        <v>421913</v>
      </c>
      <c r="B1149" s="230" t="s">
        <v>3489</v>
      </c>
      <c r="C1149" s="230" t="s">
        <v>75</v>
      </c>
      <c r="D1149" s="230" t="s">
        <v>3490</v>
      </c>
      <c r="E1149" s="230" t="s">
        <v>145</v>
      </c>
      <c r="F1149" s="230">
        <v>35796</v>
      </c>
      <c r="G1149" s="230" t="s">
        <v>288</v>
      </c>
      <c r="H1149" s="230" t="s">
        <v>1482</v>
      </c>
      <c r="I1149" s="230" t="s">
        <v>58</v>
      </c>
      <c r="J1149" s="230" t="s">
        <v>303</v>
      </c>
      <c r="K1149" s="230">
        <v>2016</v>
      </c>
      <c r="L1149" s="230" t="s">
        <v>288</v>
      </c>
      <c r="S1149" s="230" t="s">
        <v>976</v>
      </c>
      <c r="T1149" s="230" t="s">
        <v>976</v>
      </c>
      <c r="U1149" s="230" t="s">
        <v>976</v>
      </c>
      <c r="V1149" s="230" t="s">
        <v>976</v>
      </c>
    </row>
    <row r="1150" spans="1:22" ht="17.25" customHeight="1" x14ac:dyDescent="0.3">
      <c r="A1150" s="230">
        <v>420913</v>
      </c>
      <c r="B1150" s="230" t="s">
        <v>3491</v>
      </c>
      <c r="C1150" s="230" t="s">
        <v>456</v>
      </c>
      <c r="D1150" s="230" t="s">
        <v>647</v>
      </c>
      <c r="E1150" s="230" t="s">
        <v>145</v>
      </c>
      <c r="F1150" s="230">
        <v>35796</v>
      </c>
      <c r="G1150" s="230" t="s">
        <v>288</v>
      </c>
      <c r="H1150" s="230" t="s">
        <v>1482</v>
      </c>
      <c r="I1150" s="230" t="s">
        <v>58</v>
      </c>
      <c r="J1150" s="230" t="s">
        <v>303</v>
      </c>
      <c r="K1150" s="230">
        <v>2016</v>
      </c>
      <c r="L1150" s="230" t="s">
        <v>288</v>
      </c>
      <c r="T1150" s="230" t="s">
        <v>976</v>
      </c>
      <c r="U1150" s="230" t="s">
        <v>976</v>
      </c>
      <c r="V1150" s="230" t="s">
        <v>976</v>
      </c>
    </row>
    <row r="1151" spans="1:22" ht="17.25" customHeight="1" x14ac:dyDescent="0.3">
      <c r="A1151" s="230">
        <v>421872</v>
      </c>
      <c r="B1151" s="230" t="s">
        <v>3492</v>
      </c>
      <c r="C1151" s="230" t="s">
        <v>105</v>
      </c>
      <c r="D1151" s="230" t="s">
        <v>227</v>
      </c>
      <c r="E1151" s="230" t="s">
        <v>145</v>
      </c>
      <c r="F1151" s="230">
        <v>35796</v>
      </c>
      <c r="G1151" s="230" t="s">
        <v>288</v>
      </c>
      <c r="H1151" s="230" t="s">
        <v>1482</v>
      </c>
      <c r="I1151" s="230" t="s">
        <v>58</v>
      </c>
      <c r="J1151" s="230" t="s">
        <v>303</v>
      </c>
      <c r="K1151" s="230">
        <v>2016</v>
      </c>
      <c r="L1151" s="230" t="s">
        <v>288</v>
      </c>
      <c r="R1151" s="230" t="s">
        <v>976</v>
      </c>
      <c r="T1151" s="230" t="s">
        <v>976</v>
      </c>
      <c r="U1151" s="230" t="s">
        <v>976</v>
      </c>
      <c r="V1151" s="230" t="s">
        <v>976</v>
      </c>
    </row>
    <row r="1152" spans="1:22" ht="17.25" customHeight="1" x14ac:dyDescent="0.3">
      <c r="A1152" s="230">
        <v>421518</v>
      </c>
      <c r="B1152" s="230" t="s">
        <v>3493</v>
      </c>
      <c r="C1152" s="230" t="s">
        <v>83</v>
      </c>
      <c r="D1152" s="230" t="s">
        <v>227</v>
      </c>
      <c r="E1152" s="230" t="s">
        <v>145</v>
      </c>
      <c r="F1152" s="230">
        <v>35796</v>
      </c>
      <c r="G1152" s="230" t="s">
        <v>288</v>
      </c>
      <c r="H1152" s="230" t="s">
        <v>1482</v>
      </c>
      <c r="I1152" s="230" t="s">
        <v>58</v>
      </c>
      <c r="J1152" s="230" t="s">
        <v>303</v>
      </c>
      <c r="K1152" s="230">
        <v>2016</v>
      </c>
      <c r="L1152" s="230" t="s">
        <v>288</v>
      </c>
      <c r="R1152" s="230" t="s">
        <v>976</v>
      </c>
      <c r="S1152" s="230" t="s">
        <v>976</v>
      </c>
      <c r="T1152" s="230" t="s">
        <v>976</v>
      </c>
      <c r="U1152" s="230" t="s">
        <v>976</v>
      </c>
      <c r="V1152" s="230" t="s">
        <v>976</v>
      </c>
    </row>
    <row r="1153" spans="1:22" ht="17.25" customHeight="1" x14ac:dyDescent="0.3">
      <c r="A1153" s="230">
        <v>421628</v>
      </c>
      <c r="B1153" s="230" t="s">
        <v>3494</v>
      </c>
      <c r="C1153" s="230" t="s">
        <v>132</v>
      </c>
      <c r="D1153" s="230" t="s">
        <v>229</v>
      </c>
      <c r="E1153" s="230" t="s">
        <v>145</v>
      </c>
      <c r="F1153" s="230">
        <v>35796</v>
      </c>
      <c r="G1153" s="230" t="s">
        <v>288</v>
      </c>
      <c r="H1153" s="230" t="s">
        <v>1482</v>
      </c>
      <c r="I1153" s="230" t="s">
        <v>58</v>
      </c>
      <c r="J1153" s="230" t="s">
        <v>303</v>
      </c>
      <c r="K1153" s="230">
        <v>2016</v>
      </c>
      <c r="L1153" s="230" t="s">
        <v>288</v>
      </c>
      <c r="R1153" s="230" t="s">
        <v>976</v>
      </c>
      <c r="S1153" s="230" t="s">
        <v>976</v>
      </c>
      <c r="T1153" s="230" t="s">
        <v>976</v>
      </c>
      <c r="U1153" s="230" t="s">
        <v>976</v>
      </c>
      <c r="V1153" s="230" t="s">
        <v>976</v>
      </c>
    </row>
    <row r="1154" spans="1:22" ht="17.25" customHeight="1" x14ac:dyDescent="0.3">
      <c r="A1154" s="230">
        <v>422038</v>
      </c>
      <c r="B1154" s="230" t="s">
        <v>3495</v>
      </c>
      <c r="C1154" s="230" t="s">
        <v>3496</v>
      </c>
      <c r="D1154" s="230" t="s">
        <v>419</v>
      </c>
      <c r="E1154" s="230" t="s">
        <v>145</v>
      </c>
      <c r="F1154" s="230">
        <v>35796</v>
      </c>
      <c r="G1154" s="230" t="s">
        <v>288</v>
      </c>
      <c r="H1154" s="230" t="s">
        <v>1482</v>
      </c>
      <c r="I1154" s="230" t="s">
        <v>58</v>
      </c>
      <c r="J1154" s="230" t="s">
        <v>303</v>
      </c>
      <c r="K1154" s="230">
        <v>2016</v>
      </c>
      <c r="L1154" s="230" t="s">
        <v>288</v>
      </c>
      <c r="R1154" s="230" t="s">
        <v>976</v>
      </c>
      <c r="S1154" s="230" t="s">
        <v>976</v>
      </c>
      <c r="T1154" s="230" t="s">
        <v>976</v>
      </c>
      <c r="U1154" s="230" t="s">
        <v>976</v>
      </c>
      <c r="V1154" s="230" t="s">
        <v>976</v>
      </c>
    </row>
    <row r="1155" spans="1:22" ht="17.25" customHeight="1" x14ac:dyDescent="0.3">
      <c r="A1155" s="230">
        <v>424205</v>
      </c>
      <c r="B1155" s="230" t="s">
        <v>3497</v>
      </c>
      <c r="C1155" s="230" t="s">
        <v>62</v>
      </c>
      <c r="D1155" s="230" t="s">
        <v>227</v>
      </c>
      <c r="E1155" s="230" t="s">
        <v>145</v>
      </c>
      <c r="F1155" s="230">
        <v>35796</v>
      </c>
      <c r="G1155" s="230" t="s">
        <v>288</v>
      </c>
      <c r="H1155" s="230" t="s">
        <v>1482</v>
      </c>
      <c r="I1155" s="230" t="s">
        <v>58</v>
      </c>
      <c r="J1155" s="230" t="s">
        <v>303</v>
      </c>
      <c r="K1155" s="230">
        <v>2016</v>
      </c>
      <c r="L1155" s="230" t="s">
        <v>288</v>
      </c>
      <c r="R1155" s="230" t="s">
        <v>976</v>
      </c>
      <c r="S1155" s="230" t="s">
        <v>976</v>
      </c>
      <c r="T1155" s="230" t="s">
        <v>976</v>
      </c>
      <c r="U1155" s="230" t="s">
        <v>976</v>
      </c>
      <c r="V1155" s="230" t="s">
        <v>976</v>
      </c>
    </row>
    <row r="1156" spans="1:22" ht="17.25" customHeight="1" x14ac:dyDescent="0.3">
      <c r="A1156" s="230">
        <v>424627</v>
      </c>
      <c r="B1156" s="230" t="s">
        <v>3498</v>
      </c>
      <c r="C1156" s="230" t="s">
        <v>3499</v>
      </c>
      <c r="D1156" s="230" t="s">
        <v>253</v>
      </c>
      <c r="E1156" s="230" t="s">
        <v>146</v>
      </c>
      <c r="F1156" s="230">
        <v>35798</v>
      </c>
      <c r="G1156" s="230" t="s">
        <v>3270</v>
      </c>
      <c r="H1156" s="230" t="s">
        <v>1482</v>
      </c>
      <c r="I1156" s="230" t="s">
        <v>58</v>
      </c>
      <c r="J1156" s="230" t="s">
        <v>303</v>
      </c>
      <c r="K1156" s="230">
        <v>2016</v>
      </c>
      <c r="L1156" s="230" t="s">
        <v>288</v>
      </c>
      <c r="S1156" s="230" t="s">
        <v>976</v>
      </c>
      <c r="T1156" s="230" t="s">
        <v>976</v>
      </c>
      <c r="U1156" s="230" t="s">
        <v>976</v>
      </c>
      <c r="V1156" s="230" t="s">
        <v>976</v>
      </c>
    </row>
    <row r="1157" spans="1:22" ht="17.25" customHeight="1" x14ac:dyDescent="0.3">
      <c r="A1157" s="230">
        <v>425309</v>
      </c>
      <c r="B1157" s="230" t="s">
        <v>3500</v>
      </c>
      <c r="C1157" s="230" t="s">
        <v>643</v>
      </c>
      <c r="D1157" s="230" t="s">
        <v>235</v>
      </c>
      <c r="E1157" s="230" t="s">
        <v>145</v>
      </c>
      <c r="F1157" s="230">
        <v>35873</v>
      </c>
      <c r="G1157" s="230" t="s">
        <v>288</v>
      </c>
      <c r="H1157" s="230" t="s">
        <v>1482</v>
      </c>
      <c r="I1157" s="230" t="s">
        <v>58</v>
      </c>
      <c r="J1157" s="230" t="s">
        <v>303</v>
      </c>
      <c r="K1157" s="230">
        <v>2016</v>
      </c>
      <c r="L1157" s="230" t="s">
        <v>288</v>
      </c>
      <c r="U1157" s="230" t="s">
        <v>976</v>
      </c>
      <c r="V1157" s="230" t="s">
        <v>976</v>
      </c>
    </row>
    <row r="1158" spans="1:22" ht="17.25" customHeight="1" x14ac:dyDescent="0.3">
      <c r="A1158" s="230">
        <v>424806</v>
      </c>
      <c r="B1158" s="230" t="s">
        <v>3501</v>
      </c>
      <c r="C1158" s="230" t="s">
        <v>413</v>
      </c>
      <c r="D1158" s="230" t="s">
        <v>256</v>
      </c>
      <c r="E1158" s="230" t="s">
        <v>145</v>
      </c>
      <c r="F1158" s="230">
        <v>35951</v>
      </c>
      <c r="G1158" s="230" t="s">
        <v>288</v>
      </c>
      <c r="H1158" s="230" t="s">
        <v>1482</v>
      </c>
      <c r="I1158" s="230" t="s">
        <v>58</v>
      </c>
      <c r="J1158" s="230" t="s">
        <v>303</v>
      </c>
      <c r="K1158" s="230">
        <v>2016</v>
      </c>
      <c r="L1158" s="230" t="s">
        <v>288</v>
      </c>
      <c r="S1158" s="230" t="s">
        <v>976</v>
      </c>
      <c r="U1158" s="230" t="s">
        <v>976</v>
      </c>
      <c r="V1158" s="230" t="s">
        <v>976</v>
      </c>
    </row>
    <row r="1159" spans="1:22" ht="17.25" customHeight="1" x14ac:dyDescent="0.3">
      <c r="A1159" s="230">
        <v>424739</v>
      </c>
      <c r="B1159" s="230" t="s">
        <v>3503</v>
      </c>
      <c r="C1159" s="230" t="s">
        <v>3504</v>
      </c>
      <c r="D1159" s="230" t="s">
        <v>366</v>
      </c>
      <c r="E1159" s="230" t="s">
        <v>145</v>
      </c>
      <c r="F1159" s="230">
        <v>35976</v>
      </c>
      <c r="G1159" s="230" t="s">
        <v>3216</v>
      </c>
      <c r="H1159" s="230" t="s">
        <v>1482</v>
      </c>
      <c r="I1159" s="230" t="s">
        <v>58</v>
      </c>
      <c r="J1159" s="230" t="s">
        <v>303</v>
      </c>
      <c r="K1159" s="230">
        <v>2016</v>
      </c>
      <c r="L1159" s="230" t="s">
        <v>288</v>
      </c>
      <c r="S1159" s="230" t="s">
        <v>976</v>
      </c>
      <c r="T1159" s="230" t="s">
        <v>976</v>
      </c>
      <c r="V1159" s="230" t="s">
        <v>976</v>
      </c>
    </row>
    <row r="1160" spans="1:22" ht="17.25" customHeight="1" x14ac:dyDescent="0.3">
      <c r="A1160" s="230">
        <v>424889</v>
      </c>
      <c r="B1160" s="230" t="s">
        <v>3505</v>
      </c>
      <c r="C1160" s="230" t="s">
        <v>3506</v>
      </c>
      <c r="D1160" s="230" t="s">
        <v>378</v>
      </c>
      <c r="E1160" s="230" t="s">
        <v>145</v>
      </c>
      <c r="F1160" s="230">
        <v>35977</v>
      </c>
      <c r="G1160" s="230" t="s">
        <v>288</v>
      </c>
      <c r="H1160" s="230" t="s">
        <v>1482</v>
      </c>
      <c r="I1160" s="230" t="s">
        <v>58</v>
      </c>
      <c r="J1160" s="230" t="s">
        <v>303</v>
      </c>
      <c r="K1160" s="230">
        <v>2016</v>
      </c>
      <c r="L1160" s="230" t="s">
        <v>288</v>
      </c>
      <c r="S1160" s="230" t="s">
        <v>976</v>
      </c>
      <c r="T1160" s="230" t="s">
        <v>976</v>
      </c>
      <c r="U1160" s="230" t="s">
        <v>976</v>
      </c>
      <c r="V1160" s="230" t="s">
        <v>976</v>
      </c>
    </row>
    <row r="1161" spans="1:22" ht="17.25" customHeight="1" x14ac:dyDescent="0.3">
      <c r="A1161" s="230">
        <v>425358</v>
      </c>
      <c r="B1161" s="230" t="s">
        <v>3507</v>
      </c>
      <c r="C1161" s="230" t="s">
        <v>64</v>
      </c>
      <c r="D1161" s="230" t="s">
        <v>242</v>
      </c>
      <c r="E1161" s="230" t="s">
        <v>146</v>
      </c>
      <c r="F1161" s="230">
        <v>36001</v>
      </c>
      <c r="G1161" s="230" t="s">
        <v>288</v>
      </c>
      <c r="H1161" s="230" t="s">
        <v>1482</v>
      </c>
      <c r="I1161" s="230" t="s">
        <v>58</v>
      </c>
      <c r="J1161" s="230" t="s">
        <v>303</v>
      </c>
      <c r="K1161" s="230">
        <v>2016</v>
      </c>
      <c r="L1161" s="230" t="s">
        <v>288</v>
      </c>
      <c r="S1161" s="230" t="s">
        <v>976</v>
      </c>
      <c r="U1161" s="230" t="s">
        <v>976</v>
      </c>
      <c r="V1161" s="230" t="s">
        <v>976</v>
      </c>
    </row>
    <row r="1162" spans="1:22" ht="17.25" customHeight="1" x14ac:dyDescent="0.3">
      <c r="A1162" s="230">
        <v>425437</v>
      </c>
      <c r="B1162" s="230" t="s">
        <v>1978</v>
      </c>
      <c r="C1162" s="230" t="s">
        <v>637</v>
      </c>
      <c r="D1162" s="230" t="s">
        <v>203</v>
      </c>
      <c r="E1162" s="230" t="s">
        <v>146</v>
      </c>
      <c r="F1162" s="230">
        <v>36026</v>
      </c>
      <c r="G1162" s="230" t="s">
        <v>288</v>
      </c>
      <c r="H1162" s="230" t="s">
        <v>1482</v>
      </c>
      <c r="I1162" s="230" t="s">
        <v>58</v>
      </c>
      <c r="J1162" s="230" t="s">
        <v>303</v>
      </c>
      <c r="K1162" s="230">
        <v>2016</v>
      </c>
      <c r="L1162" s="230" t="s">
        <v>288</v>
      </c>
      <c r="U1162" s="230" t="s">
        <v>976</v>
      </c>
      <c r="V1162" s="230" t="s">
        <v>976</v>
      </c>
    </row>
    <row r="1163" spans="1:22" ht="17.25" customHeight="1" x14ac:dyDescent="0.3">
      <c r="A1163" s="230">
        <v>424414</v>
      </c>
      <c r="B1163" s="230" t="s">
        <v>3508</v>
      </c>
      <c r="C1163" s="230" t="s">
        <v>3509</v>
      </c>
      <c r="D1163" s="230" t="s">
        <v>406</v>
      </c>
      <c r="E1163" s="230" t="s">
        <v>146</v>
      </c>
      <c r="F1163" s="230">
        <v>36051</v>
      </c>
      <c r="G1163" s="230" t="s">
        <v>288</v>
      </c>
      <c r="H1163" s="230" t="s">
        <v>1482</v>
      </c>
      <c r="I1163" s="230" t="s">
        <v>58</v>
      </c>
      <c r="J1163" s="230" t="s">
        <v>303</v>
      </c>
      <c r="K1163" s="230">
        <v>2016</v>
      </c>
      <c r="L1163" s="230" t="s">
        <v>288</v>
      </c>
      <c r="S1163" s="230" t="s">
        <v>976</v>
      </c>
      <c r="T1163" s="230" t="s">
        <v>976</v>
      </c>
      <c r="U1163" s="230" t="s">
        <v>976</v>
      </c>
      <c r="V1163" s="230" t="s">
        <v>976</v>
      </c>
    </row>
    <row r="1164" spans="1:22" ht="17.25" customHeight="1" x14ac:dyDescent="0.3">
      <c r="A1164" s="230">
        <v>425613</v>
      </c>
      <c r="B1164" s="230" t="s">
        <v>3510</v>
      </c>
      <c r="C1164" s="230" t="s">
        <v>732</v>
      </c>
      <c r="D1164" s="230" t="s">
        <v>234</v>
      </c>
      <c r="E1164" s="230" t="s">
        <v>146</v>
      </c>
      <c r="F1164" s="230">
        <v>36071</v>
      </c>
      <c r="G1164" s="230" t="s">
        <v>288</v>
      </c>
      <c r="H1164" s="230" t="s">
        <v>1482</v>
      </c>
      <c r="I1164" s="230" t="s">
        <v>58</v>
      </c>
      <c r="J1164" s="230" t="s">
        <v>303</v>
      </c>
      <c r="K1164" s="230">
        <v>2016</v>
      </c>
      <c r="L1164" s="230" t="s">
        <v>288</v>
      </c>
      <c r="S1164" s="230" t="s">
        <v>976</v>
      </c>
      <c r="T1164" s="230" t="s">
        <v>976</v>
      </c>
      <c r="U1164" s="230" t="s">
        <v>976</v>
      </c>
      <c r="V1164" s="230" t="s">
        <v>976</v>
      </c>
    </row>
    <row r="1165" spans="1:22" ht="17.25" customHeight="1" x14ac:dyDescent="0.3">
      <c r="A1165" s="230">
        <v>421627</v>
      </c>
      <c r="B1165" s="230" t="s">
        <v>3511</v>
      </c>
      <c r="C1165" s="230" t="s">
        <v>72</v>
      </c>
      <c r="D1165" s="230" t="s">
        <v>366</v>
      </c>
      <c r="E1165" s="230" t="s">
        <v>145</v>
      </c>
      <c r="F1165" s="230">
        <v>36077</v>
      </c>
      <c r="G1165" s="230" t="s">
        <v>288</v>
      </c>
      <c r="H1165" s="230" t="s">
        <v>1482</v>
      </c>
      <c r="I1165" s="230" t="s">
        <v>58</v>
      </c>
      <c r="J1165" s="230" t="s">
        <v>303</v>
      </c>
      <c r="K1165" s="230">
        <v>2016</v>
      </c>
      <c r="L1165" s="230" t="s">
        <v>288</v>
      </c>
      <c r="S1165" s="230" t="s">
        <v>976</v>
      </c>
      <c r="T1165" s="230" t="s">
        <v>976</v>
      </c>
      <c r="U1165" s="230" t="s">
        <v>976</v>
      </c>
      <c r="V1165" s="230" t="s">
        <v>976</v>
      </c>
    </row>
    <row r="1166" spans="1:22" ht="17.25" customHeight="1" x14ac:dyDescent="0.3">
      <c r="A1166" s="230">
        <v>426430</v>
      </c>
      <c r="B1166" s="230" t="s">
        <v>3512</v>
      </c>
      <c r="C1166" s="230" t="s">
        <v>382</v>
      </c>
      <c r="D1166" s="230" t="s">
        <v>3513</v>
      </c>
      <c r="E1166" s="230" t="s">
        <v>145</v>
      </c>
      <c r="F1166" s="230">
        <v>36112</v>
      </c>
      <c r="G1166" s="230" t="s">
        <v>288</v>
      </c>
      <c r="H1166" s="230" t="s">
        <v>1482</v>
      </c>
      <c r="I1166" s="230" t="s">
        <v>58</v>
      </c>
      <c r="J1166" s="230" t="s">
        <v>303</v>
      </c>
      <c r="K1166" s="230">
        <v>2016</v>
      </c>
      <c r="L1166" s="230" t="s">
        <v>288</v>
      </c>
      <c r="U1166" s="230" t="s">
        <v>976</v>
      </c>
      <c r="V1166" s="230" t="s">
        <v>976</v>
      </c>
    </row>
    <row r="1167" spans="1:22" ht="17.25" customHeight="1" x14ac:dyDescent="0.3">
      <c r="A1167" s="230">
        <v>420585</v>
      </c>
      <c r="B1167" s="230" t="s">
        <v>3514</v>
      </c>
      <c r="C1167" s="230" t="s">
        <v>3515</v>
      </c>
      <c r="D1167" s="230" t="s">
        <v>714</v>
      </c>
      <c r="E1167" s="230" t="s">
        <v>145</v>
      </c>
      <c r="F1167" s="230">
        <v>36161</v>
      </c>
      <c r="G1167" s="230" t="s">
        <v>3516</v>
      </c>
      <c r="H1167" s="230" t="s">
        <v>1482</v>
      </c>
      <c r="I1167" s="230" t="s">
        <v>58</v>
      </c>
      <c r="J1167" s="230" t="s">
        <v>303</v>
      </c>
      <c r="K1167" s="230">
        <v>2016</v>
      </c>
      <c r="L1167" s="230" t="s">
        <v>288</v>
      </c>
      <c r="R1167" s="230" t="s">
        <v>976</v>
      </c>
      <c r="S1167" s="230" t="s">
        <v>976</v>
      </c>
      <c r="T1167" s="230" t="s">
        <v>976</v>
      </c>
      <c r="U1167" s="230" t="s">
        <v>976</v>
      </c>
      <c r="V1167" s="230" t="s">
        <v>976</v>
      </c>
    </row>
    <row r="1168" spans="1:22" ht="17.25" customHeight="1" x14ac:dyDescent="0.3">
      <c r="A1168" s="230">
        <v>422437</v>
      </c>
      <c r="B1168" s="230" t="s">
        <v>3517</v>
      </c>
      <c r="C1168" s="230" t="s">
        <v>3215</v>
      </c>
      <c r="D1168" s="230" t="s">
        <v>367</v>
      </c>
      <c r="E1168" s="230" t="s">
        <v>145</v>
      </c>
      <c r="F1168" s="230">
        <v>36161</v>
      </c>
      <c r="G1168" s="230" t="s">
        <v>288</v>
      </c>
      <c r="H1168" s="230" t="s">
        <v>1482</v>
      </c>
      <c r="I1168" s="230" t="s">
        <v>58</v>
      </c>
      <c r="J1168" s="230" t="s">
        <v>303</v>
      </c>
      <c r="K1168" s="230">
        <v>2016</v>
      </c>
      <c r="L1168" s="230" t="s">
        <v>288</v>
      </c>
      <c r="R1168" s="230" t="s">
        <v>976</v>
      </c>
      <c r="S1168" s="230" t="s">
        <v>976</v>
      </c>
      <c r="U1168" s="230" t="s">
        <v>976</v>
      </c>
      <c r="V1168" s="230" t="s">
        <v>976</v>
      </c>
    </row>
    <row r="1169" spans="1:22" ht="17.25" customHeight="1" x14ac:dyDescent="0.3">
      <c r="A1169" s="230">
        <v>420571</v>
      </c>
      <c r="B1169" s="230" t="s">
        <v>3518</v>
      </c>
      <c r="C1169" s="230" t="s">
        <v>426</v>
      </c>
      <c r="D1169" s="230" t="s">
        <v>245</v>
      </c>
      <c r="E1169" s="230" t="s">
        <v>145</v>
      </c>
      <c r="F1169" s="230">
        <v>36161</v>
      </c>
      <c r="G1169" s="230" t="s">
        <v>288</v>
      </c>
      <c r="H1169" s="230" t="s">
        <v>1482</v>
      </c>
      <c r="I1169" s="230" t="s">
        <v>58</v>
      </c>
      <c r="J1169" s="230" t="s">
        <v>303</v>
      </c>
      <c r="K1169" s="230">
        <v>2016</v>
      </c>
      <c r="L1169" s="230" t="s">
        <v>288</v>
      </c>
      <c r="S1169" s="230" t="s">
        <v>976</v>
      </c>
      <c r="T1169" s="230" t="s">
        <v>976</v>
      </c>
      <c r="U1169" s="230" t="s">
        <v>976</v>
      </c>
      <c r="V1169" s="230" t="s">
        <v>976</v>
      </c>
    </row>
    <row r="1170" spans="1:22" ht="17.25" customHeight="1" x14ac:dyDescent="0.3">
      <c r="A1170" s="230">
        <v>422119</v>
      </c>
      <c r="B1170" s="230" t="s">
        <v>3519</v>
      </c>
      <c r="C1170" s="230" t="s">
        <v>62</v>
      </c>
      <c r="D1170" s="230" t="s">
        <v>520</v>
      </c>
      <c r="E1170" s="230" t="s">
        <v>145</v>
      </c>
      <c r="F1170" s="230">
        <v>36161</v>
      </c>
      <c r="G1170" s="230" t="s">
        <v>288</v>
      </c>
      <c r="H1170" s="230" t="s">
        <v>1482</v>
      </c>
      <c r="I1170" s="230" t="s">
        <v>58</v>
      </c>
      <c r="J1170" s="230" t="s">
        <v>303</v>
      </c>
      <c r="K1170" s="230">
        <v>2016</v>
      </c>
      <c r="L1170" s="230" t="s">
        <v>288</v>
      </c>
      <c r="R1170" s="230" t="s">
        <v>976</v>
      </c>
      <c r="S1170" s="230" t="s">
        <v>976</v>
      </c>
      <c r="T1170" s="230" t="s">
        <v>976</v>
      </c>
      <c r="U1170" s="230" t="s">
        <v>976</v>
      </c>
      <c r="V1170" s="230" t="s">
        <v>976</v>
      </c>
    </row>
    <row r="1171" spans="1:22" ht="17.25" customHeight="1" x14ac:dyDescent="0.3">
      <c r="A1171" s="230">
        <v>424533</v>
      </c>
      <c r="B1171" s="230" t="s">
        <v>3521</v>
      </c>
      <c r="C1171" s="230" t="s">
        <v>595</v>
      </c>
      <c r="D1171" s="230" t="s">
        <v>435</v>
      </c>
      <c r="E1171" s="230" t="s">
        <v>145</v>
      </c>
      <c r="F1171" s="230">
        <v>36173</v>
      </c>
      <c r="G1171" s="230" t="s">
        <v>288</v>
      </c>
      <c r="H1171" s="230" t="s">
        <v>1482</v>
      </c>
      <c r="I1171" s="230" t="s">
        <v>58</v>
      </c>
      <c r="J1171" s="230" t="s">
        <v>303</v>
      </c>
      <c r="K1171" s="230">
        <v>2016</v>
      </c>
      <c r="L1171" s="230" t="s">
        <v>288</v>
      </c>
      <c r="S1171" s="230" t="s">
        <v>976</v>
      </c>
      <c r="T1171" s="230" t="s">
        <v>976</v>
      </c>
      <c r="U1171" s="230" t="s">
        <v>976</v>
      </c>
      <c r="V1171" s="230" t="s">
        <v>976</v>
      </c>
    </row>
    <row r="1172" spans="1:22" ht="17.25" customHeight="1" x14ac:dyDescent="0.3">
      <c r="A1172" s="230">
        <v>421789</v>
      </c>
      <c r="B1172" s="230" t="s">
        <v>3522</v>
      </c>
      <c r="C1172" s="230" t="s">
        <v>116</v>
      </c>
      <c r="D1172" s="230" t="s">
        <v>450</v>
      </c>
      <c r="E1172" s="230" t="s">
        <v>146</v>
      </c>
      <c r="F1172" s="230">
        <v>36181</v>
      </c>
      <c r="G1172" s="230" t="s">
        <v>288</v>
      </c>
      <c r="H1172" s="230" t="s">
        <v>1482</v>
      </c>
      <c r="I1172" s="230" t="s">
        <v>58</v>
      </c>
      <c r="J1172" s="230" t="s">
        <v>303</v>
      </c>
      <c r="K1172" s="230">
        <v>2016</v>
      </c>
      <c r="L1172" s="230" t="s">
        <v>288</v>
      </c>
      <c r="S1172" s="230" t="s">
        <v>976</v>
      </c>
      <c r="T1172" s="230" t="s">
        <v>976</v>
      </c>
      <c r="U1172" s="230" t="s">
        <v>976</v>
      </c>
      <c r="V1172" s="230" t="s">
        <v>976</v>
      </c>
    </row>
    <row r="1173" spans="1:22" ht="17.25" customHeight="1" x14ac:dyDescent="0.3">
      <c r="A1173" s="230">
        <v>426682</v>
      </c>
      <c r="B1173" s="230" t="s">
        <v>3523</v>
      </c>
      <c r="C1173" s="230" t="s">
        <v>437</v>
      </c>
      <c r="D1173" s="230" t="s">
        <v>512</v>
      </c>
      <c r="E1173" s="230" t="s">
        <v>145</v>
      </c>
      <c r="F1173" s="230" t="s">
        <v>3524</v>
      </c>
      <c r="H1173" s="230" t="s">
        <v>1482</v>
      </c>
      <c r="I1173" s="230" t="s">
        <v>58</v>
      </c>
      <c r="J1173" s="230" t="s">
        <v>303</v>
      </c>
      <c r="K1173" s="230">
        <v>2016</v>
      </c>
      <c r="L1173" s="230" t="s">
        <v>288</v>
      </c>
      <c r="V1173" s="230" t="s">
        <v>976</v>
      </c>
    </row>
    <row r="1174" spans="1:22" ht="17.25" customHeight="1" x14ac:dyDescent="0.3">
      <c r="A1174" s="230">
        <v>425924</v>
      </c>
      <c r="B1174" s="230" t="s">
        <v>3525</v>
      </c>
      <c r="C1174" s="230" t="s">
        <v>125</v>
      </c>
      <c r="D1174" s="230" t="s">
        <v>254</v>
      </c>
      <c r="E1174" s="230" t="s">
        <v>145</v>
      </c>
      <c r="H1174" s="230" t="s">
        <v>1482</v>
      </c>
      <c r="I1174" s="230" t="s">
        <v>58</v>
      </c>
      <c r="J1174" s="230" t="s">
        <v>303</v>
      </c>
      <c r="K1174" s="230">
        <v>2016</v>
      </c>
      <c r="L1174" s="230" t="s">
        <v>288</v>
      </c>
      <c r="U1174" s="230" t="s">
        <v>976</v>
      </c>
      <c r="V1174" s="230" t="s">
        <v>976</v>
      </c>
    </row>
    <row r="1175" spans="1:22" ht="17.25" customHeight="1" x14ac:dyDescent="0.3">
      <c r="A1175" s="230">
        <v>426037</v>
      </c>
      <c r="B1175" s="230" t="s">
        <v>3526</v>
      </c>
      <c r="C1175" s="230" t="s">
        <v>387</v>
      </c>
      <c r="D1175" s="230" t="s">
        <v>724</v>
      </c>
      <c r="E1175" s="230" t="s">
        <v>145</v>
      </c>
      <c r="H1175" s="230" t="s">
        <v>1482</v>
      </c>
      <c r="I1175" s="230" t="s">
        <v>58</v>
      </c>
      <c r="J1175" s="230" t="s">
        <v>303</v>
      </c>
      <c r="K1175" s="230">
        <v>2016</v>
      </c>
      <c r="L1175" s="230" t="s">
        <v>288</v>
      </c>
      <c r="U1175" s="230" t="s">
        <v>976</v>
      </c>
      <c r="V1175" s="230" t="s">
        <v>976</v>
      </c>
    </row>
    <row r="1176" spans="1:22" ht="17.25" customHeight="1" x14ac:dyDescent="0.3">
      <c r="A1176" s="230">
        <v>426695</v>
      </c>
      <c r="B1176" s="230" t="s">
        <v>3527</v>
      </c>
      <c r="C1176" s="230" t="s">
        <v>63</v>
      </c>
      <c r="D1176" s="230" t="s">
        <v>212</v>
      </c>
      <c r="E1176" s="230" t="s">
        <v>145</v>
      </c>
      <c r="H1176" s="230" t="s">
        <v>1482</v>
      </c>
      <c r="I1176" s="230" t="s">
        <v>58</v>
      </c>
      <c r="J1176" s="230" t="s">
        <v>303</v>
      </c>
      <c r="K1176" s="230">
        <v>2016</v>
      </c>
      <c r="L1176" s="230" t="s">
        <v>288</v>
      </c>
      <c r="U1176" s="230" t="s">
        <v>976</v>
      </c>
      <c r="V1176" s="230" t="s">
        <v>976</v>
      </c>
    </row>
    <row r="1177" spans="1:22" ht="17.25" customHeight="1" x14ac:dyDescent="0.3">
      <c r="A1177" s="230">
        <v>423432</v>
      </c>
      <c r="B1177" s="230" t="s">
        <v>3528</v>
      </c>
      <c r="C1177" s="230" t="s">
        <v>83</v>
      </c>
      <c r="D1177" s="230" t="s">
        <v>759</v>
      </c>
      <c r="E1177" s="230" t="s">
        <v>145</v>
      </c>
      <c r="F1177" s="230">
        <v>35823</v>
      </c>
      <c r="G1177" s="230" t="s">
        <v>288</v>
      </c>
      <c r="H1177" s="230" t="s">
        <v>1482</v>
      </c>
      <c r="I1177" s="230" t="s">
        <v>58</v>
      </c>
      <c r="J1177" s="230" t="s">
        <v>303</v>
      </c>
      <c r="K1177" s="230">
        <v>2016</v>
      </c>
      <c r="L1177" s="230" t="s">
        <v>288</v>
      </c>
      <c r="U1177" s="230" t="s">
        <v>976</v>
      </c>
      <c r="V1177" s="230" t="s">
        <v>976</v>
      </c>
    </row>
    <row r="1178" spans="1:22" ht="17.25" customHeight="1" x14ac:dyDescent="0.3">
      <c r="A1178" s="230">
        <v>421450</v>
      </c>
      <c r="B1178" s="230" t="s">
        <v>3529</v>
      </c>
      <c r="C1178" s="230" t="s">
        <v>703</v>
      </c>
      <c r="D1178" s="230" t="s">
        <v>195</v>
      </c>
      <c r="E1178" s="230" t="s">
        <v>145</v>
      </c>
      <c r="F1178" s="230">
        <v>36028</v>
      </c>
      <c r="G1178" s="230" t="s">
        <v>288</v>
      </c>
      <c r="H1178" s="230" t="s">
        <v>1482</v>
      </c>
      <c r="I1178" s="230" t="s">
        <v>58</v>
      </c>
      <c r="J1178" s="230" t="s">
        <v>303</v>
      </c>
      <c r="K1178" s="230">
        <v>2016</v>
      </c>
      <c r="L1178" s="230" t="s">
        <v>288</v>
      </c>
      <c r="S1178" s="230" t="s">
        <v>976</v>
      </c>
      <c r="T1178" s="230" t="s">
        <v>976</v>
      </c>
      <c r="U1178" s="230" t="s">
        <v>976</v>
      </c>
      <c r="V1178" s="230" t="s">
        <v>976</v>
      </c>
    </row>
    <row r="1179" spans="1:22" ht="17.25" customHeight="1" x14ac:dyDescent="0.3">
      <c r="A1179" s="230">
        <v>424094</v>
      </c>
      <c r="B1179" s="230" t="s">
        <v>3530</v>
      </c>
      <c r="C1179" s="230" t="s">
        <v>137</v>
      </c>
      <c r="D1179" s="230" t="s">
        <v>419</v>
      </c>
      <c r="E1179" s="230" t="s">
        <v>146</v>
      </c>
      <c r="F1179" s="230">
        <v>36251</v>
      </c>
      <c r="G1179" s="230" t="s">
        <v>288</v>
      </c>
      <c r="H1179" s="230" t="s">
        <v>1482</v>
      </c>
      <c r="I1179" s="230" t="s">
        <v>58</v>
      </c>
      <c r="J1179" s="230" t="s">
        <v>303</v>
      </c>
      <c r="K1179" s="230">
        <v>2016</v>
      </c>
      <c r="L1179" s="230" t="s">
        <v>288</v>
      </c>
      <c r="S1179" s="230" t="s">
        <v>976</v>
      </c>
      <c r="T1179" s="230" t="s">
        <v>976</v>
      </c>
      <c r="U1179" s="230" t="s">
        <v>976</v>
      </c>
      <c r="V1179" s="230" t="s">
        <v>976</v>
      </c>
    </row>
    <row r="1180" spans="1:22" ht="17.25" customHeight="1" x14ac:dyDescent="0.3">
      <c r="A1180" s="230">
        <v>426063</v>
      </c>
      <c r="B1180" s="230" t="s">
        <v>3531</v>
      </c>
      <c r="C1180" s="230" t="s">
        <v>76</v>
      </c>
      <c r="D1180" s="230" t="s">
        <v>256</v>
      </c>
      <c r="E1180" s="230" t="s">
        <v>146</v>
      </c>
      <c r="F1180" s="230">
        <v>34800</v>
      </c>
      <c r="G1180" s="230" t="s">
        <v>288</v>
      </c>
      <c r="H1180" s="230" t="s">
        <v>1482</v>
      </c>
      <c r="I1180" s="230" t="s">
        <v>58</v>
      </c>
      <c r="J1180" s="230" t="s">
        <v>302</v>
      </c>
      <c r="K1180" s="230">
        <v>2017</v>
      </c>
      <c r="L1180" s="230" t="s">
        <v>288</v>
      </c>
      <c r="N1180" s="230">
        <v>3213</v>
      </c>
      <c r="O1180" s="230">
        <v>44427.505787037036</v>
      </c>
      <c r="P1180" s="230">
        <v>14000</v>
      </c>
    </row>
    <row r="1181" spans="1:22" ht="17.25" customHeight="1" x14ac:dyDescent="0.3">
      <c r="A1181" s="230">
        <v>426674</v>
      </c>
      <c r="B1181" s="230" t="s">
        <v>3015</v>
      </c>
      <c r="C1181" s="230" t="s">
        <v>534</v>
      </c>
      <c r="D1181" s="230" t="s">
        <v>2259</v>
      </c>
      <c r="E1181" s="230" t="s">
        <v>145</v>
      </c>
      <c r="F1181" s="230">
        <v>35065</v>
      </c>
      <c r="G1181" s="230" t="s">
        <v>288</v>
      </c>
      <c r="H1181" s="230" t="s">
        <v>1482</v>
      </c>
      <c r="I1181" s="230" t="s">
        <v>58</v>
      </c>
      <c r="J1181" s="230" t="s">
        <v>302</v>
      </c>
      <c r="K1181" s="230">
        <v>2017</v>
      </c>
      <c r="L1181" s="230" t="s">
        <v>288</v>
      </c>
    </row>
    <row r="1182" spans="1:22" ht="17.25" customHeight="1" x14ac:dyDescent="0.3">
      <c r="A1182" s="230">
        <v>426803</v>
      </c>
      <c r="B1182" s="230" t="s">
        <v>3532</v>
      </c>
      <c r="C1182" s="230" t="s">
        <v>422</v>
      </c>
      <c r="D1182" s="230" t="s">
        <v>991</v>
      </c>
      <c r="E1182" s="230" t="s">
        <v>145</v>
      </c>
      <c r="F1182" s="230">
        <v>35633</v>
      </c>
      <c r="G1182" s="230" t="s">
        <v>288</v>
      </c>
      <c r="H1182" s="230" t="s">
        <v>1482</v>
      </c>
      <c r="I1182" s="230" t="s">
        <v>58</v>
      </c>
      <c r="J1182" s="230" t="s">
        <v>302</v>
      </c>
      <c r="K1182" s="230">
        <v>2017</v>
      </c>
      <c r="L1182" s="230" t="s">
        <v>288</v>
      </c>
    </row>
    <row r="1183" spans="1:22" ht="17.25" customHeight="1" x14ac:dyDescent="0.3">
      <c r="A1183" s="230">
        <v>427094</v>
      </c>
      <c r="B1183" s="230" t="s">
        <v>3533</v>
      </c>
      <c r="C1183" s="230" t="s">
        <v>479</v>
      </c>
      <c r="D1183" s="230" t="s">
        <v>133</v>
      </c>
      <c r="E1183" s="230" t="s">
        <v>145</v>
      </c>
      <c r="F1183" s="230">
        <v>35796</v>
      </c>
      <c r="G1183" s="230" t="s">
        <v>288</v>
      </c>
      <c r="H1183" s="230" t="s">
        <v>1482</v>
      </c>
      <c r="I1183" s="230" t="s">
        <v>58</v>
      </c>
      <c r="J1183" s="230" t="s">
        <v>302</v>
      </c>
      <c r="K1183" s="230">
        <v>2017</v>
      </c>
      <c r="L1183" s="230" t="s">
        <v>288</v>
      </c>
      <c r="V1183" s="230" t="s">
        <v>976</v>
      </c>
    </row>
    <row r="1184" spans="1:22" ht="17.25" customHeight="1" x14ac:dyDescent="0.3">
      <c r="A1184" s="230">
        <v>427106</v>
      </c>
      <c r="B1184" s="230" t="s">
        <v>1717</v>
      </c>
      <c r="C1184" s="230" t="s">
        <v>126</v>
      </c>
      <c r="D1184" s="230" t="s">
        <v>445</v>
      </c>
      <c r="E1184" s="230" t="s">
        <v>146</v>
      </c>
      <c r="F1184" s="230">
        <v>35796</v>
      </c>
      <c r="H1184" s="230" t="s">
        <v>1482</v>
      </c>
      <c r="I1184" s="230" t="s">
        <v>58</v>
      </c>
      <c r="J1184" s="230" t="s">
        <v>302</v>
      </c>
      <c r="K1184" s="230">
        <v>2017</v>
      </c>
      <c r="L1184" s="230" t="s">
        <v>288</v>
      </c>
      <c r="U1184" s="230" t="s">
        <v>976</v>
      </c>
      <c r="V1184" s="230" t="s">
        <v>976</v>
      </c>
    </row>
    <row r="1185" spans="1:22" ht="17.25" customHeight="1" x14ac:dyDescent="0.3">
      <c r="A1185" s="230">
        <v>426649</v>
      </c>
      <c r="B1185" s="230" t="s">
        <v>3534</v>
      </c>
      <c r="C1185" s="230" t="s">
        <v>105</v>
      </c>
      <c r="D1185" s="230" t="s">
        <v>216</v>
      </c>
      <c r="E1185" s="230" t="s">
        <v>145</v>
      </c>
      <c r="F1185" s="230">
        <v>35796</v>
      </c>
      <c r="H1185" s="230" t="s">
        <v>1482</v>
      </c>
      <c r="I1185" s="230" t="s">
        <v>58</v>
      </c>
      <c r="J1185" s="230" t="s">
        <v>302</v>
      </c>
      <c r="K1185" s="230">
        <v>2017</v>
      </c>
      <c r="L1185" s="230" t="s">
        <v>288</v>
      </c>
      <c r="U1185" s="230" t="s">
        <v>976</v>
      </c>
      <c r="V1185" s="230" t="s">
        <v>976</v>
      </c>
    </row>
    <row r="1186" spans="1:22" ht="17.25" customHeight="1" x14ac:dyDescent="0.3">
      <c r="A1186" s="230">
        <v>426875</v>
      </c>
      <c r="B1186" s="230" t="s">
        <v>3535</v>
      </c>
      <c r="C1186" s="230" t="s">
        <v>63</v>
      </c>
      <c r="D1186" s="230" t="s">
        <v>227</v>
      </c>
      <c r="E1186" s="230" t="s">
        <v>145</v>
      </c>
      <c r="F1186" s="230">
        <v>35796</v>
      </c>
      <c r="H1186" s="230" t="s">
        <v>1482</v>
      </c>
      <c r="I1186" s="230" t="s">
        <v>58</v>
      </c>
      <c r="J1186" s="230" t="s">
        <v>302</v>
      </c>
      <c r="K1186" s="230">
        <v>2017</v>
      </c>
      <c r="L1186" s="230" t="s">
        <v>288</v>
      </c>
      <c r="U1186" s="230" t="s">
        <v>976</v>
      </c>
      <c r="V1186" s="230" t="s">
        <v>976</v>
      </c>
    </row>
    <row r="1187" spans="1:22" ht="17.25" customHeight="1" x14ac:dyDescent="0.3">
      <c r="A1187" s="230">
        <v>426991</v>
      </c>
      <c r="B1187" s="230" t="s">
        <v>3536</v>
      </c>
      <c r="C1187" s="230" t="s">
        <v>88</v>
      </c>
      <c r="D1187" s="230" t="s">
        <v>3537</v>
      </c>
      <c r="E1187" s="230" t="s">
        <v>145</v>
      </c>
      <c r="F1187" s="230">
        <v>36101</v>
      </c>
      <c r="G1187" s="230" t="s">
        <v>288</v>
      </c>
      <c r="H1187" s="230" t="s">
        <v>1482</v>
      </c>
      <c r="I1187" s="230" t="s">
        <v>58</v>
      </c>
      <c r="J1187" s="230" t="s">
        <v>302</v>
      </c>
      <c r="K1187" s="230">
        <v>2017</v>
      </c>
      <c r="L1187" s="230" t="s">
        <v>288</v>
      </c>
      <c r="V1187" s="230" t="s">
        <v>976</v>
      </c>
    </row>
    <row r="1188" spans="1:22" ht="17.25" customHeight="1" x14ac:dyDescent="0.3">
      <c r="A1188" s="230">
        <v>426230</v>
      </c>
      <c r="B1188" s="230" t="s">
        <v>3538</v>
      </c>
      <c r="C1188" s="230" t="s">
        <v>61</v>
      </c>
      <c r="D1188" s="230" t="s">
        <v>198</v>
      </c>
      <c r="E1188" s="230" t="s">
        <v>146</v>
      </c>
      <c r="F1188" s="230">
        <v>36161</v>
      </c>
      <c r="G1188" s="230" t="s">
        <v>288</v>
      </c>
      <c r="H1188" s="230" t="s">
        <v>1482</v>
      </c>
      <c r="I1188" s="230" t="s">
        <v>58</v>
      </c>
      <c r="J1188" s="230" t="s">
        <v>302</v>
      </c>
      <c r="K1188" s="230">
        <v>2017</v>
      </c>
      <c r="L1188" s="230" t="s">
        <v>288</v>
      </c>
    </row>
    <row r="1189" spans="1:22" ht="17.25" customHeight="1" x14ac:dyDescent="0.3">
      <c r="A1189" s="230">
        <v>426698</v>
      </c>
      <c r="B1189" s="230" t="s">
        <v>3539</v>
      </c>
      <c r="C1189" s="230" t="s">
        <v>83</v>
      </c>
      <c r="D1189" s="230" t="s">
        <v>245</v>
      </c>
      <c r="E1189" s="230" t="s">
        <v>145</v>
      </c>
      <c r="F1189" s="230">
        <v>36161</v>
      </c>
      <c r="G1189" s="230" t="s">
        <v>288</v>
      </c>
      <c r="H1189" s="230" t="s">
        <v>1482</v>
      </c>
      <c r="I1189" s="230" t="s">
        <v>58</v>
      </c>
      <c r="J1189" s="230" t="s">
        <v>302</v>
      </c>
      <c r="K1189" s="230">
        <v>2017</v>
      </c>
      <c r="L1189" s="230" t="s">
        <v>288</v>
      </c>
      <c r="N1189" s="230">
        <v>3140</v>
      </c>
      <c r="O1189" s="230">
        <v>44426.382349537038</v>
      </c>
      <c r="P1189" s="230">
        <v>15000</v>
      </c>
    </row>
    <row r="1190" spans="1:22" ht="17.25" customHeight="1" x14ac:dyDescent="0.3">
      <c r="A1190" s="230">
        <v>425876</v>
      </c>
      <c r="B1190" s="230" t="s">
        <v>3540</v>
      </c>
      <c r="C1190" s="230" t="s">
        <v>92</v>
      </c>
      <c r="D1190" s="230" t="s">
        <v>454</v>
      </c>
      <c r="E1190" s="230" t="s">
        <v>145</v>
      </c>
      <c r="F1190" s="230">
        <v>36161</v>
      </c>
      <c r="G1190" s="230" t="s">
        <v>288</v>
      </c>
      <c r="H1190" s="230" t="s">
        <v>1482</v>
      </c>
      <c r="I1190" s="230" t="s">
        <v>58</v>
      </c>
      <c r="J1190" s="230" t="s">
        <v>302</v>
      </c>
      <c r="K1190" s="230">
        <v>2017</v>
      </c>
      <c r="L1190" s="230" t="s">
        <v>288</v>
      </c>
    </row>
    <row r="1191" spans="1:22" ht="17.25" customHeight="1" x14ac:dyDescent="0.3">
      <c r="A1191" s="230">
        <v>425944</v>
      </c>
      <c r="B1191" s="230" t="s">
        <v>3541</v>
      </c>
      <c r="C1191" s="230" t="s">
        <v>534</v>
      </c>
      <c r="D1191" s="230" t="s">
        <v>219</v>
      </c>
      <c r="E1191" s="230" t="s">
        <v>146</v>
      </c>
      <c r="F1191" s="230">
        <v>36161</v>
      </c>
      <c r="H1191" s="230" t="s">
        <v>1482</v>
      </c>
      <c r="I1191" s="230" t="s">
        <v>58</v>
      </c>
      <c r="J1191" s="230" t="s">
        <v>302</v>
      </c>
      <c r="K1191" s="230">
        <v>2017</v>
      </c>
      <c r="L1191" s="230" t="s">
        <v>288</v>
      </c>
    </row>
    <row r="1192" spans="1:22" ht="17.25" customHeight="1" x14ac:dyDescent="0.3">
      <c r="A1192" s="230">
        <v>426432</v>
      </c>
      <c r="B1192" s="230" t="s">
        <v>3542</v>
      </c>
      <c r="C1192" s="230" t="s">
        <v>546</v>
      </c>
      <c r="D1192" s="230" t="s">
        <v>1903</v>
      </c>
      <c r="E1192" s="230" t="s">
        <v>145</v>
      </c>
      <c r="F1192" s="230">
        <v>36497</v>
      </c>
      <c r="G1192" s="230" t="s">
        <v>288</v>
      </c>
      <c r="H1192" s="230" t="s">
        <v>1482</v>
      </c>
      <c r="I1192" s="230" t="s">
        <v>58</v>
      </c>
      <c r="J1192" s="230" t="s">
        <v>302</v>
      </c>
      <c r="K1192" s="230">
        <v>2017</v>
      </c>
      <c r="L1192" s="230" t="s">
        <v>288</v>
      </c>
      <c r="N1192" s="230">
        <v>3202</v>
      </c>
      <c r="O1192" s="230">
        <v>44427.475648148145</v>
      </c>
      <c r="P1192" s="230">
        <v>15000</v>
      </c>
    </row>
    <row r="1193" spans="1:22" ht="17.25" customHeight="1" x14ac:dyDescent="0.3">
      <c r="A1193" s="230">
        <v>426607</v>
      </c>
      <c r="B1193" s="230" t="s">
        <v>411</v>
      </c>
      <c r="C1193" s="230" t="s">
        <v>67</v>
      </c>
      <c r="D1193" s="230" t="s">
        <v>246</v>
      </c>
      <c r="E1193" s="230" t="s">
        <v>146</v>
      </c>
      <c r="F1193" s="230">
        <v>36526</v>
      </c>
      <c r="G1193" s="230" t="s">
        <v>288</v>
      </c>
      <c r="H1193" s="230" t="s">
        <v>1482</v>
      </c>
      <c r="I1193" s="230" t="s">
        <v>58</v>
      </c>
      <c r="J1193" s="230" t="s">
        <v>302</v>
      </c>
      <c r="K1193" s="230">
        <v>2017</v>
      </c>
      <c r="L1193" s="230" t="s">
        <v>288</v>
      </c>
      <c r="V1193" s="230" t="s">
        <v>976</v>
      </c>
    </row>
    <row r="1194" spans="1:22" ht="17.25" customHeight="1" x14ac:dyDescent="0.3">
      <c r="A1194" s="230">
        <v>426736</v>
      </c>
      <c r="B1194" s="230" t="s">
        <v>3543</v>
      </c>
      <c r="C1194" s="230" t="s">
        <v>3291</v>
      </c>
      <c r="D1194" s="230" t="s">
        <v>419</v>
      </c>
      <c r="E1194" s="230" t="s">
        <v>145</v>
      </c>
      <c r="F1194" s="230">
        <v>36527</v>
      </c>
      <c r="G1194" s="230" t="s">
        <v>288</v>
      </c>
      <c r="H1194" s="230" t="s">
        <v>1482</v>
      </c>
      <c r="I1194" s="230" t="s">
        <v>58</v>
      </c>
      <c r="J1194" s="230" t="s">
        <v>302</v>
      </c>
      <c r="K1194" s="230">
        <v>2017</v>
      </c>
      <c r="L1194" s="230" t="s">
        <v>288</v>
      </c>
      <c r="U1194" s="230" t="s">
        <v>976</v>
      </c>
      <c r="V1194" s="230" t="s">
        <v>976</v>
      </c>
    </row>
    <row r="1195" spans="1:22" ht="17.25" customHeight="1" x14ac:dyDescent="0.3">
      <c r="A1195" s="230">
        <v>426038</v>
      </c>
      <c r="B1195" s="230" t="s">
        <v>3545</v>
      </c>
      <c r="C1195" s="230" t="s">
        <v>132</v>
      </c>
      <c r="D1195" s="230" t="s">
        <v>373</v>
      </c>
      <c r="E1195" s="230" t="s">
        <v>145</v>
      </c>
      <c r="F1195" s="230" t="s">
        <v>3546</v>
      </c>
      <c r="G1195" s="230" t="s">
        <v>288</v>
      </c>
      <c r="H1195" s="230" t="s">
        <v>1482</v>
      </c>
      <c r="I1195" s="230" t="s">
        <v>58</v>
      </c>
      <c r="J1195" s="230" t="s">
        <v>302</v>
      </c>
      <c r="K1195" s="230">
        <v>2017</v>
      </c>
      <c r="L1195" s="230" t="s">
        <v>288</v>
      </c>
    </row>
    <row r="1196" spans="1:22" ht="17.25" customHeight="1" x14ac:dyDescent="0.3">
      <c r="A1196" s="230">
        <v>426727</v>
      </c>
      <c r="B1196" s="230" t="s">
        <v>3547</v>
      </c>
      <c r="C1196" s="230" t="s">
        <v>76</v>
      </c>
      <c r="D1196" s="230" t="s">
        <v>219</v>
      </c>
      <c r="E1196" s="230" t="s">
        <v>145</v>
      </c>
      <c r="F1196" s="230" t="s">
        <v>3548</v>
      </c>
      <c r="H1196" s="230" t="s">
        <v>1482</v>
      </c>
      <c r="I1196" s="230" t="s">
        <v>58</v>
      </c>
      <c r="J1196" s="230" t="s">
        <v>302</v>
      </c>
      <c r="K1196" s="230">
        <v>2017</v>
      </c>
      <c r="L1196" s="230" t="s">
        <v>288</v>
      </c>
      <c r="V1196" s="230" t="s">
        <v>976</v>
      </c>
    </row>
    <row r="1197" spans="1:22" ht="17.25" customHeight="1" x14ac:dyDescent="0.3">
      <c r="A1197" s="230">
        <v>425941</v>
      </c>
      <c r="B1197" s="230" t="s">
        <v>3549</v>
      </c>
      <c r="C1197" s="230" t="s">
        <v>120</v>
      </c>
      <c r="D1197" s="230" t="s">
        <v>233</v>
      </c>
      <c r="E1197" s="230" t="s">
        <v>146</v>
      </c>
      <c r="H1197" s="230" t="s">
        <v>1482</v>
      </c>
      <c r="I1197" s="230" t="s">
        <v>58</v>
      </c>
      <c r="J1197" s="230" t="s">
        <v>302</v>
      </c>
      <c r="K1197" s="230">
        <v>2017</v>
      </c>
      <c r="L1197" s="230" t="s">
        <v>288</v>
      </c>
    </row>
    <row r="1198" spans="1:22" ht="17.25" customHeight="1" x14ac:dyDescent="0.3">
      <c r="A1198" s="230">
        <v>425918</v>
      </c>
      <c r="B1198" s="230" t="s">
        <v>3550</v>
      </c>
      <c r="C1198" s="230" t="s">
        <v>2474</v>
      </c>
      <c r="D1198" s="230" t="s">
        <v>249</v>
      </c>
      <c r="E1198" s="230" t="s">
        <v>146</v>
      </c>
      <c r="H1198" s="230" t="s">
        <v>1482</v>
      </c>
      <c r="I1198" s="230" t="s">
        <v>58</v>
      </c>
      <c r="J1198" s="230" t="s">
        <v>302</v>
      </c>
      <c r="K1198" s="230">
        <v>2017</v>
      </c>
      <c r="L1198" s="230" t="s">
        <v>288</v>
      </c>
      <c r="U1198" s="230" t="s">
        <v>976</v>
      </c>
      <c r="V1198" s="230" t="s">
        <v>976</v>
      </c>
    </row>
    <row r="1199" spans="1:22" ht="17.25" customHeight="1" x14ac:dyDescent="0.3">
      <c r="A1199" s="230">
        <v>426616</v>
      </c>
      <c r="B1199" s="230" t="s">
        <v>3551</v>
      </c>
      <c r="C1199" s="230" t="s">
        <v>3066</v>
      </c>
      <c r="D1199" s="230" t="s">
        <v>273</v>
      </c>
      <c r="E1199" s="230" t="s">
        <v>146</v>
      </c>
      <c r="H1199" s="230" t="s">
        <v>1482</v>
      </c>
      <c r="I1199" s="230" t="s">
        <v>58</v>
      </c>
      <c r="J1199" s="230" t="s">
        <v>302</v>
      </c>
      <c r="K1199" s="230">
        <v>2017</v>
      </c>
      <c r="L1199" s="230" t="s">
        <v>288</v>
      </c>
      <c r="U1199" s="230" t="s">
        <v>976</v>
      </c>
      <c r="V1199" s="230" t="s">
        <v>976</v>
      </c>
    </row>
    <row r="1200" spans="1:22" ht="17.25" customHeight="1" x14ac:dyDescent="0.3">
      <c r="A1200" s="230">
        <v>426123</v>
      </c>
      <c r="B1200" s="230" t="s">
        <v>3552</v>
      </c>
      <c r="C1200" s="230" t="s">
        <v>591</v>
      </c>
      <c r="D1200" s="230" t="s">
        <v>3553</v>
      </c>
      <c r="E1200" s="230" t="s">
        <v>146</v>
      </c>
      <c r="H1200" s="230" t="s">
        <v>1482</v>
      </c>
      <c r="I1200" s="230" t="s">
        <v>58</v>
      </c>
      <c r="J1200" s="230" t="s">
        <v>302</v>
      </c>
      <c r="K1200" s="230">
        <v>2017</v>
      </c>
      <c r="L1200" s="230" t="s">
        <v>288</v>
      </c>
      <c r="V1200" s="230" t="s">
        <v>976</v>
      </c>
    </row>
    <row r="1201" spans="1:22" ht="17.25" customHeight="1" x14ac:dyDescent="0.3">
      <c r="A1201" s="230">
        <v>422682</v>
      </c>
      <c r="B1201" s="230" t="s">
        <v>3554</v>
      </c>
      <c r="C1201" s="230" t="s">
        <v>458</v>
      </c>
      <c r="D1201" s="230" t="s">
        <v>239</v>
      </c>
      <c r="E1201" s="230" t="s">
        <v>145</v>
      </c>
      <c r="F1201" s="230">
        <v>34700</v>
      </c>
      <c r="G1201" s="230" t="s">
        <v>288</v>
      </c>
      <c r="H1201" s="230" t="s">
        <v>1482</v>
      </c>
      <c r="I1201" s="230" t="s">
        <v>58</v>
      </c>
      <c r="J1201" s="230" t="s">
        <v>302</v>
      </c>
      <c r="K1201" s="230">
        <v>2017</v>
      </c>
      <c r="L1201" s="230" t="s">
        <v>288</v>
      </c>
      <c r="R1201" s="230" t="s">
        <v>976</v>
      </c>
      <c r="S1201" s="230" t="s">
        <v>976</v>
      </c>
      <c r="T1201" s="230" t="s">
        <v>976</v>
      </c>
      <c r="U1201" s="230" t="s">
        <v>976</v>
      </c>
      <c r="V1201" s="230" t="s">
        <v>976</v>
      </c>
    </row>
    <row r="1202" spans="1:22" ht="17.25" customHeight="1" x14ac:dyDescent="0.3">
      <c r="A1202" s="230">
        <v>423884</v>
      </c>
      <c r="B1202" s="230" t="s">
        <v>3555</v>
      </c>
      <c r="C1202" s="230" t="s">
        <v>559</v>
      </c>
      <c r="D1202" s="230" t="s">
        <v>244</v>
      </c>
      <c r="E1202" s="230" t="s">
        <v>145</v>
      </c>
      <c r="F1202" s="230">
        <v>35461</v>
      </c>
      <c r="G1202" s="230" t="s">
        <v>288</v>
      </c>
      <c r="H1202" s="230" t="s">
        <v>1482</v>
      </c>
      <c r="I1202" s="230" t="s">
        <v>58</v>
      </c>
      <c r="J1202" s="230" t="s">
        <v>302</v>
      </c>
      <c r="K1202" s="230">
        <v>2017</v>
      </c>
      <c r="L1202" s="230" t="s">
        <v>288</v>
      </c>
      <c r="U1202" s="230" t="s">
        <v>976</v>
      </c>
      <c r="V1202" s="230" t="s">
        <v>976</v>
      </c>
    </row>
    <row r="1203" spans="1:22" ht="17.25" customHeight="1" x14ac:dyDescent="0.3">
      <c r="A1203" s="230">
        <v>423812</v>
      </c>
      <c r="B1203" s="230" t="s">
        <v>287</v>
      </c>
      <c r="C1203" s="230" t="s">
        <v>96</v>
      </c>
      <c r="D1203" s="230" t="s">
        <v>228</v>
      </c>
      <c r="E1203" s="230" t="s">
        <v>145</v>
      </c>
      <c r="F1203" s="230">
        <v>35796</v>
      </c>
      <c r="G1203" s="230" t="s">
        <v>288</v>
      </c>
      <c r="H1203" s="230" t="s">
        <v>1482</v>
      </c>
      <c r="I1203" s="230" t="s">
        <v>58</v>
      </c>
      <c r="J1203" s="230" t="s">
        <v>302</v>
      </c>
      <c r="K1203" s="230">
        <v>2017</v>
      </c>
      <c r="L1203" s="230" t="s">
        <v>288</v>
      </c>
      <c r="R1203" s="230" t="s">
        <v>976</v>
      </c>
      <c r="S1203" s="230" t="s">
        <v>976</v>
      </c>
      <c r="T1203" s="230" t="s">
        <v>976</v>
      </c>
      <c r="U1203" s="230" t="s">
        <v>976</v>
      </c>
      <c r="V1203" s="230" t="s">
        <v>976</v>
      </c>
    </row>
    <row r="1204" spans="1:22" ht="17.25" customHeight="1" x14ac:dyDescent="0.3">
      <c r="A1204" s="230">
        <v>423928</v>
      </c>
      <c r="B1204" s="230" t="s">
        <v>3556</v>
      </c>
      <c r="C1204" s="230" t="s">
        <v>421</v>
      </c>
      <c r="D1204" s="230" t="s">
        <v>3557</v>
      </c>
      <c r="E1204" s="230" t="s">
        <v>146</v>
      </c>
      <c r="F1204" s="230">
        <v>35796</v>
      </c>
      <c r="G1204" s="230" t="s">
        <v>1832</v>
      </c>
      <c r="H1204" s="230" t="s">
        <v>1482</v>
      </c>
      <c r="I1204" s="230" t="s">
        <v>58</v>
      </c>
      <c r="J1204" s="230" t="s">
        <v>302</v>
      </c>
      <c r="K1204" s="230">
        <v>2017</v>
      </c>
      <c r="L1204" s="230" t="s">
        <v>288</v>
      </c>
      <c r="R1204" s="230" t="s">
        <v>976</v>
      </c>
      <c r="S1204" s="230" t="s">
        <v>976</v>
      </c>
      <c r="T1204" s="230" t="s">
        <v>976</v>
      </c>
      <c r="U1204" s="230" t="s">
        <v>976</v>
      </c>
      <c r="V1204" s="230" t="s">
        <v>976</v>
      </c>
    </row>
    <row r="1205" spans="1:22" ht="17.25" customHeight="1" x14ac:dyDescent="0.3">
      <c r="A1205" s="230">
        <v>424225</v>
      </c>
      <c r="B1205" s="230" t="s">
        <v>3558</v>
      </c>
      <c r="C1205" s="230" t="s">
        <v>688</v>
      </c>
      <c r="D1205" s="230" t="s">
        <v>2830</v>
      </c>
      <c r="E1205" s="230" t="s">
        <v>145</v>
      </c>
      <c r="F1205" s="230">
        <v>35916</v>
      </c>
      <c r="G1205" s="230" t="s">
        <v>288</v>
      </c>
      <c r="H1205" s="230" t="s">
        <v>1482</v>
      </c>
      <c r="I1205" s="230" t="s">
        <v>58</v>
      </c>
      <c r="J1205" s="230" t="s">
        <v>302</v>
      </c>
      <c r="K1205" s="230">
        <v>2017</v>
      </c>
      <c r="L1205" s="230" t="s">
        <v>288</v>
      </c>
      <c r="S1205" s="230" t="s">
        <v>976</v>
      </c>
      <c r="T1205" s="230" t="s">
        <v>976</v>
      </c>
      <c r="U1205" s="230" t="s">
        <v>976</v>
      </c>
      <c r="V1205" s="230" t="s">
        <v>976</v>
      </c>
    </row>
    <row r="1206" spans="1:22" ht="17.25" customHeight="1" x14ac:dyDescent="0.3">
      <c r="A1206" s="230">
        <v>423897</v>
      </c>
      <c r="B1206" s="230" t="s">
        <v>3559</v>
      </c>
      <c r="C1206" s="230" t="s">
        <v>70</v>
      </c>
      <c r="D1206" s="230" t="s">
        <v>219</v>
      </c>
      <c r="E1206" s="230" t="s">
        <v>145</v>
      </c>
      <c r="F1206" s="230">
        <v>35965</v>
      </c>
      <c r="G1206" s="230" t="s">
        <v>288</v>
      </c>
      <c r="H1206" s="230" t="s">
        <v>1482</v>
      </c>
      <c r="I1206" s="230" t="s">
        <v>58</v>
      </c>
      <c r="J1206" s="230" t="s">
        <v>302</v>
      </c>
      <c r="K1206" s="230">
        <v>2017</v>
      </c>
      <c r="L1206" s="230" t="s">
        <v>288</v>
      </c>
      <c r="T1206" s="230" t="s">
        <v>976</v>
      </c>
      <c r="U1206" s="230" t="s">
        <v>976</v>
      </c>
      <c r="V1206" s="230" t="s">
        <v>976</v>
      </c>
    </row>
    <row r="1207" spans="1:22" ht="17.25" customHeight="1" x14ac:dyDescent="0.3">
      <c r="A1207" s="230">
        <v>424119</v>
      </c>
      <c r="B1207" s="230" t="s">
        <v>3560</v>
      </c>
      <c r="C1207" s="230" t="s">
        <v>88</v>
      </c>
      <c r="D1207" s="230" t="s">
        <v>3561</v>
      </c>
      <c r="E1207" s="230" t="s">
        <v>146</v>
      </c>
      <c r="F1207" s="230">
        <v>36067</v>
      </c>
      <c r="G1207" s="230" t="s">
        <v>288</v>
      </c>
      <c r="H1207" s="230" t="s">
        <v>1482</v>
      </c>
      <c r="I1207" s="230" t="s">
        <v>58</v>
      </c>
      <c r="J1207" s="230" t="s">
        <v>302</v>
      </c>
      <c r="K1207" s="230">
        <v>2017</v>
      </c>
      <c r="L1207" s="230" t="s">
        <v>288</v>
      </c>
      <c r="U1207" s="230" t="s">
        <v>976</v>
      </c>
      <c r="V1207" s="230" t="s">
        <v>976</v>
      </c>
    </row>
    <row r="1208" spans="1:22" ht="17.25" customHeight="1" x14ac:dyDescent="0.3">
      <c r="A1208" s="230">
        <v>423784</v>
      </c>
      <c r="B1208" s="230" t="s">
        <v>3562</v>
      </c>
      <c r="C1208" s="230" t="s">
        <v>70</v>
      </c>
      <c r="D1208" s="230" t="s">
        <v>724</v>
      </c>
      <c r="E1208" s="230" t="s">
        <v>145</v>
      </c>
      <c r="F1208" s="230">
        <v>36074</v>
      </c>
      <c r="G1208" s="230" t="s">
        <v>288</v>
      </c>
      <c r="H1208" s="230" t="s">
        <v>1482</v>
      </c>
      <c r="I1208" s="230" t="s">
        <v>58</v>
      </c>
      <c r="J1208" s="230" t="s">
        <v>302</v>
      </c>
      <c r="K1208" s="230">
        <v>2017</v>
      </c>
      <c r="L1208" s="230" t="s">
        <v>288</v>
      </c>
      <c r="T1208" s="230" t="s">
        <v>976</v>
      </c>
      <c r="U1208" s="230" t="s">
        <v>976</v>
      </c>
      <c r="V1208" s="230" t="s">
        <v>976</v>
      </c>
    </row>
    <row r="1209" spans="1:22" ht="17.25" customHeight="1" x14ac:dyDescent="0.3">
      <c r="A1209" s="230">
        <v>424202</v>
      </c>
      <c r="B1209" s="230" t="s">
        <v>3563</v>
      </c>
      <c r="C1209" s="230" t="s">
        <v>591</v>
      </c>
      <c r="D1209" s="230" t="s">
        <v>512</v>
      </c>
      <c r="E1209" s="230" t="s">
        <v>146</v>
      </c>
      <c r="F1209" s="230">
        <v>36161</v>
      </c>
      <c r="G1209" s="230" t="s">
        <v>294</v>
      </c>
      <c r="H1209" s="230" t="s">
        <v>1482</v>
      </c>
      <c r="I1209" s="230" t="s">
        <v>58</v>
      </c>
      <c r="J1209" s="230" t="s">
        <v>302</v>
      </c>
      <c r="K1209" s="230">
        <v>2017</v>
      </c>
      <c r="L1209" s="230" t="s">
        <v>288</v>
      </c>
      <c r="R1209" s="230" t="s">
        <v>976</v>
      </c>
      <c r="S1209" s="230" t="s">
        <v>976</v>
      </c>
      <c r="T1209" s="230" t="s">
        <v>976</v>
      </c>
      <c r="U1209" s="230" t="s">
        <v>976</v>
      </c>
      <c r="V1209" s="230" t="s">
        <v>976</v>
      </c>
    </row>
    <row r="1210" spans="1:22" ht="17.25" customHeight="1" x14ac:dyDescent="0.3">
      <c r="A1210" s="230">
        <v>421351</v>
      </c>
      <c r="B1210" s="230" t="s">
        <v>3564</v>
      </c>
      <c r="C1210" s="230" t="s">
        <v>94</v>
      </c>
      <c r="D1210" s="230" t="s">
        <v>541</v>
      </c>
      <c r="E1210" s="230" t="s">
        <v>146</v>
      </c>
      <c r="F1210" s="230">
        <v>36161</v>
      </c>
      <c r="G1210" s="230" t="s">
        <v>288</v>
      </c>
      <c r="H1210" s="230" t="s">
        <v>1482</v>
      </c>
      <c r="I1210" s="230" t="s">
        <v>58</v>
      </c>
      <c r="J1210" s="230" t="s">
        <v>302</v>
      </c>
      <c r="K1210" s="230">
        <v>2017</v>
      </c>
      <c r="L1210" s="230" t="s">
        <v>288</v>
      </c>
      <c r="S1210" s="230" t="s">
        <v>976</v>
      </c>
      <c r="T1210" s="230" t="s">
        <v>976</v>
      </c>
      <c r="U1210" s="230" t="s">
        <v>976</v>
      </c>
      <c r="V1210" s="230" t="s">
        <v>976</v>
      </c>
    </row>
    <row r="1211" spans="1:22" ht="17.25" customHeight="1" x14ac:dyDescent="0.3">
      <c r="A1211" s="230">
        <v>423028</v>
      </c>
      <c r="B1211" s="230" t="s">
        <v>3565</v>
      </c>
      <c r="C1211" s="230" t="s">
        <v>548</v>
      </c>
      <c r="D1211" s="230" t="s">
        <v>3566</v>
      </c>
      <c r="E1211" s="230" t="s">
        <v>146</v>
      </c>
      <c r="F1211" s="230">
        <v>36161</v>
      </c>
      <c r="G1211" s="230" t="s">
        <v>288</v>
      </c>
      <c r="H1211" s="230" t="s">
        <v>1482</v>
      </c>
      <c r="I1211" s="230" t="s">
        <v>58</v>
      </c>
      <c r="J1211" s="230" t="s">
        <v>302</v>
      </c>
      <c r="K1211" s="230">
        <v>2017</v>
      </c>
      <c r="L1211" s="230" t="s">
        <v>288</v>
      </c>
      <c r="S1211" s="230" t="s">
        <v>976</v>
      </c>
      <c r="T1211" s="230" t="s">
        <v>976</v>
      </c>
      <c r="U1211" s="230" t="s">
        <v>976</v>
      </c>
      <c r="V1211" s="230" t="s">
        <v>976</v>
      </c>
    </row>
    <row r="1212" spans="1:22" ht="17.25" customHeight="1" x14ac:dyDescent="0.3">
      <c r="A1212" s="230">
        <v>426337</v>
      </c>
      <c r="B1212" s="230" t="s">
        <v>3567</v>
      </c>
      <c r="C1212" s="230" t="s">
        <v>72</v>
      </c>
      <c r="D1212" s="230" t="s">
        <v>262</v>
      </c>
      <c r="E1212" s="230" t="s">
        <v>146</v>
      </c>
      <c r="F1212" s="230">
        <v>36161</v>
      </c>
      <c r="G1212" s="230" t="s">
        <v>288</v>
      </c>
      <c r="H1212" s="230" t="s">
        <v>1482</v>
      </c>
      <c r="I1212" s="230" t="s">
        <v>58</v>
      </c>
      <c r="J1212" s="230" t="s">
        <v>302</v>
      </c>
      <c r="K1212" s="230">
        <v>2017</v>
      </c>
      <c r="L1212" s="230" t="s">
        <v>288</v>
      </c>
      <c r="U1212" s="230" t="s">
        <v>976</v>
      </c>
      <c r="V1212" s="230" t="s">
        <v>976</v>
      </c>
    </row>
    <row r="1213" spans="1:22" ht="17.25" customHeight="1" x14ac:dyDescent="0.3">
      <c r="A1213" s="230">
        <v>426584</v>
      </c>
      <c r="B1213" s="230" t="s">
        <v>3568</v>
      </c>
      <c r="C1213" s="230" t="s">
        <v>464</v>
      </c>
      <c r="D1213" s="230" t="s">
        <v>3569</v>
      </c>
      <c r="E1213" s="230" t="s">
        <v>146</v>
      </c>
      <c r="F1213" s="230">
        <v>36161</v>
      </c>
      <c r="G1213" s="230" t="s">
        <v>288</v>
      </c>
      <c r="H1213" s="230" t="s">
        <v>1482</v>
      </c>
      <c r="I1213" s="230" t="s">
        <v>58</v>
      </c>
      <c r="J1213" s="230" t="s">
        <v>302</v>
      </c>
      <c r="K1213" s="230">
        <v>2017</v>
      </c>
      <c r="L1213" s="230" t="s">
        <v>288</v>
      </c>
    </row>
    <row r="1214" spans="1:22" ht="17.25" customHeight="1" x14ac:dyDescent="0.3">
      <c r="A1214" s="230">
        <v>422870</v>
      </c>
      <c r="B1214" s="230" t="s">
        <v>3570</v>
      </c>
      <c r="C1214" s="230" t="s">
        <v>402</v>
      </c>
      <c r="D1214" s="230" t="s">
        <v>594</v>
      </c>
      <c r="E1214" s="230" t="s">
        <v>146</v>
      </c>
      <c r="F1214" s="230">
        <v>36161</v>
      </c>
      <c r="G1214" s="230" t="s">
        <v>288</v>
      </c>
      <c r="H1214" s="230" t="s">
        <v>1482</v>
      </c>
      <c r="I1214" s="230" t="s">
        <v>58</v>
      </c>
      <c r="J1214" s="230" t="s">
        <v>302</v>
      </c>
      <c r="K1214" s="230">
        <v>2017</v>
      </c>
      <c r="L1214" s="230" t="s">
        <v>288</v>
      </c>
      <c r="R1214" s="230" t="s">
        <v>976</v>
      </c>
      <c r="S1214" s="230" t="s">
        <v>976</v>
      </c>
      <c r="T1214" s="230" t="s">
        <v>976</v>
      </c>
      <c r="U1214" s="230" t="s">
        <v>976</v>
      </c>
      <c r="V1214" s="230" t="s">
        <v>976</v>
      </c>
    </row>
    <row r="1215" spans="1:22" ht="17.25" customHeight="1" x14ac:dyDescent="0.3">
      <c r="A1215" s="230">
        <v>423059</v>
      </c>
      <c r="B1215" s="230" t="s">
        <v>3571</v>
      </c>
      <c r="C1215" s="230" t="s">
        <v>514</v>
      </c>
      <c r="D1215" s="230" t="s">
        <v>371</v>
      </c>
      <c r="E1215" s="230" t="s">
        <v>146</v>
      </c>
      <c r="F1215" s="230">
        <v>36161</v>
      </c>
      <c r="G1215" s="230" t="s">
        <v>288</v>
      </c>
      <c r="H1215" s="230" t="s">
        <v>1482</v>
      </c>
      <c r="I1215" s="230" t="s">
        <v>58</v>
      </c>
      <c r="J1215" s="230" t="s">
        <v>302</v>
      </c>
      <c r="K1215" s="230">
        <v>2017</v>
      </c>
      <c r="L1215" s="230" t="s">
        <v>288</v>
      </c>
      <c r="R1215" s="230" t="s">
        <v>976</v>
      </c>
      <c r="S1215" s="230" t="s">
        <v>976</v>
      </c>
      <c r="T1215" s="230" t="s">
        <v>976</v>
      </c>
      <c r="U1215" s="230" t="s">
        <v>976</v>
      </c>
      <c r="V1215" s="230" t="s">
        <v>976</v>
      </c>
    </row>
    <row r="1216" spans="1:22" ht="17.25" customHeight="1" x14ac:dyDescent="0.3">
      <c r="A1216" s="230">
        <v>423474</v>
      </c>
      <c r="B1216" s="230" t="s">
        <v>3572</v>
      </c>
      <c r="C1216" s="230" t="s">
        <v>3573</v>
      </c>
      <c r="D1216" s="230" t="s">
        <v>195</v>
      </c>
      <c r="E1216" s="230" t="s">
        <v>146</v>
      </c>
      <c r="F1216" s="230">
        <v>36161</v>
      </c>
      <c r="G1216" s="230" t="s">
        <v>288</v>
      </c>
      <c r="H1216" s="230" t="s">
        <v>1482</v>
      </c>
      <c r="I1216" s="230" t="s">
        <v>58</v>
      </c>
      <c r="J1216" s="230" t="s">
        <v>302</v>
      </c>
      <c r="K1216" s="230">
        <v>2017</v>
      </c>
      <c r="L1216" s="230" t="s">
        <v>288</v>
      </c>
      <c r="R1216" s="230" t="s">
        <v>976</v>
      </c>
      <c r="S1216" s="230" t="s">
        <v>976</v>
      </c>
      <c r="T1216" s="230" t="s">
        <v>976</v>
      </c>
      <c r="U1216" s="230" t="s">
        <v>976</v>
      </c>
      <c r="V1216" s="230" t="s">
        <v>976</v>
      </c>
    </row>
    <row r="1217" spans="1:22" ht="17.25" customHeight="1" x14ac:dyDescent="0.3">
      <c r="A1217" s="230">
        <v>423487</v>
      </c>
      <c r="B1217" s="230" t="s">
        <v>3574</v>
      </c>
      <c r="C1217" s="230" t="s">
        <v>1002</v>
      </c>
      <c r="D1217" s="230" t="s">
        <v>222</v>
      </c>
      <c r="E1217" s="230" t="s">
        <v>146</v>
      </c>
      <c r="F1217" s="230">
        <v>36161</v>
      </c>
      <c r="G1217" s="230" t="s">
        <v>288</v>
      </c>
      <c r="H1217" s="230" t="s">
        <v>1482</v>
      </c>
      <c r="I1217" s="230" t="s">
        <v>58</v>
      </c>
      <c r="J1217" s="230" t="s">
        <v>302</v>
      </c>
      <c r="K1217" s="230">
        <v>2017</v>
      </c>
      <c r="L1217" s="230" t="s">
        <v>288</v>
      </c>
      <c r="R1217" s="230" t="s">
        <v>976</v>
      </c>
      <c r="S1217" s="230" t="s">
        <v>976</v>
      </c>
      <c r="T1217" s="230" t="s">
        <v>976</v>
      </c>
      <c r="U1217" s="230" t="s">
        <v>976</v>
      </c>
      <c r="V1217" s="230" t="s">
        <v>976</v>
      </c>
    </row>
    <row r="1218" spans="1:22" ht="17.25" customHeight="1" x14ac:dyDescent="0.3">
      <c r="A1218" s="230">
        <v>423635</v>
      </c>
      <c r="B1218" s="230" t="s">
        <v>3575</v>
      </c>
      <c r="C1218" s="230" t="s">
        <v>479</v>
      </c>
      <c r="D1218" s="230" t="s">
        <v>231</v>
      </c>
      <c r="E1218" s="230" t="s">
        <v>146</v>
      </c>
      <c r="F1218" s="230">
        <v>36161</v>
      </c>
      <c r="G1218" s="230" t="s">
        <v>288</v>
      </c>
      <c r="H1218" s="230" t="s">
        <v>1482</v>
      </c>
      <c r="I1218" s="230" t="s">
        <v>58</v>
      </c>
      <c r="J1218" s="230" t="s">
        <v>302</v>
      </c>
      <c r="K1218" s="230">
        <v>2017</v>
      </c>
      <c r="L1218" s="230" t="s">
        <v>288</v>
      </c>
      <c r="R1218" s="230" t="s">
        <v>976</v>
      </c>
      <c r="S1218" s="230" t="s">
        <v>976</v>
      </c>
      <c r="T1218" s="230" t="s">
        <v>976</v>
      </c>
      <c r="U1218" s="230" t="s">
        <v>976</v>
      </c>
      <c r="V1218" s="230" t="s">
        <v>976</v>
      </c>
    </row>
    <row r="1219" spans="1:22" ht="17.25" customHeight="1" x14ac:dyDescent="0.3">
      <c r="A1219" s="230">
        <v>424120</v>
      </c>
      <c r="B1219" s="230" t="s">
        <v>3576</v>
      </c>
      <c r="C1219" s="230" t="s">
        <v>1151</v>
      </c>
      <c r="D1219" s="230" t="s">
        <v>744</v>
      </c>
      <c r="E1219" s="230" t="s">
        <v>146</v>
      </c>
      <c r="F1219" s="230">
        <v>36161</v>
      </c>
      <c r="G1219" s="230" t="s">
        <v>288</v>
      </c>
      <c r="H1219" s="230" t="s">
        <v>1482</v>
      </c>
      <c r="I1219" s="230" t="s">
        <v>58</v>
      </c>
      <c r="J1219" s="230" t="s">
        <v>302</v>
      </c>
      <c r="K1219" s="230">
        <v>2017</v>
      </c>
      <c r="L1219" s="230" t="s">
        <v>288</v>
      </c>
      <c r="R1219" s="230" t="s">
        <v>976</v>
      </c>
      <c r="S1219" s="230" t="s">
        <v>976</v>
      </c>
      <c r="T1219" s="230" t="s">
        <v>976</v>
      </c>
      <c r="U1219" s="230" t="s">
        <v>976</v>
      </c>
      <c r="V1219" s="230" t="s">
        <v>976</v>
      </c>
    </row>
    <row r="1220" spans="1:22" ht="17.25" customHeight="1" x14ac:dyDescent="0.3">
      <c r="A1220" s="230">
        <v>424272</v>
      </c>
      <c r="B1220" s="230" t="s">
        <v>3577</v>
      </c>
      <c r="C1220" s="230" t="s">
        <v>416</v>
      </c>
      <c r="D1220" s="230" t="s">
        <v>563</v>
      </c>
      <c r="E1220" s="230" t="s">
        <v>145</v>
      </c>
      <c r="F1220" s="230">
        <v>36161</v>
      </c>
      <c r="G1220" s="230" t="s">
        <v>288</v>
      </c>
      <c r="H1220" s="230" t="s">
        <v>1482</v>
      </c>
      <c r="I1220" s="230" t="s">
        <v>58</v>
      </c>
      <c r="J1220" s="230" t="s">
        <v>302</v>
      </c>
      <c r="K1220" s="230">
        <v>2017</v>
      </c>
      <c r="L1220" s="230" t="s">
        <v>288</v>
      </c>
      <c r="R1220" s="230" t="s">
        <v>976</v>
      </c>
      <c r="S1220" s="230" t="s">
        <v>976</v>
      </c>
      <c r="T1220" s="230" t="s">
        <v>976</v>
      </c>
      <c r="U1220" s="230" t="s">
        <v>976</v>
      </c>
      <c r="V1220" s="230" t="s">
        <v>976</v>
      </c>
    </row>
    <row r="1221" spans="1:22" ht="17.25" customHeight="1" x14ac:dyDescent="0.3">
      <c r="A1221" s="230">
        <v>422576</v>
      </c>
      <c r="B1221" s="230" t="s">
        <v>3578</v>
      </c>
      <c r="C1221" s="230" t="s">
        <v>107</v>
      </c>
      <c r="D1221" s="230" t="s">
        <v>2782</v>
      </c>
      <c r="E1221" s="230" t="s">
        <v>146</v>
      </c>
      <c r="F1221" s="230">
        <v>36161</v>
      </c>
      <c r="H1221" s="230" t="s">
        <v>1482</v>
      </c>
      <c r="I1221" s="230" t="s">
        <v>58</v>
      </c>
      <c r="J1221" s="230" t="s">
        <v>302</v>
      </c>
      <c r="K1221" s="230">
        <v>2017</v>
      </c>
      <c r="L1221" s="230" t="s">
        <v>288</v>
      </c>
      <c r="U1221" s="230" t="s">
        <v>976</v>
      </c>
      <c r="V1221" s="230" t="s">
        <v>976</v>
      </c>
    </row>
    <row r="1222" spans="1:22" ht="17.25" customHeight="1" x14ac:dyDescent="0.3">
      <c r="A1222" s="230">
        <v>422787</v>
      </c>
      <c r="B1222" s="230" t="s">
        <v>3579</v>
      </c>
      <c r="C1222" s="230" t="s">
        <v>88</v>
      </c>
      <c r="D1222" s="230" t="s">
        <v>549</v>
      </c>
      <c r="E1222" s="230" t="s">
        <v>146</v>
      </c>
      <c r="F1222" s="230">
        <v>36161</v>
      </c>
      <c r="H1222" s="230" t="s">
        <v>1482</v>
      </c>
      <c r="I1222" s="230" t="s">
        <v>58</v>
      </c>
      <c r="J1222" s="230" t="s">
        <v>302</v>
      </c>
      <c r="K1222" s="230">
        <v>2017</v>
      </c>
      <c r="L1222" s="230" t="s">
        <v>288</v>
      </c>
      <c r="U1222" s="230" t="s">
        <v>976</v>
      </c>
      <c r="V1222" s="230" t="s">
        <v>976</v>
      </c>
    </row>
    <row r="1223" spans="1:22" ht="17.25" customHeight="1" x14ac:dyDescent="0.3">
      <c r="A1223" s="230">
        <v>423594</v>
      </c>
      <c r="B1223" s="230" t="s">
        <v>3580</v>
      </c>
      <c r="C1223" s="230" t="s">
        <v>519</v>
      </c>
      <c r="D1223" s="230" t="s">
        <v>198</v>
      </c>
      <c r="E1223" s="230" t="s">
        <v>146</v>
      </c>
      <c r="F1223" s="230">
        <v>36170</v>
      </c>
      <c r="G1223" s="230" t="s">
        <v>288</v>
      </c>
      <c r="H1223" s="230" t="s">
        <v>1482</v>
      </c>
      <c r="I1223" s="230" t="s">
        <v>58</v>
      </c>
      <c r="J1223" s="230" t="s">
        <v>302</v>
      </c>
      <c r="K1223" s="230">
        <v>2017</v>
      </c>
      <c r="L1223" s="230" t="s">
        <v>288</v>
      </c>
      <c r="S1223" s="230" t="s">
        <v>976</v>
      </c>
      <c r="T1223" s="230" t="s">
        <v>976</v>
      </c>
      <c r="U1223" s="230" t="s">
        <v>976</v>
      </c>
      <c r="V1223" s="230" t="s">
        <v>976</v>
      </c>
    </row>
    <row r="1224" spans="1:22" ht="17.25" customHeight="1" x14ac:dyDescent="0.3">
      <c r="A1224" s="230">
        <v>423218</v>
      </c>
      <c r="B1224" s="230" t="s">
        <v>3581</v>
      </c>
      <c r="C1224" s="230" t="s">
        <v>3045</v>
      </c>
      <c r="D1224" s="230" t="s">
        <v>2153</v>
      </c>
      <c r="E1224" s="230" t="s">
        <v>146</v>
      </c>
      <c r="F1224" s="230">
        <v>36222</v>
      </c>
      <c r="G1224" s="230" t="s">
        <v>288</v>
      </c>
      <c r="H1224" s="230" t="s">
        <v>1482</v>
      </c>
      <c r="I1224" s="230" t="s">
        <v>58</v>
      </c>
      <c r="J1224" s="230" t="s">
        <v>302</v>
      </c>
      <c r="K1224" s="230">
        <v>2017</v>
      </c>
      <c r="L1224" s="230" t="s">
        <v>288</v>
      </c>
      <c r="U1224" s="230" t="s">
        <v>976</v>
      </c>
      <c r="V1224" s="230" t="s">
        <v>976</v>
      </c>
    </row>
    <row r="1225" spans="1:22" ht="17.25" customHeight="1" x14ac:dyDescent="0.3">
      <c r="A1225" s="230">
        <v>426628</v>
      </c>
      <c r="B1225" s="230" t="s">
        <v>3582</v>
      </c>
      <c r="C1225" s="230" t="s">
        <v>3583</v>
      </c>
      <c r="D1225" s="230" t="s">
        <v>3584</v>
      </c>
      <c r="E1225" s="230" t="s">
        <v>146</v>
      </c>
      <c r="F1225" s="230">
        <v>36255</v>
      </c>
      <c r="G1225" s="230" t="s">
        <v>288</v>
      </c>
      <c r="H1225" s="230" t="s">
        <v>1482</v>
      </c>
      <c r="I1225" s="230" t="s">
        <v>58</v>
      </c>
      <c r="J1225" s="230" t="s">
        <v>302</v>
      </c>
      <c r="K1225" s="230">
        <v>2017</v>
      </c>
      <c r="L1225" s="230" t="s">
        <v>288</v>
      </c>
    </row>
    <row r="1226" spans="1:22" ht="17.25" customHeight="1" x14ac:dyDescent="0.3">
      <c r="A1226" s="230">
        <v>424038</v>
      </c>
      <c r="B1226" s="230" t="s">
        <v>3585</v>
      </c>
      <c r="C1226" s="230" t="s">
        <v>3586</v>
      </c>
      <c r="D1226" s="230" t="s">
        <v>235</v>
      </c>
      <c r="E1226" s="230" t="s">
        <v>146</v>
      </c>
      <c r="F1226" s="230">
        <v>36270</v>
      </c>
      <c r="G1226" s="230" t="s">
        <v>288</v>
      </c>
      <c r="H1226" s="230" t="s">
        <v>1482</v>
      </c>
      <c r="I1226" s="230" t="s">
        <v>58</v>
      </c>
      <c r="J1226" s="230" t="s">
        <v>302</v>
      </c>
      <c r="K1226" s="230">
        <v>2017</v>
      </c>
      <c r="L1226" s="230" t="s">
        <v>288</v>
      </c>
      <c r="S1226" s="230" t="s">
        <v>976</v>
      </c>
      <c r="U1226" s="230" t="s">
        <v>976</v>
      </c>
      <c r="V1226" s="230" t="s">
        <v>976</v>
      </c>
    </row>
    <row r="1227" spans="1:22" ht="17.25" customHeight="1" x14ac:dyDescent="0.3">
      <c r="A1227" s="230">
        <v>422995</v>
      </c>
      <c r="B1227" s="230" t="s">
        <v>3587</v>
      </c>
      <c r="C1227" s="230" t="s">
        <v>456</v>
      </c>
      <c r="D1227" s="230" t="s">
        <v>227</v>
      </c>
      <c r="E1227" s="230" t="s">
        <v>146</v>
      </c>
      <c r="F1227" s="230">
        <v>36273</v>
      </c>
      <c r="G1227" s="230" t="s">
        <v>288</v>
      </c>
      <c r="H1227" s="230" t="s">
        <v>1482</v>
      </c>
      <c r="I1227" s="230" t="s">
        <v>58</v>
      </c>
      <c r="J1227" s="230" t="s">
        <v>302</v>
      </c>
      <c r="K1227" s="230">
        <v>2017</v>
      </c>
      <c r="L1227" s="230" t="s">
        <v>288</v>
      </c>
      <c r="U1227" s="230" t="s">
        <v>976</v>
      </c>
      <c r="V1227" s="230" t="s">
        <v>976</v>
      </c>
    </row>
    <row r="1228" spans="1:22" ht="17.25" customHeight="1" x14ac:dyDescent="0.3">
      <c r="A1228" s="230">
        <v>423634</v>
      </c>
      <c r="B1228" s="230" t="s">
        <v>3588</v>
      </c>
      <c r="C1228" s="230" t="s">
        <v>487</v>
      </c>
      <c r="D1228" s="230" t="s">
        <v>3589</v>
      </c>
      <c r="E1228" s="230" t="s">
        <v>146</v>
      </c>
      <c r="F1228" s="230">
        <v>36294</v>
      </c>
      <c r="G1228" s="230" t="s">
        <v>288</v>
      </c>
      <c r="H1228" s="230" t="s">
        <v>1482</v>
      </c>
      <c r="I1228" s="230" t="s">
        <v>58</v>
      </c>
      <c r="J1228" s="230" t="s">
        <v>302</v>
      </c>
      <c r="K1228" s="230">
        <v>2017</v>
      </c>
      <c r="L1228" s="230" t="s">
        <v>288</v>
      </c>
      <c r="N1228" s="230">
        <v>3020</v>
      </c>
      <c r="O1228" s="230">
        <v>44420.443368055552</v>
      </c>
      <c r="P1228" s="230">
        <v>13000</v>
      </c>
    </row>
    <row r="1229" spans="1:22" ht="17.25" customHeight="1" x14ac:dyDescent="0.3">
      <c r="A1229" s="230">
        <v>424111</v>
      </c>
      <c r="B1229" s="230" t="s">
        <v>3590</v>
      </c>
      <c r="C1229" s="230" t="s">
        <v>78</v>
      </c>
      <c r="D1229" s="230" t="s">
        <v>206</v>
      </c>
      <c r="E1229" s="230" t="s">
        <v>145</v>
      </c>
      <c r="F1229" s="230">
        <v>36300</v>
      </c>
      <c r="G1229" s="230" t="s">
        <v>288</v>
      </c>
      <c r="H1229" s="230" t="s">
        <v>1482</v>
      </c>
      <c r="I1229" s="230" t="s">
        <v>58</v>
      </c>
      <c r="J1229" s="230" t="s">
        <v>302</v>
      </c>
      <c r="K1229" s="230">
        <v>2017</v>
      </c>
      <c r="L1229" s="230" t="s">
        <v>288</v>
      </c>
      <c r="U1229" s="230" t="s">
        <v>976</v>
      </c>
      <c r="V1229" s="230" t="s">
        <v>976</v>
      </c>
    </row>
    <row r="1230" spans="1:22" ht="17.25" customHeight="1" x14ac:dyDescent="0.3">
      <c r="A1230" s="230">
        <v>426242</v>
      </c>
      <c r="B1230" s="230" t="s">
        <v>3591</v>
      </c>
      <c r="C1230" s="230" t="s">
        <v>3592</v>
      </c>
      <c r="D1230" s="230" t="s">
        <v>237</v>
      </c>
      <c r="E1230" s="230" t="s">
        <v>146</v>
      </c>
      <c r="F1230" s="230">
        <v>36434</v>
      </c>
      <c r="G1230" s="230" t="s">
        <v>288</v>
      </c>
      <c r="H1230" s="230" t="s">
        <v>1482</v>
      </c>
      <c r="I1230" s="230" t="s">
        <v>58</v>
      </c>
      <c r="J1230" s="230" t="s">
        <v>302</v>
      </c>
      <c r="K1230" s="230">
        <v>2017</v>
      </c>
      <c r="L1230" s="230" t="s">
        <v>288</v>
      </c>
    </row>
    <row r="1231" spans="1:22" ht="17.25" customHeight="1" x14ac:dyDescent="0.3">
      <c r="A1231" s="230">
        <v>422616</v>
      </c>
      <c r="B1231" s="230" t="s">
        <v>3593</v>
      </c>
      <c r="C1231" s="230" t="s">
        <v>132</v>
      </c>
      <c r="D1231" s="230" t="s">
        <v>212</v>
      </c>
      <c r="E1231" s="230" t="s">
        <v>146</v>
      </c>
      <c r="F1231" s="230">
        <v>36434</v>
      </c>
      <c r="G1231" s="230" t="s">
        <v>288</v>
      </c>
      <c r="H1231" s="230" t="s">
        <v>1482</v>
      </c>
      <c r="I1231" s="230" t="s">
        <v>58</v>
      </c>
      <c r="J1231" s="230" t="s">
        <v>302</v>
      </c>
      <c r="K1231" s="230">
        <v>2017</v>
      </c>
      <c r="L1231" s="230" t="s">
        <v>288</v>
      </c>
      <c r="T1231" s="230" t="s">
        <v>976</v>
      </c>
      <c r="U1231" s="230" t="s">
        <v>976</v>
      </c>
      <c r="V1231" s="230" t="s">
        <v>976</v>
      </c>
    </row>
    <row r="1232" spans="1:22" ht="17.25" customHeight="1" x14ac:dyDescent="0.3">
      <c r="A1232" s="230">
        <v>423854</v>
      </c>
      <c r="B1232" s="230" t="s">
        <v>3594</v>
      </c>
      <c r="C1232" s="230" t="s">
        <v>3595</v>
      </c>
      <c r="D1232" s="230" t="s">
        <v>203</v>
      </c>
      <c r="E1232" s="230" t="s">
        <v>145</v>
      </c>
      <c r="F1232" s="230">
        <v>36438</v>
      </c>
      <c r="G1232" s="230" t="s">
        <v>288</v>
      </c>
      <c r="H1232" s="230" t="s">
        <v>1482</v>
      </c>
      <c r="I1232" s="230" t="s">
        <v>58</v>
      </c>
      <c r="J1232" s="230" t="s">
        <v>302</v>
      </c>
      <c r="K1232" s="230">
        <v>2017</v>
      </c>
      <c r="L1232" s="230" t="s">
        <v>288</v>
      </c>
      <c r="S1232" s="230" t="s">
        <v>976</v>
      </c>
      <c r="T1232" s="230" t="s">
        <v>976</v>
      </c>
      <c r="U1232" s="230" t="s">
        <v>976</v>
      </c>
      <c r="V1232" s="230" t="s">
        <v>976</v>
      </c>
    </row>
    <row r="1233" spans="1:22" ht="17.25" customHeight="1" x14ac:dyDescent="0.3">
      <c r="A1233" s="230">
        <v>426622</v>
      </c>
      <c r="B1233" s="230" t="s">
        <v>3596</v>
      </c>
      <c r="C1233" s="230" t="s">
        <v>109</v>
      </c>
      <c r="D1233" s="230" t="s">
        <v>355</v>
      </c>
      <c r="E1233" s="230" t="s">
        <v>146</v>
      </c>
      <c r="F1233" s="230">
        <v>36526</v>
      </c>
      <c r="G1233" s="230" t="s">
        <v>288</v>
      </c>
      <c r="H1233" s="230" t="s">
        <v>1482</v>
      </c>
      <c r="I1233" s="230" t="s">
        <v>58</v>
      </c>
      <c r="J1233" s="230" t="s">
        <v>302</v>
      </c>
      <c r="K1233" s="230">
        <v>2017</v>
      </c>
      <c r="L1233" s="230" t="s">
        <v>288</v>
      </c>
    </row>
    <row r="1234" spans="1:22" ht="17.25" customHeight="1" x14ac:dyDescent="0.3">
      <c r="A1234" s="230">
        <v>422768</v>
      </c>
      <c r="B1234" s="230" t="s">
        <v>3597</v>
      </c>
      <c r="C1234" s="230" t="s">
        <v>403</v>
      </c>
      <c r="D1234" s="230" t="s">
        <v>227</v>
      </c>
      <c r="E1234" s="230" t="s">
        <v>146</v>
      </c>
      <c r="F1234" s="230">
        <v>36526</v>
      </c>
      <c r="G1234" s="230" t="s">
        <v>288</v>
      </c>
      <c r="H1234" s="230" t="s">
        <v>1482</v>
      </c>
      <c r="I1234" s="230" t="s">
        <v>58</v>
      </c>
      <c r="J1234" s="230" t="s">
        <v>302</v>
      </c>
      <c r="K1234" s="230">
        <v>2017</v>
      </c>
      <c r="L1234" s="230" t="s">
        <v>288</v>
      </c>
      <c r="S1234" s="230" t="s">
        <v>976</v>
      </c>
      <c r="T1234" s="230" t="s">
        <v>976</v>
      </c>
      <c r="U1234" s="230" t="s">
        <v>976</v>
      </c>
      <c r="V1234" s="230" t="s">
        <v>976</v>
      </c>
    </row>
    <row r="1235" spans="1:22" ht="17.25" customHeight="1" x14ac:dyDescent="0.3">
      <c r="A1235" s="230">
        <v>426987</v>
      </c>
      <c r="B1235" s="230" t="s">
        <v>3598</v>
      </c>
      <c r="C1235" s="230" t="s">
        <v>268</v>
      </c>
      <c r="D1235" s="230" t="s">
        <v>253</v>
      </c>
      <c r="E1235" s="230" t="s">
        <v>146</v>
      </c>
      <c r="F1235" s="230">
        <v>36526</v>
      </c>
      <c r="G1235" s="230" t="s">
        <v>288</v>
      </c>
      <c r="H1235" s="230" t="s">
        <v>1482</v>
      </c>
      <c r="I1235" s="230" t="s">
        <v>58</v>
      </c>
      <c r="J1235" s="230" t="s">
        <v>302</v>
      </c>
      <c r="K1235" s="230">
        <v>2017</v>
      </c>
      <c r="L1235" s="230" t="s">
        <v>288</v>
      </c>
      <c r="V1235" s="230" t="s">
        <v>976</v>
      </c>
    </row>
    <row r="1236" spans="1:22" ht="17.25" customHeight="1" x14ac:dyDescent="0.3">
      <c r="A1236" s="230">
        <v>422723</v>
      </c>
      <c r="B1236" s="230" t="s">
        <v>3599</v>
      </c>
      <c r="C1236" s="230" t="s">
        <v>85</v>
      </c>
      <c r="D1236" s="230" t="s">
        <v>220</v>
      </c>
      <c r="E1236" s="230" t="s">
        <v>146</v>
      </c>
      <c r="F1236" s="230">
        <v>36526</v>
      </c>
      <c r="G1236" s="230" t="s">
        <v>288</v>
      </c>
      <c r="H1236" s="230" t="s">
        <v>1482</v>
      </c>
      <c r="I1236" s="230" t="s">
        <v>58</v>
      </c>
      <c r="J1236" s="230" t="s">
        <v>302</v>
      </c>
      <c r="K1236" s="230">
        <v>2017</v>
      </c>
      <c r="L1236" s="230" t="s">
        <v>288</v>
      </c>
      <c r="R1236" s="230" t="s">
        <v>976</v>
      </c>
      <c r="S1236" s="230" t="s">
        <v>976</v>
      </c>
      <c r="T1236" s="230" t="s">
        <v>976</v>
      </c>
      <c r="U1236" s="230" t="s">
        <v>976</v>
      </c>
      <c r="V1236" s="230" t="s">
        <v>976</v>
      </c>
    </row>
    <row r="1237" spans="1:22" ht="17.25" customHeight="1" x14ac:dyDescent="0.3">
      <c r="A1237" s="230">
        <v>422738</v>
      </c>
      <c r="B1237" s="230" t="s">
        <v>3600</v>
      </c>
      <c r="C1237" s="230" t="s">
        <v>116</v>
      </c>
      <c r="D1237" s="230" t="s">
        <v>380</v>
      </c>
      <c r="E1237" s="230" t="s">
        <v>146</v>
      </c>
      <c r="F1237" s="230">
        <v>36526</v>
      </c>
      <c r="G1237" s="230" t="s">
        <v>288</v>
      </c>
      <c r="H1237" s="230" t="s">
        <v>1482</v>
      </c>
      <c r="I1237" s="230" t="s">
        <v>58</v>
      </c>
      <c r="J1237" s="230" t="s">
        <v>302</v>
      </c>
      <c r="K1237" s="230">
        <v>2017</v>
      </c>
      <c r="L1237" s="230" t="s">
        <v>288</v>
      </c>
      <c r="R1237" s="230" t="s">
        <v>976</v>
      </c>
      <c r="S1237" s="230" t="s">
        <v>976</v>
      </c>
      <c r="T1237" s="230" t="s">
        <v>976</v>
      </c>
      <c r="U1237" s="230" t="s">
        <v>976</v>
      </c>
      <c r="V1237" s="230" t="s">
        <v>976</v>
      </c>
    </row>
    <row r="1238" spans="1:22" ht="17.25" customHeight="1" x14ac:dyDescent="0.3">
      <c r="A1238" s="230">
        <v>422807</v>
      </c>
      <c r="B1238" s="230" t="s">
        <v>3601</v>
      </c>
      <c r="C1238" s="230" t="s">
        <v>86</v>
      </c>
      <c r="D1238" s="230" t="s">
        <v>3602</v>
      </c>
      <c r="E1238" s="230" t="s">
        <v>146</v>
      </c>
      <c r="F1238" s="230">
        <v>36526</v>
      </c>
      <c r="G1238" s="230" t="s">
        <v>288</v>
      </c>
      <c r="H1238" s="230" t="s">
        <v>1482</v>
      </c>
      <c r="I1238" s="230" t="s">
        <v>58</v>
      </c>
      <c r="J1238" s="230" t="s">
        <v>302</v>
      </c>
      <c r="K1238" s="230">
        <v>2017</v>
      </c>
      <c r="L1238" s="230" t="s">
        <v>288</v>
      </c>
      <c r="R1238" s="230" t="s">
        <v>976</v>
      </c>
      <c r="S1238" s="230" t="s">
        <v>976</v>
      </c>
      <c r="T1238" s="230" t="s">
        <v>976</v>
      </c>
      <c r="U1238" s="230" t="s">
        <v>976</v>
      </c>
      <c r="V1238" s="230" t="s">
        <v>976</v>
      </c>
    </row>
    <row r="1239" spans="1:22" ht="17.25" customHeight="1" x14ac:dyDescent="0.3">
      <c r="A1239" s="230">
        <v>423679</v>
      </c>
      <c r="B1239" s="230" t="s">
        <v>3603</v>
      </c>
      <c r="C1239" s="230" t="s">
        <v>103</v>
      </c>
      <c r="D1239" s="230" t="s">
        <v>620</v>
      </c>
      <c r="E1239" s="230" t="s">
        <v>146</v>
      </c>
      <c r="F1239" s="230">
        <v>36526</v>
      </c>
      <c r="H1239" s="230" t="s">
        <v>1482</v>
      </c>
      <c r="I1239" s="230" t="s">
        <v>58</v>
      </c>
      <c r="J1239" s="230" t="s">
        <v>302</v>
      </c>
      <c r="K1239" s="230">
        <v>2017</v>
      </c>
      <c r="L1239" s="230" t="s">
        <v>288</v>
      </c>
      <c r="U1239" s="230" t="s">
        <v>976</v>
      </c>
      <c r="V1239" s="230" t="s">
        <v>976</v>
      </c>
    </row>
    <row r="1240" spans="1:22" ht="17.25" customHeight="1" x14ac:dyDescent="0.3">
      <c r="A1240" s="230">
        <v>424122</v>
      </c>
      <c r="B1240" s="230" t="s">
        <v>3604</v>
      </c>
      <c r="C1240" s="230" t="s">
        <v>83</v>
      </c>
      <c r="D1240" s="230" t="s">
        <v>227</v>
      </c>
      <c r="E1240" s="230" t="s">
        <v>146</v>
      </c>
      <c r="F1240" s="230">
        <v>36532</v>
      </c>
      <c r="G1240" s="230" t="s">
        <v>288</v>
      </c>
      <c r="H1240" s="230" t="s">
        <v>1482</v>
      </c>
      <c r="I1240" s="230" t="s">
        <v>58</v>
      </c>
      <c r="J1240" s="230" t="s">
        <v>302</v>
      </c>
      <c r="K1240" s="230">
        <v>2017</v>
      </c>
      <c r="L1240" s="230" t="s">
        <v>288</v>
      </c>
      <c r="R1240" s="230" t="s">
        <v>976</v>
      </c>
      <c r="T1240" s="230" t="s">
        <v>976</v>
      </c>
      <c r="U1240" s="230" t="s">
        <v>976</v>
      </c>
      <c r="V1240" s="230" t="s">
        <v>976</v>
      </c>
    </row>
    <row r="1241" spans="1:22" ht="17.25" customHeight="1" x14ac:dyDescent="0.3">
      <c r="A1241" s="230">
        <v>423768</v>
      </c>
      <c r="B1241" s="230" t="s">
        <v>3605</v>
      </c>
      <c r="C1241" s="230" t="s">
        <v>514</v>
      </c>
      <c r="D1241" s="230" t="s">
        <v>3606</v>
      </c>
      <c r="E1241" s="230" t="s">
        <v>145</v>
      </c>
      <c r="F1241" s="230">
        <v>36538</v>
      </c>
      <c r="G1241" s="230" t="s">
        <v>288</v>
      </c>
      <c r="H1241" s="230" t="s">
        <v>1482</v>
      </c>
      <c r="I1241" s="230" t="s">
        <v>58</v>
      </c>
      <c r="J1241" s="230" t="s">
        <v>302</v>
      </c>
      <c r="K1241" s="230">
        <v>2017</v>
      </c>
      <c r="L1241" s="230" t="s">
        <v>288</v>
      </c>
      <c r="U1241" s="230" t="s">
        <v>976</v>
      </c>
      <c r="V1241" s="230" t="s">
        <v>976</v>
      </c>
    </row>
    <row r="1242" spans="1:22" ht="17.25" customHeight="1" x14ac:dyDescent="0.3">
      <c r="A1242" s="230">
        <v>426434</v>
      </c>
      <c r="B1242" s="230" t="s">
        <v>3607</v>
      </c>
      <c r="C1242" s="230" t="s">
        <v>3608</v>
      </c>
      <c r="D1242" s="230" t="s">
        <v>236</v>
      </c>
      <c r="E1242" s="230" t="s">
        <v>145</v>
      </c>
      <c r="F1242" s="230">
        <v>36549</v>
      </c>
      <c r="G1242" s="230" t="s">
        <v>288</v>
      </c>
      <c r="H1242" s="230" t="s">
        <v>1482</v>
      </c>
      <c r="I1242" s="230" t="s">
        <v>58</v>
      </c>
      <c r="J1242" s="230" t="s">
        <v>302</v>
      </c>
      <c r="K1242" s="230">
        <v>2017</v>
      </c>
      <c r="L1242" s="230" t="s">
        <v>288</v>
      </c>
      <c r="U1242" s="230" t="s">
        <v>976</v>
      </c>
      <c r="V1242" s="230" t="s">
        <v>976</v>
      </c>
    </row>
    <row r="1243" spans="1:22" ht="17.25" customHeight="1" x14ac:dyDescent="0.3">
      <c r="A1243" s="230">
        <v>424176</v>
      </c>
      <c r="B1243" s="230" t="s">
        <v>3609</v>
      </c>
      <c r="C1243" s="230" t="s">
        <v>407</v>
      </c>
      <c r="D1243" s="230" t="s">
        <v>3610</v>
      </c>
      <c r="E1243" s="230" t="s">
        <v>146</v>
      </c>
      <c r="F1243" s="230">
        <v>36550</v>
      </c>
      <c r="G1243" s="230" t="s">
        <v>288</v>
      </c>
      <c r="H1243" s="230" t="s">
        <v>1482</v>
      </c>
      <c r="I1243" s="230" t="s">
        <v>58</v>
      </c>
      <c r="J1243" s="230" t="s">
        <v>302</v>
      </c>
      <c r="K1243" s="230">
        <v>2017</v>
      </c>
      <c r="L1243" s="230" t="s">
        <v>288</v>
      </c>
    </row>
    <row r="1244" spans="1:22" ht="17.25" customHeight="1" x14ac:dyDescent="0.3">
      <c r="A1244" s="230">
        <v>425939</v>
      </c>
      <c r="B1244" s="230" t="s">
        <v>3612</v>
      </c>
      <c r="C1244" s="230" t="s">
        <v>96</v>
      </c>
      <c r="D1244" s="230" t="s">
        <v>210</v>
      </c>
      <c r="E1244" s="230" t="s">
        <v>146</v>
      </c>
      <c r="F1244" s="230" t="s">
        <v>3613</v>
      </c>
      <c r="H1244" s="230" t="s">
        <v>1482</v>
      </c>
      <c r="I1244" s="230" t="s">
        <v>58</v>
      </c>
      <c r="J1244" s="230" t="s">
        <v>302</v>
      </c>
      <c r="K1244" s="230">
        <v>2017</v>
      </c>
      <c r="L1244" s="230" t="s">
        <v>288</v>
      </c>
    </row>
    <row r="1245" spans="1:22" ht="17.25" customHeight="1" x14ac:dyDescent="0.3">
      <c r="A1245" s="230">
        <v>426704</v>
      </c>
      <c r="B1245" s="230" t="s">
        <v>3614</v>
      </c>
      <c r="C1245" s="230" t="s">
        <v>460</v>
      </c>
      <c r="D1245" s="230" t="s">
        <v>380</v>
      </c>
      <c r="E1245" s="230" t="s">
        <v>145</v>
      </c>
      <c r="F1245" s="230" t="s">
        <v>1944</v>
      </c>
      <c r="H1245" s="230" t="s">
        <v>1482</v>
      </c>
      <c r="I1245" s="230" t="s">
        <v>58</v>
      </c>
      <c r="J1245" s="230" t="s">
        <v>302</v>
      </c>
      <c r="K1245" s="230">
        <v>2017</v>
      </c>
      <c r="L1245" s="230" t="s">
        <v>288</v>
      </c>
      <c r="V1245" s="230" t="s">
        <v>976</v>
      </c>
    </row>
    <row r="1246" spans="1:22" ht="17.25" customHeight="1" x14ac:dyDescent="0.3">
      <c r="A1246" s="230">
        <v>426195</v>
      </c>
      <c r="B1246" s="230" t="s">
        <v>3615</v>
      </c>
      <c r="C1246" s="230" t="s">
        <v>127</v>
      </c>
      <c r="D1246" s="230" t="s">
        <v>201</v>
      </c>
      <c r="E1246" s="230" t="s">
        <v>146</v>
      </c>
      <c r="F1246" s="230" t="s">
        <v>3546</v>
      </c>
      <c r="G1246" s="230" t="s">
        <v>288</v>
      </c>
      <c r="H1246" s="230" t="s">
        <v>1482</v>
      </c>
      <c r="I1246" s="230" t="s">
        <v>58</v>
      </c>
      <c r="J1246" s="230" t="s">
        <v>302</v>
      </c>
      <c r="K1246" s="230">
        <v>2017</v>
      </c>
      <c r="L1246" s="230" t="s">
        <v>288</v>
      </c>
      <c r="U1246" s="230" t="s">
        <v>976</v>
      </c>
      <c r="V1246" s="230" t="s">
        <v>976</v>
      </c>
    </row>
    <row r="1247" spans="1:22" ht="17.25" customHeight="1" x14ac:dyDescent="0.3">
      <c r="A1247" s="230">
        <v>426034</v>
      </c>
      <c r="B1247" s="230" t="s">
        <v>3616</v>
      </c>
      <c r="C1247" s="230" t="s">
        <v>393</v>
      </c>
      <c r="D1247" s="230" t="s">
        <v>204</v>
      </c>
      <c r="E1247" s="230" t="s">
        <v>145</v>
      </c>
      <c r="F1247" s="230" t="s">
        <v>3617</v>
      </c>
      <c r="G1247" s="230" t="s">
        <v>288</v>
      </c>
      <c r="H1247" s="230" t="s">
        <v>1482</v>
      </c>
      <c r="I1247" s="230" t="s">
        <v>58</v>
      </c>
      <c r="J1247" s="230" t="s">
        <v>302</v>
      </c>
      <c r="K1247" s="230">
        <v>2017</v>
      </c>
      <c r="L1247" s="230" t="s">
        <v>288</v>
      </c>
      <c r="V1247" s="230" t="s">
        <v>976</v>
      </c>
    </row>
    <row r="1248" spans="1:22" ht="17.25" customHeight="1" x14ac:dyDescent="0.3">
      <c r="A1248" s="230">
        <v>425896</v>
      </c>
      <c r="B1248" s="230" t="s">
        <v>3618</v>
      </c>
      <c r="C1248" s="230" t="s">
        <v>61</v>
      </c>
      <c r="D1248" s="230" t="s">
        <v>3619</v>
      </c>
      <c r="E1248" s="230" t="s">
        <v>146</v>
      </c>
      <c r="F1248" s="230" t="s">
        <v>3620</v>
      </c>
      <c r="G1248" s="230" t="s">
        <v>288</v>
      </c>
      <c r="H1248" s="230" t="s">
        <v>1482</v>
      </c>
      <c r="I1248" s="230" t="s">
        <v>58</v>
      </c>
      <c r="J1248" s="230" t="s">
        <v>302</v>
      </c>
      <c r="K1248" s="230">
        <v>2017</v>
      </c>
      <c r="L1248" s="230" t="s">
        <v>288</v>
      </c>
    </row>
    <row r="1249" spans="1:22" ht="17.25" customHeight="1" x14ac:dyDescent="0.3">
      <c r="A1249" s="230">
        <v>426181</v>
      </c>
      <c r="B1249" s="230" t="s">
        <v>3621</v>
      </c>
      <c r="C1249" s="230" t="s">
        <v>65</v>
      </c>
      <c r="D1249" s="230" t="s">
        <v>3622</v>
      </c>
      <c r="E1249" s="230" t="s">
        <v>146</v>
      </c>
      <c r="F1249" s="230" t="s">
        <v>3623</v>
      </c>
      <c r="G1249" s="230" t="s">
        <v>1485</v>
      </c>
      <c r="H1249" s="230" t="s">
        <v>1482</v>
      </c>
      <c r="I1249" s="230" t="s">
        <v>58</v>
      </c>
      <c r="J1249" s="230" t="s">
        <v>302</v>
      </c>
      <c r="K1249" s="230">
        <v>2017</v>
      </c>
      <c r="L1249" s="230" t="s">
        <v>288</v>
      </c>
    </row>
    <row r="1250" spans="1:22" ht="17.25" customHeight="1" x14ac:dyDescent="0.3">
      <c r="A1250" s="230">
        <v>425949</v>
      </c>
      <c r="B1250" s="230" t="s">
        <v>3624</v>
      </c>
      <c r="C1250" s="230" t="s">
        <v>741</v>
      </c>
      <c r="D1250" s="230" t="s">
        <v>204</v>
      </c>
      <c r="E1250" s="230" t="s">
        <v>145</v>
      </c>
      <c r="F1250" s="230" t="s">
        <v>3625</v>
      </c>
      <c r="G1250" s="230" t="s">
        <v>288</v>
      </c>
      <c r="H1250" s="230" t="s">
        <v>1482</v>
      </c>
      <c r="I1250" s="230" t="s">
        <v>58</v>
      </c>
      <c r="J1250" s="230" t="s">
        <v>302</v>
      </c>
      <c r="K1250" s="230">
        <v>2017</v>
      </c>
      <c r="L1250" s="230" t="s">
        <v>288</v>
      </c>
      <c r="U1250" s="230" t="s">
        <v>976</v>
      </c>
      <c r="V1250" s="230" t="s">
        <v>976</v>
      </c>
    </row>
    <row r="1251" spans="1:22" ht="17.25" customHeight="1" x14ac:dyDescent="0.3">
      <c r="A1251" s="230">
        <v>426611</v>
      </c>
      <c r="B1251" s="230" t="s">
        <v>3627</v>
      </c>
      <c r="C1251" s="230" t="s">
        <v>3628</v>
      </c>
      <c r="D1251" s="230" t="s">
        <v>210</v>
      </c>
      <c r="E1251" s="230" t="s">
        <v>146</v>
      </c>
      <c r="H1251" s="230" t="s">
        <v>1482</v>
      </c>
      <c r="I1251" s="230" t="s">
        <v>58</v>
      </c>
      <c r="J1251" s="230" t="s">
        <v>302</v>
      </c>
      <c r="K1251" s="230">
        <v>2017</v>
      </c>
      <c r="L1251" s="230" t="s">
        <v>288</v>
      </c>
    </row>
    <row r="1252" spans="1:22" ht="17.25" customHeight="1" x14ac:dyDescent="0.3">
      <c r="A1252" s="230">
        <v>426849</v>
      </c>
      <c r="B1252" s="230" t="s">
        <v>3629</v>
      </c>
      <c r="C1252" s="230" t="s">
        <v>3630</v>
      </c>
      <c r="D1252" s="230" t="s">
        <v>594</v>
      </c>
      <c r="E1252" s="230" t="s">
        <v>146</v>
      </c>
      <c r="H1252" s="230" t="s">
        <v>1482</v>
      </c>
      <c r="I1252" s="230" t="s">
        <v>58</v>
      </c>
      <c r="J1252" s="230" t="s">
        <v>302</v>
      </c>
      <c r="K1252" s="230">
        <v>2017</v>
      </c>
      <c r="L1252" s="230" t="s">
        <v>288</v>
      </c>
      <c r="U1252" s="230" t="s">
        <v>976</v>
      </c>
      <c r="V1252" s="230" t="s">
        <v>976</v>
      </c>
    </row>
    <row r="1253" spans="1:22" ht="17.25" customHeight="1" x14ac:dyDescent="0.3">
      <c r="A1253" s="230">
        <v>427016</v>
      </c>
      <c r="B1253" s="230" t="s">
        <v>3631</v>
      </c>
      <c r="C1253" s="230" t="s">
        <v>3632</v>
      </c>
      <c r="D1253" s="230" t="s">
        <v>3633</v>
      </c>
      <c r="E1253" s="230" t="s">
        <v>146</v>
      </c>
      <c r="H1253" s="230" t="s">
        <v>1482</v>
      </c>
      <c r="I1253" s="230" t="s">
        <v>58</v>
      </c>
      <c r="J1253" s="230" t="s">
        <v>302</v>
      </c>
      <c r="K1253" s="230">
        <v>2017</v>
      </c>
      <c r="L1253" s="230" t="s">
        <v>288</v>
      </c>
      <c r="U1253" s="230" t="s">
        <v>976</v>
      </c>
      <c r="V1253" s="230" t="s">
        <v>976</v>
      </c>
    </row>
    <row r="1254" spans="1:22" ht="17.25" customHeight="1" x14ac:dyDescent="0.3">
      <c r="A1254" s="230">
        <v>425772</v>
      </c>
      <c r="B1254" s="230" t="s">
        <v>3634</v>
      </c>
      <c r="C1254" s="230" t="s">
        <v>358</v>
      </c>
      <c r="D1254" s="230" t="s">
        <v>468</v>
      </c>
      <c r="E1254" s="230" t="s">
        <v>145</v>
      </c>
      <c r="H1254" s="230" t="s">
        <v>1482</v>
      </c>
      <c r="I1254" s="230" t="s">
        <v>58</v>
      </c>
      <c r="J1254" s="230" t="s">
        <v>302</v>
      </c>
      <c r="K1254" s="230">
        <v>2017</v>
      </c>
      <c r="L1254" s="230" t="s">
        <v>288</v>
      </c>
      <c r="U1254" s="230" t="s">
        <v>976</v>
      </c>
      <c r="V1254" s="230" t="s">
        <v>976</v>
      </c>
    </row>
    <row r="1255" spans="1:22" ht="17.25" customHeight="1" x14ac:dyDescent="0.3">
      <c r="A1255" s="230">
        <v>425952</v>
      </c>
      <c r="B1255" s="230" t="s">
        <v>3635</v>
      </c>
      <c r="C1255" s="230" t="s">
        <v>63</v>
      </c>
      <c r="D1255" s="230" t="s">
        <v>216</v>
      </c>
      <c r="E1255" s="230" t="s">
        <v>145</v>
      </c>
      <c r="H1255" s="230" t="s">
        <v>1482</v>
      </c>
      <c r="I1255" s="230" t="s">
        <v>58</v>
      </c>
      <c r="J1255" s="230" t="s">
        <v>302</v>
      </c>
      <c r="K1255" s="230">
        <v>2017</v>
      </c>
      <c r="L1255" s="230" t="s">
        <v>288</v>
      </c>
      <c r="U1255" s="230" t="s">
        <v>976</v>
      </c>
      <c r="V1255" s="230" t="s">
        <v>976</v>
      </c>
    </row>
    <row r="1256" spans="1:22" ht="17.25" customHeight="1" x14ac:dyDescent="0.3">
      <c r="A1256" s="230">
        <v>426409</v>
      </c>
      <c r="B1256" s="230" t="s">
        <v>3636</v>
      </c>
      <c r="C1256" s="230" t="s">
        <v>3637</v>
      </c>
      <c r="D1256" s="230" t="s">
        <v>3638</v>
      </c>
      <c r="E1256" s="230" t="s">
        <v>145</v>
      </c>
      <c r="H1256" s="230" t="s">
        <v>1482</v>
      </c>
      <c r="I1256" s="230" t="s">
        <v>58</v>
      </c>
      <c r="J1256" s="230" t="s">
        <v>302</v>
      </c>
      <c r="K1256" s="230">
        <v>2017</v>
      </c>
      <c r="L1256" s="230" t="s">
        <v>288</v>
      </c>
      <c r="U1256" s="230" t="s">
        <v>976</v>
      </c>
      <c r="V1256" s="230" t="s">
        <v>976</v>
      </c>
    </row>
    <row r="1257" spans="1:22" ht="17.25" customHeight="1" x14ac:dyDescent="0.3">
      <c r="A1257" s="230">
        <v>426417</v>
      </c>
      <c r="B1257" s="230" t="s">
        <v>3639</v>
      </c>
      <c r="C1257" s="230" t="s">
        <v>542</v>
      </c>
      <c r="D1257" s="230" t="s">
        <v>3640</v>
      </c>
      <c r="E1257" s="230" t="s">
        <v>145</v>
      </c>
      <c r="H1257" s="230" t="s">
        <v>1482</v>
      </c>
      <c r="I1257" s="230" t="s">
        <v>58</v>
      </c>
      <c r="J1257" s="230" t="s">
        <v>302</v>
      </c>
      <c r="K1257" s="230">
        <v>2017</v>
      </c>
      <c r="L1257" s="230" t="s">
        <v>288</v>
      </c>
      <c r="U1257" s="230" t="s">
        <v>976</v>
      </c>
      <c r="V1257" s="230" t="s">
        <v>976</v>
      </c>
    </row>
    <row r="1258" spans="1:22" ht="17.25" customHeight="1" x14ac:dyDescent="0.3">
      <c r="A1258" s="230">
        <v>426474</v>
      </c>
      <c r="B1258" s="230" t="s">
        <v>3641</v>
      </c>
      <c r="C1258" s="230" t="s">
        <v>92</v>
      </c>
      <c r="D1258" s="230" t="s">
        <v>3642</v>
      </c>
      <c r="E1258" s="230" t="s">
        <v>145</v>
      </c>
      <c r="H1258" s="230" t="s">
        <v>1482</v>
      </c>
      <c r="I1258" s="230" t="s">
        <v>58</v>
      </c>
      <c r="J1258" s="230" t="s">
        <v>302</v>
      </c>
      <c r="K1258" s="230">
        <v>2017</v>
      </c>
      <c r="L1258" s="230" t="s">
        <v>288</v>
      </c>
      <c r="U1258" s="230" t="s">
        <v>976</v>
      </c>
      <c r="V1258" s="230" t="s">
        <v>976</v>
      </c>
    </row>
    <row r="1259" spans="1:22" ht="17.25" customHeight="1" x14ac:dyDescent="0.3">
      <c r="A1259" s="230">
        <v>426728</v>
      </c>
      <c r="B1259" s="230" t="s">
        <v>3643</v>
      </c>
      <c r="C1259" s="230" t="s">
        <v>441</v>
      </c>
      <c r="D1259" s="230" t="s">
        <v>133</v>
      </c>
      <c r="E1259" s="230" t="s">
        <v>145</v>
      </c>
      <c r="H1259" s="230" t="s">
        <v>1482</v>
      </c>
      <c r="I1259" s="230" t="s">
        <v>58</v>
      </c>
      <c r="J1259" s="230" t="s">
        <v>302</v>
      </c>
      <c r="K1259" s="230">
        <v>2017</v>
      </c>
      <c r="L1259" s="230" t="s">
        <v>288</v>
      </c>
      <c r="U1259" s="230" t="s">
        <v>976</v>
      </c>
      <c r="V1259" s="230" t="s">
        <v>976</v>
      </c>
    </row>
    <row r="1260" spans="1:22" ht="17.25" customHeight="1" x14ac:dyDescent="0.3">
      <c r="A1260" s="230">
        <v>426869</v>
      </c>
      <c r="B1260" s="230" t="s">
        <v>3644</v>
      </c>
      <c r="C1260" s="230" t="s">
        <v>119</v>
      </c>
      <c r="D1260" s="230" t="s">
        <v>541</v>
      </c>
      <c r="E1260" s="230" t="s">
        <v>145</v>
      </c>
      <c r="H1260" s="230" t="s">
        <v>1482</v>
      </c>
      <c r="I1260" s="230" t="s">
        <v>58</v>
      </c>
      <c r="J1260" s="230" t="s">
        <v>302</v>
      </c>
      <c r="K1260" s="230">
        <v>2017</v>
      </c>
      <c r="L1260" s="230" t="s">
        <v>288</v>
      </c>
      <c r="U1260" s="230" t="s">
        <v>976</v>
      </c>
      <c r="V1260" s="230" t="s">
        <v>976</v>
      </c>
    </row>
    <row r="1261" spans="1:22" ht="17.25" customHeight="1" x14ac:dyDescent="0.3">
      <c r="A1261" s="230">
        <v>426740</v>
      </c>
      <c r="B1261" s="230" t="s">
        <v>3645</v>
      </c>
      <c r="C1261" s="230" t="s">
        <v>497</v>
      </c>
      <c r="D1261" s="230" t="s">
        <v>3646</v>
      </c>
      <c r="E1261" s="230" t="s">
        <v>146</v>
      </c>
      <c r="H1261" s="230" t="s">
        <v>1482</v>
      </c>
      <c r="I1261" s="230" t="s">
        <v>58</v>
      </c>
      <c r="J1261" s="230" t="s">
        <v>302</v>
      </c>
      <c r="K1261" s="230">
        <v>2017</v>
      </c>
      <c r="L1261" s="230" t="s">
        <v>288</v>
      </c>
      <c r="V1261" s="230" t="s">
        <v>976</v>
      </c>
    </row>
    <row r="1262" spans="1:22" ht="17.25" customHeight="1" x14ac:dyDescent="0.3">
      <c r="A1262" s="230">
        <v>427104</v>
      </c>
      <c r="B1262" s="230" t="s">
        <v>3647</v>
      </c>
      <c r="C1262" s="230" t="s">
        <v>3648</v>
      </c>
      <c r="D1262" s="230" t="s">
        <v>710</v>
      </c>
      <c r="E1262" s="230" t="s">
        <v>146</v>
      </c>
      <c r="H1262" s="230" t="s">
        <v>1482</v>
      </c>
      <c r="I1262" s="230" t="s">
        <v>58</v>
      </c>
      <c r="J1262" s="230" t="s">
        <v>302</v>
      </c>
      <c r="K1262" s="230">
        <v>2017</v>
      </c>
      <c r="L1262" s="230" t="s">
        <v>288</v>
      </c>
      <c r="V1262" s="230" t="s">
        <v>976</v>
      </c>
    </row>
    <row r="1263" spans="1:22" ht="17.25" customHeight="1" x14ac:dyDescent="0.3">
      <c r="A1263" s="230">
        <v>424282</v>
      </c>
      <c r="B1263" s="230" t="s">
        <v>3649</v>
      </c>
      <c r="C1263" s="230" t="s">
        <v>83</v>
      </c>
      <c r="D1263" s="230" t="s">
        <v>91</v>
      </c>
      <c r="E1263" s="230" t="s">
        <v>146</v>
      </c>
      <c r="F1263" s="230">
        <v>35231</v>
      </c>
      <c r="G1263" s="230" t="s">
        <v>288</v>
      </c>
      <c r="H1263" s="230" t="s">
        <v>1482</v>
      </c>
      <c r="I1263" s="230" t="s">
        <v>58</v>
      </c>
      <c r="J1263" s="230" t="s">
        <v>303</v>
      </c>
      <c r="K1263" s="230">
        <v>2017</v>
      </c>
      <c r="L1263" s="230" t="s">
        <v>288</v>
      </c>
      <c r="S1263" s="230" t="s">
        <v>976</v>
      </c>
      <c r="T1263" s="230" t="s">
        <v>976</v>
      </c>
      <c r="U1263" s="230" t="s">
        <v>976</v>
      </c>
      <c r="V1263" s="230" t="s">
        <v>976</v>
      </c>
    </row>
    <row r="1264" spans="1:22" ht="17.25" customHeight="1" x14ac:dyDescent="0.3">
      <c r="A1264" s="230">
        <v>423293</v>
      </c>
      <c r="B1264" s="230" t="s">
        <v>3650</v>
      </c>
      <c r="C1264" s="230" t="s">
        <v>356</v>
      </c>
      <c r="D1264" s="230" t="s">
        <v>1742</v>
      </c>
      <c r="E1264" s="230" t="s">
        <v>146</v>
      </c>
      <c r="F1264" s="230">
        <v>35260</v>
      </c>
      <c r="G1264" s="230" t="s">
        <v>288</v>
      </c>
      <c r="H1264" s="230" t="s">
        <v>1482</v>
      </c>
      <c r="I1264" s="230" t="s">
        <v>58</v>
      </c>
      <c r="J1264" s="230" t="s">
        <v>303</v>
      </c>
      <c r="K1264" s="230">
        <v>2017</v>
      </c>
      <c r="L1264" s="230" t="s">
        <v>288</v>
      </c>
      <c r="S1264" s="230" t="s">
        <v>976</v>
      </c>
      <c r="T1264" s="230" t="s">
        <v>976</v>
      </c>
      <c r="U1264" s="230" t="s">
        <v>976</v>
      </c>
      <c r="V1264" s="230" t="s">
        <v>976</v>
      </c>
    </row>
    <row r="1265" spans="1:22" ht="17.25" customHeight="1" x14ac:dyDescent="0.3">
      <c r="A1265" s="230">
        <v>423844</v>
      </c>
      <c r="B1265" s="230" t="s">
        <v>3651</v>
      </c>
      <c r="C1265" s="230" t="s">
        <v>99</v>
      </c>
      <c r="D1265" s="230" t="s">
        <v>541</v>
      </c>
      <c r="E1265" s="230" t="s">
        <v>145</v>
      </c>
      <c r="F1265" s="230">
        <v>35433</v>
      </c>
      <c r="G1265" s="230" t="s">
        <v>288</v>
      </c>
      <c r="H1265" s="230" t="s">
        <v>1482</v>
      </c>
      <c r="I1265" s="230" t="s">
        <v>58</v>
      </c>
      <c r="J1265" s="230" t="s">
        <v>303</v>
      </c>
      <c r="K1265" s="230">
        <v>2017</v>
      </c>
      <c r="L1265" s="230" t="s">
        <v>288</v>
      </c>
      <c r="T1265" s="230" t="s">
        <v>976</v>
      </c>
      <c r="U1265" s="230" t="s">
        <v>976</v>
      </c>
      <c r="V1265" s="230" t="s">
        <v>976</v>
      </c>
    </row>
    <row r="1266" spans="1:22" ht="17.25" customHeight="1" x14ac:dyDescent="0.3">
      <c r="A1266" s="230">
        <v>423899</v>
      </c>
      <c r="B1266" s="230" t="s">
        <v>3652</v>
      </c>
      <c r="C1266" s="230" t="s">
        <v>85</v>
      </c>
      <c r="D1266" s="230" t="s">
        <v>473</v>
      </c>
      <c r="E1266" s="230" t="s">
        <v>145</v>
      </c>
      <c r="F1266" s="230">
        <v>35559</v>
      </c>
      <c r="G1266" s="230" t="s">
        <v>288</v>
      </c>
      <c r="H1266" s="230" t="s">
        <v>1482</v>
      </c>
      <c r="I1266" s="230" t="s">
        <v>58</v>
      </c>
      <c r="J1266" s="230" t="s">
        <v>303</v>
      </c>
      <c r="K1266" s="230">
        <v>2017</v>
      </c>
      <c r="L1266" s="230" t="s">
        <v>288</v>
      </c>
      <c r="U1266" s="230" t="s">
        <v>976</v>
      </c>
      <c r="V1266" s="230" t="s">
        <v>976</v>
      </c>
    </row>
    <row r="1267" spans="1:22" ht="17.25" customHeight="1" x14ac:dyDescent="0.3">
      <c r="A1267" s="230">
        <v>423301</v>
      </c>
      <c r="B1267" s="230" t="s">
        <v>3653</v>
      </c>
      <c r="C1267" s="230" t="s">
        <v>74</v>
      </c>
      <c r="D1267" s="230" t="s">
        <v>223</v>
      </c>
      <c r="E1267" s="230" t="s">
        <v>145</v>
      </c>
      <c r="F1267" s="230">
        <v>35653</v>
      </c>
      <c r="G1267" s="230" t="s">
        <v>288</v>
      </c>
      <c r="H1267" s="230" t="s">
        <v>1482</v>
      </c>
      <c r="I1267" s="230" t="s">
        <v>58</v>
      </c>
      <c r="J1267" s="230" t="s">
        <v>303</v>
      </c>
      <c r="K1267" s="230">
        <v>2017</v>
      </c>
      <c r="L1267" s="230" t="s">
        <v>288</v>
      </c>
      <c r="N1267" s="230">
        <v>3239</v>
      </c>
      <c r="O1267" s="230">
        <v>44431.461215277777</v>
      </c>
      <c r="P1267" s="230">
        <v>15000</v>
      </c>
    </row>
    <row r="1268" spans="1:22" ht="17.25" customHeight="1" x14ac:dyDescent="0.3">
      <c r="A1268" s="230">
        <v>423860</v>
      </c>
      <c r="B1268" s="230" t="s">
        <v>3654</v>
      </c>
      <c r="C1268" s="230" t="s">
        <v>83</v>
      </c>
      <c r="D1268" s="230" t="s">
        <v>222</v>
      </c>
      <c r="E1268" s="230" t="s">
        <v>145</v>
      </c>
      <c r="F1268" s="230">
        <v>35796</v>
      </c>
      <c r="G1268" s="230" t="s">
        <v>288</v>
      </c>
      <c r="H1268" s="230" t="s">
        <v>1482</v>
      </c>
      <c r="I1268" s="230" t="s">
        <v>58</v>
      </c>
      <c r="J1268" s="230" t="s">
        <v>303</v>
      </c>
      <c r="K1268" s="230">
        <v>2017</v>
      </c>
      <c r="L1268" s="230" t="s">
        <v>288</v>
      </c>
    </row>
    <row r="1269" spans="1:22" ht="17.25" customHeight="1" x14ac:dyDescent="0.3">
      <c r="A1269" s="230">
        <v>425860</v>
      </c>
      <c r="B1269" s="230" t="s">
        <v>3655</v>
      </c>
      <c r="C1269" s="230" t="s">
        <v>63</v>
      </c>
      <c r="D1269" s="230" t="s">
        <v>208</v>
      </c>
      <c r="E1269" s="230" t="s">
        <v>145</v>
      </c>
      <c r="F1269" s="230">
        <v>35796</v>
      </c>
      <c r="G1269" s="230" t="s">
        <v>288</v>
      </c>
      <c r="H1269" s="230" t="s">
        <v>1482</v>
      </c>
      <c r="I1269" s="230" t="s">
        <v>58</v>
      </c>
      <c r="J1269" s="230" t="s">
        <v>303</v>
      </c>
      <c r="K1269" s="230">
        <v>2017</v>
      </c>
      <c r="L1269" s="230" t="s">
        <v>288</v>
      </c>
    </row>
    <row r="1270" spans="1:22" ht="17.25" customHeight="1" x14ac:dyDescent="0.3">
      <c r="A1270" s="230">
        <v>423121</v>
      </c>
      <c r="B1270" s="230" t="s">
        <v>3656</v>
      </c>
      <c r="C1270" s="230" t="s">
        <v>132</v>
      </c>
      <c r="D1270" s="230" t="s">
        <v>3657</v>
      </c>
      <c r="E1270" s="230" t="s">
        <v>146</v>
      </c>
      <c r="F1270" s="230">
        <v>35796</v>
      </c>
      <c r="G1270" s="230" t="s">
        <v>288</v>
      </c>
      <c r="H1270" s="230" t="s">
        <v>1482</v>
      </c>
      <c r="I1270" s="230" t="s">
        <v>58</v>
      </c>
      <c r="J1270" s="230" t="s">
        <v>303</v>
      </c>
      <c r="K1270" s="230">
        <v>2017</v>
      </c>
      <c r="L1270" s="230" t="s">
        <v>288</v>
      </c>
      <c r="R1270" s="230" t="s">
        <v>976</v>
      </c>
      <c r="S1270" s="230" t="s">
        <v>976</v>
      </c>
      <c r="T1270" s="230" t="s">
        <v>976</v>
      </c>
      <c r="U1270" s="230" t="s">
        <v>976</v>
      </c>
      <c r="V1270" s="230" t="s">
        <v>976</v>
      </c>
    </row>
    <row r="1271" spans="1:22" ht="17.25" customHeight="1" x14ac:dyDescent="0.3">
      <c r="A1271" s="230">
        <v>424121</v>
      </c>
      <c r="B1271" s="230" t="s">
        <v>3658</v>
      </c>
      <c r="C1271" s="230" t="s">
        <v>92</v>
      </c>
      <c r="D1271" s="230" t="s">
        <v>775</v>
      </c>
      <c r="E1271" s="230" t="s">
        <v>146</v>
      </c>
      <c r="F1271" s="230">
        <v>35796</v>
      </c>
      <c r="G1271" s="230" t="s">
        <v>288</v>
      </c>
      <c r="H1271" s="230" t="s">
        <v>1482</v>
      </c>
      <c r="I1271" s="230" t="s">
        <v>58</v>
      </c>
      <c r="J1271" s="230" t="s">
        <v>303</v>
      </c>
      <c r="K1271" s="230">
        <v>2017</v>
      </c>
      <c r="L1271" s="230" t="s">
        <v>288</v>
      </c>
      <c r="R1271" s="230" t="s">
        <v>976</v>
      </c>
      <c r="S1271" s="230" t="s">
        <v>976</v>
      </c>
      <c r="T1271" s="230" t="s">
        <v>976</v>
      </c>
      <c r="U1271" s="230" t="s">
        <v>976</v>
      </c>
      <c r="V1271" s="230" t="s">
        <v>976</v>
      </c>
    </row>
    <row r="1272" spans="1:22" ht="17.25" customHeight="1" x14ac:dyDescent="0.3">
      <c r="A1272" s="230">
        <v>423141</v>
      </c>
      <c r="B1272" s="230" t="s">
        <v>3659</v>
      </c>
      <c r="C1272" s="230" t="s">
        <v>71</v>
      </c>
      <c r="D1272" s="230" t="s">
        <v>2406</v>
      </c>
      <c r="E1272" s="230" t="s">
        <v>145</v>
      </c>
      <c r="F1272" s="230">
        <v>35796</v>
      </c>
      <c r="G1272" s="230" t="s">
        <v>288</v>
      </c>
      <c r="H1272" s="230" t="s">
        <v>1482</v>
      </c>
      <c r="I1272" s="230" t="s">
        <v>58</v>
      </c>
      <c r="J1272" s="230" t="s">
        <v>303</v>
      </c>
      <c r="K1272" s="230">
        <v>2017</v>
      </c>
      <c r="L1272" s="230" t="s">
        <v>288</v>
      </c>
      <c r="R1272" s="230" t="s">
        <v>976</v>
      </c>
      <c r="S1272" s="230" t="s">
        <v>976</v>
      </c>
      <c r="T1272" s="230" t="s">
        <v>976</v>
      </c>
      <c r="U1272" s="230" t="s">
        <v>976</v>
      </c>
      <c r="V1272" s="230" t="s">
        <v>976</v>
      </c>
    </row>
    <row r="1273" spans="1:22" ht="17.25" customHeight="1" x14ac:dyDescent="0.3">
      <c r="A1273" s="230">
        <v>423393</v>
      </c>
      <c r="B1273" s="230" t="s">
        <v>3660</v>
      </c>
      <c r="C1273" s="230" t="s">
        <v>79</v>
      </c>
      <c r="D1273" s="230" t="s">
        <v>216</v>
      </c>
      <c r="E1273" s="230" t="s">
        <v>145</v>
      </c>
      <c r="F1273" s="230">
        <v>35796</v>
      </c>
      <c r="H1273" s="230" t="s">
        <v>1482</v>
      </c>
      <c r="I1273" s="230" t="s">
        <v>58</v>
      </c>
      <c r="J1273" s="230" t="s">
        <v>303</v>
      </c>
      <c r="K1273" s="230">
        <v>2017</v>
      </c>
      <c r="L1273" s="230" t="s">
        <v>288</v>
      </c>
      <c r="T1273" s="230" t="s">
        <v>976</v>
      </c>
      <c r="U1273" s="230" t="s">
        <v>976</v>
      </c>
      <c r="V1273" s="230" t="s">
        <v>976</v>
      </c>
    </row>
    <row r="1274" spans="1:22" ht="17.25" customHeight="1" x14ac:dyDescent="0.3">
      <c r="A1274" s="230">
        <v>422688</v>
      </c>
      <c r="B1274" s="230" t="s">
        <v>3661</v>
      </c>
      <c r="C1274" s="230" t="s">
        <v>1992</v>
      </c>
      <c r="D1274" s="230" t="s">
        <v>784</v>
      </c>
      <c r="E1274" s="230" t="s">
        <v>146</v>
      </c>
      <c r="F1274" s="230">
        <v>35834</v>
      </c>
      <c r="G1274" s="230" t="s">
        <v>288</v>
      </c>
      <c r="H1274" s="230" t="s">
        <v>1482</v>
      </c>
      <c r="I1274" s="230" t="s">
        <v>58</v>
      </c>
      <c r="J1274" s="230" t="s">
        <v>303</v>
      </c>
      <c r="K1274" s="230">
        <v>2017</v>
      </c>
      <c r="L1274" s="230" t="s">
        <v>288</v>
      </c>
      <c r="U1274" s="230" t="s">
        <v>976</v>
      </c>
      <c r="V1274" s="230" t="s">
        <v>976</v>
      </c>
    </row>
    <row r="1275" spans="1:22" ht="17.25" customHeight="1" x14ac:dyDescent="0.3">
      <c r="A1275" s="230">
        <v>423318</v>
      </c>
      <c r="B1275" s="230" t="s">
        <v>3662</v>
      </c>
      <c r="C1275" s="230" t="s">
        <v>94</v>
      </c>
      <c r="D1275" s="230" t="s">
        <v>229</v>
      </c>
      <c r="E1275" s="230" t="s">
        <v>145</v>
      </c>
      <c r="F1275" s="230">
        <v>35948</v>
      </c>
      <c r="G1275" s="230" t="s">
        <v>288</v>
      </c>
      <c r="H1275" s="230" t="s">
        <v>1482</v>
      </c>
      <c r="I1275" s="230" t="s">
        <v>58</v>
      </c>
      <c r="J1275" s="230" t="s">
        <v>303</v>
      </c>
      <c r="K1275" s="230">
        <v>2017</v>
      </c>
      <c r="L1275" s="230" t="s">
        <v>288</v>
      </c>
      <c r="U1275" s="230" t="s">
        <v>976</v>
      </c>
      <c r="V1275" s="230" t="s">
        <v>976</v>
      </c>
    </row>
    <row r="1276" spans="1:22" ht="17.25" customHeight="1" x14ac:dyDescent="0.3">
      <c r="A1276" s="230">
        <v>425951</v>
      </c>
      <c r="B1276" s="230" t="s">
        <v>3663</v>
      </c>
      <c r="C1276" s="230" t="s">
        <v>106</v>
      </c>
      <c r="D1276" s="230" t="s">
        <v>233</v>
      </c>
      <c r="E1276" s="230" t="s">
        <v>145</v>
      </c>
      <c r="F1276" s="230">
        <v>35980</v>
      </c>
      <c r="G1276" s="230" t="s">
        <v>288</v>
      </c>
      <c r="H1276" s="230" t="s">
        <v>1482</v>
      </c>
      <c r="I1276" s="230" t="s">
        <v>58</v>
      </c>
      <c r="J1276" s="230" t="s">
        <v>303</v>
      </c>
      <c r="K1276" s="230">
        <v>2017</v>
      </c>
      <c r="L1276" s="230" t="s">
        <v>288</v>
      </c>
    </row>
    <row r="1277" spans="1:22" ht="17.25" customHeight="1" x14ac:dyDescent="0.3">
      <c r="A1277" s="230">
        <v>426347</v>
      </c>
      <c r="B1277" s="230" t="s">
        <v>3664</v>
      </c>
      <c r="C1277" s="230" t="s">
        <v>3210</v>
      </c>
      <c r="D1277" s="230" t="s">
        <v>3188</v>
      </c>
      <c r="E1277" s="230" t="s">
        <v>146</v>
      </c>
      <c r="F1277" s="230">
        <v>36045</v>
      </c>
      <c r="G1277" s="230" t="s">
        <v>288</v>
      </c>
      <c r="H1277" s="230" t="s">
        <v>1482</v>
      </c>
      <c r="I1277" s="230" t="s">
        <v>58</v>
      </c>
      <c r="J1277" s="230" t="s">
        <v>303</v>
      </c>
      <c r="K1277" s="230">
        <v>2017</v>
      </c>
      <c r="L1277" s="230" t="s">
        <v>288</v>
      </c>
      <c r="V1277" s="230" t="s">
        <v>976</v>
      </c>
    </row>
    <row r="1278" spans="1:22" ht="17.25" customHeight="1" x14ac:dyDescent="0.3">
      <c r="A1278" s="230">
        <v>426702</v>
      </c>
      <c r="B1278" s="230" t="s">
        <v>3665</v>
      </c>
      <c r="C1278" s="230" t="s">
        <v>3666</v>
      </c>
      <c r="D1278" s="230" t="s">
        <v>220</v>
      </c>
      <c r="E1278" s="230" t="s">
        <v>145</v>
      </c>
      <c r="F1278" s="230">
        <v>36106</v>
      </c>
      <c r="G1278" s="230" t="s">
        <v>288</v>
      </c>
      <c r="H1278" s="230" t="s">
        <v>1482</v>
      </c>
      <c r="I1278" s="230" t="s">
        <v>58</v>
      </c>
      <c r="J1278" s="230" t="s">
        <v>303</v>
      </c>
      <c r="K1278" s="230">
        <v>2017</v>
      </c>
      <c r="L1278" s="230" t="s">
        <v>288</v>
      </c>
      <c r="V1278" s="230" t="s">
        <v>976</v>
      </c>
    </row>
    <row r="1279" spans="1:22" ht="17.25" customHeight="1" x14ac:dyDescent="0.3">
      <c r="A1279" s="230">
        <v>424306</v>
      </c>
      <c r="B1279" s="230" t="s">
        <v>3667</v>
      </c>
      <c r="C1279" s="230" t="s">
        <v>809</v>
      </c>
      <c r="D1279" s="230" t="s">
        <v>3668</v>
      </c>
      <c r="E1279" s="230" t="s">
        <v>145</v>
      </c>
      <c r="F1279" s="230">
        <v>36161</v>
      </c>
      <c r="G1279" s="230" t="s">
        <v>3669</v>
      </c>
      <c r="H1279" s="230" t="s">
        <v>1482</v>
      </c>
      <c r="I1279" s="230" t="s">
        <v>58</v>
      </c>
      <c r="J1279" s="230" t="s">
        <v>303</v>
      </c>
      <c r="K1279" s="230">
        <v>2017</v>
      </c>
      <c r="L1279" s="230" t="s">
        <v>288</v>
      </c>
      <c r="R1279" s="230" t="s">
        <v>976</v>
      </c>
      <c r="S1279" s="230" t="s">
        <v>976</v>
      </c>
      <c r="T1279" s="230" t="s">
        <v>976</v>
      </c>
      <c r="U1279" s="230" t="s">
        <v>976</v>
      </c>
      <c r="V1279" s="230" t="s">
        <v>976</v>
      </c>
    </row>
    <row r="1280" spans="1:22" ht="17.25" customHeight="1" x14ac:dyDescent="0.3">
      <c r="A1280" s="230">
        <v>422627</v>
      </c>
      <c r="B1280" s="230" t="s">
        <v>3670</v>
      </c>
      <c r="C1280" s="230" t="s">
        <v>96</v>
      </c>
      <c r="D1280" s="230" t="s">
        <v>227</v>
      </c>
      <c r="E1280" s="230" t="s">
        <v>146</v>
      </c>
      <c r="F1280" s="230">
        <v>36161</v>
      </c>
      <c r="G1280" s="230" t="s">
        <v>288</v>
      </c>
      <c r="H1280" s="230" t="s">
        <v>1482</v>
      </c>
      <c r="I1280" s="230" t="s">
        <v>58</v>
      </c>
      <c r="J1280" s="230" t="s">
        <v>303</v>
      </c>
      <c r="K1280" s="230">
        <v>2017</v>
      </c>
      <c r="L1280" s="230" t="s">
        <v>288</v>
      </c>
      <c r="S1280" s="230" t="s">
        <v>976</v>
      </c>
      <c r="T1280" s="230" t="s">
        <v>976</v>
      </c>
      <c r="U1280" s="230" t="s">
        <v>976</v>
      </c>
      <c r="V1280" s="230" t="s">
        <v>976</v>
      </c>
    </row>
    <row r="1281" spans="1:22" ht="17.25" customHeight="1" x14ac:dyDescent="0.3">
      <c r="A1281" s="230">
        <v>423838</v>
      </c>
      <c r="B1281" s="230" t="s">
        <v>3671</v>
      </c>
      <c r="C1281" s="230" t="s">
        <v>819</v>
      </c>
      <c r="D1281" s="230" t="s">
        <v>784</v>
      </c>
      <c r="E1281" s="230" t="s">
        <v>145</v>
      </c>
      <c r="F1281" s="230">
        <v>36161</v>
      </c>
      <c r="G1281" s="230" t="s">
        <v>288</v>
      </c>
      <c r="H1281" s="230" t="s">
        <v>1482</v>
      </c>
      <c r="I1281" s="230" t="s">
        <v>58</v>
      </c>
      <c r="J1281" s="230" t="s">
        <v>303</v>
      </c>
      <c r="K1281" s="230">
        <v>2017</v>
      </c>
      <c r="L1281" s="230" t="s">
        <v>288</v>
      </c>
      <c r="R1281" s="230" t="s">
        <v>976</v>
      </c>
      <c r="T1281" s="230" t="s">
        <v>976</v>
      </c>
      <c r="U1281" s="230" t="s">
        <v>976</v>
      </c>
      <c r="V1281" s="230" t="s">
        <v>976</v>
      </c>
    </row>
    <row r="1282" spans="1:22" ht="17.25" customHeight="1" x14ac:dyDescent="0.3">
      <c r="A1282" s="230">
        <v>423368</v>
      </c>
      <c r="B1282" s="230" t="s">
        <v>3672</v>
      </c>
      <c r="C1282" s="230" t="s">
        <v>62</v>
      </c>
      <c r="D1282" s="230" t="s">
        <v>756</v>
      </c>
      <c r="E1282" s="230" t="s">
        <v>146</v>
      </c>
      <c r="F1282" s="230">
        <v>36161</v>
      </c>
      <c r="G1282" s="230" t="s">
        <v>288</v>
      </c>
      <c r="H1282" s="230" t="s">
        <v>1482</v>
      </c>
      <c r="I1282" s="230" t="s">
        <v>58</v>
      </c>
      <c r="J1282" s="230" t="s">
        <v>303</v>
      </c>
      <c r="K1282" s="230">
        <v>2017</v>
      </c>
      <c r="L1282" s="230" t="s">
        <v>288</v>
      </c>
      <c r="R1282" s="230" t="s">
        <v>976</v>
      </c>
      <c r="S1282" s="230" t="s">
        <v>976</v>
      </c>
      <c r="T1282" s="230" t="s">
        <v>976</v>
      </c>
      <c r="U1282" s="230" t="s">
        <v>976</v>
      </c>
      <c r="V1282" s="230" t="s">
        <v>976</v>
      </c>
    </row>
    <row r="1283" spans="1:22" ht="17.25" customHeight="1" x14ac:dyDescent="0.3">
      <c r="A1283" s="230">
        <v>423488</v>
      </c>
      <c r="B1283" s="230" t="s">
        <v>3673</v>
      </c>
      <c r="C1283" s="230" t="s">
        <v>413</v>
      </c>
      <c r="D1283" s="230" t="s">
        <v>139</v>
      </c>
      <c r="E1283" s="230" t="s">
        <v>146</v>
      </c>
      <c r="F1283" s="230">
        <v>36161</v>
      </c>
      <c r="G1283" s="230" t="s">
        <v>288</v>
      </c>
      <c r="H1283" s="230" t="s">
        <v>1482</v>
      </c>
      <c r="I1283" s="230" t="s">
        <v>58</v>
      </c>
      <c r="J1283" s="230" t="s">
        <v>303</v>
      </c>
      <c r="K1283" s="230">
        <v>2017</v>
      </c>
      <c r="L1283" s="230" t="s">
        <v>288</v>
      </c>
      <c r="R1283" s="230" t="s">
        <v>976</v>
      </c>
      <c r="S1283" s="230" t="s">
        <v>976</v>
      </c>
      <c r="T1283" s="230" t="s">
        <v>976</v>
      </c>
      <c r="U1283" s="230" t="s">
        <v>976</v>
      </c>
      <c r="V1283" s="230" t="s">
        <v>976</v>
      </c>
    </row>
    <row r="1284" spans="1:22" ht="17.25" customHeight="1" x14ac:dyDescent="0.3">
      <c r="A1284" s="230">
        <v>423607</v>
      </c>
      <c r="B1284" s="230" t="s">
        <v>3674</v>
      </c>
      <c r="C1284" s="230" t="s">
        <v>79</v>
      </c>
      <c r="D1284" s="230" t="s">
        <v>662</v>
      </c>
      <c r="E1284" s="230" t="s">
        <v>146</v>
      </c>
      <c r="F1284" s="230">
        <v>36161</v>
      </c>
      <c r="G1284" s="230" t="s">
        <v>288</v>
      </c>
      <c r="H1284" s="230" t="s">
        <v>1482</v>
      </c>
      <c r="I1284" s="230" t="s">
        <v>58</v>
      </c>
      <c r="J1284" s="230" t="s">
        <v>303</v>
      </c>
      <c r="K1284" s="230">
        <v>2017</v>
      </c>
      <c r="L1284" s="230" t="s">
        <v>288</v>
      </c>
      <c r="R1284" s="230" t="s">
        <v>976</v>
      </c>
      <c r="S1284" s="230" t="s">
        <v>976</v>
      </c>
      <c r="T1284" s="230" t="s">
        <v>976</v>
      </c>
      <c r="U1284" s="230" t="s">
        <v>976</v>
      </c>
      <c r="V1284" s="230" t="s">
        <v>976</v>
      </c>
    </row>
    <row r="1285" spans="1:22" ht="17.25" customHeight="1" x14ac:dyDescent="0.3">
      <c r="A1285" s="230">
        <v>422702</v>
      </c>
      <c r="B1285" s="230" t="s">
        <v>3675</v>
      </c>
      <c r="C1285" s="230" t="s">
        <v>80</v>
      </c>
      <c r="D1285" s="230" t="s">
        <v>454</v>
      </c>
      <c r="E1285" s="230" t="s">
        <v>145</v>
      </c>
      <c r="F1285" s="230">
        <v>36161</v>
      </c>
      <c r="G1285" s="230" t="s">
        <v>288</v>
      </c>
      <c r="H1285" s="230" t="s">
        <v>1482</v>
      </c>
      <c r="I1285" s="230" t="s">
        <v>58</v>
      </c>
      <c r="J1285" s="230" t="s">
        <v>303</v>
      </c>
      <c r="K1285" s="230">
        <v>2017</v>
      </c>
      <c r="L1285" s="230" t="s">
        <v>288</v>
      </c>
      <c r="R1285" s="230" t="s">
        <v>976</v>
      </c>
      <c r="S1285" s="230" t="s">
        <v>976</v>
      </c>
      <c r="T1285" s="230" t="s">
        <v>976</v>
      </c>
      <c r="U1285" s="230" t="s">
        <v>976</v>
      </c>
      <c r="V1285" s="230" t="s">
        <v>976</v>
      </c>
    </row>
    <row r="1286" spans="1:22" ht="17.25" customHeight="1" x14ac:dyDescent="0.3">
      <c r="A1286" s="230">
        <v>423003</v>
      </c>
      <c r="B1286" s="230" t="s">
        <v>3676</v>
      </c>
      <c r="C1286" s="230" t="s">
        <v>444</v>
      </c>
      <c r="D1286" s="230" t="s">
        <v>229</v>
      </c>
      <c r="E1286" s="230" t="s">
        <v>145</v>
      </c>
      <c r="F1286" s="230">
        <v>36161</v>
      </c>
      <c r="G1286" s="230" t="s">
        <v>288</v>
      </c>
      <c r="H1286" s="230" t="s">
        <v>1482</v>
      </c>
      <c r="I1286" s="230" t="s">
        <v>58</v>
      </c>
      <c r="J1286" s="230" t="s">
        <v>303</v>
      </c>
      <c r="K1286" s="230">
        <v>2017</v>
      </c>
      <c r="L1286" s="230" t="s">
        <v>288</v>
      </c>
      <c r="R1286" s="230" t="s">
        <v>976</v>
      </c>
      <c r="S1286" s="230" t="s">
        <v>976</v>
      </c>
      <c r="T1286" s="230" t="s">
        <v>976</v>
      </c>
      <c r="U1286" s="230" t="s">
        <v>976</v>
      </c>
      <c r="V1286" s="230" t="s">
        <v>976</v>
      </c>
    </row>
    <row r="1287" spans="1:22" ht="17.25" customHeight="1" x14ac:dyDescent="0.3">
      <c r="A1287" s="230">
        <v>423937</v>
      </c>
      <c r="B1287" s="230" t="s">
        <v>3677</v>
      </c>
      <c r="C1287" s="230" t="s">
        <v>403</v>
      </c>
      <c r="D1287" s="230" t="s">
        <v>603</v>
      </c>
      <c r="E1287" s="230" t="s">
        <v>146</v>
      </c>
      <c r="F1287" s="230">
        <v>36161</v>
      </c>
      <c r="G1287" s="230" t="s">
        <v>1832</v>
      </c>
      <c r="H1287" s="230" t="s">
        <v>1482</v>
      </c>
      <c r="I1287" s="230" t="s">
        <v>58</v>
      </c>
      <c r="J1287" s="230" t="s">
        <v>303</v>
      </c>
      <c r="K1287" s="230">
        <v>2017</v>
      </c>
      <c r="L1287" s="230" t="s">
        <v>288</v>
      </c>
      <c r="R1287" s="230" t="s">
        <v>976</v>
      </c>
      <c r="S1287" s="230" t="s">
        <v>976</v>
      </c>
      <c r="T1287" s="230" t="s">
        <v>976</v>
      </c>
      <c r="U1287" s="230" t="s">
        <v>976</v>
      </c>
      <c r="V1287" s="230" t="s">
        <v>976</v>
      </c>
    </row>
    <row r="1288" spans="1:22" ht="17.25" customHeight="1" x14ac:dyDescent="0.3">
      <c r="A1288" s="230">
        <v>426208</v>
      </c>
      <c r="B1288" s="230" t="s">
        <v>3678</v>
      </c>
      <c r="C1288" s="230" t="s">
        <v>3288</v>
      </c>
      <c r="D1288" s="230" t="s">
        <v>216</v>
      </c>
      <c r="E1288" s="230" t="s">
        <v>146</v>
      </c>
      <c r="F1288" s="230">
        <v>36161</v>
      </c>
      <c r="H1288" s="230" t="s">
        <v>1482</v>
      </c>
      <c r="I1288" s="230" t="s">
        <v>58</v>
      </c>
      <c r="J1288" s="230" t="s">
        <v>303</v>
      </c>
      <c r="K1288" s="230">
        <v>2017</v>
      </c>
      <c r="L1288" s="230" t="s">
        <v>288</v>
      </c>
      <c r="U1288" s="230" t="s">
        <v>976</v>
      </c>
      <c r="V1288" s="230" t="s">
        <v>976</v>
      </c>
    </row>
    <row r="1289" spans="1:22" ht="17.25" customHeight="1" x14ac:dyDescent="0.3">
      <c r="A1289" s="230">
        <v>423314</v>
      </c>
      <c r="B1289" s="230" t="s">
        <v>3679</v>
      </c>
      <c r="C1289" s="230" t="s">
        <v>68</v>
      </c>
      <c r="D1289" s="230" t="s">
        <v>380</v>
      </c>
      <c r="E1289" s="230" t="s">
        <v>145</v>
      </c>
      <c r="F1289" s="230">
        <v>36161</v>
      </c>
      <c r="H1289" s="230" t="s">
        <v>1482</v>
      </c>
      <c r="I1289" s="230" t="s">
        <v>58</v>
      </c>
      <c r="J1289" s="230" t="s">
        <v>303</v>
      </c>
      <c r="K1289" s="230">
        <v>2017</v>
      </c>
      <c r="L1289" s="230" t="s">
        <v>288</v>
      </c>
      <c r="S1289" s="230" t="s">
        <v>976</v>
      </c>
      <c r="T1289" s="230" t="s">
        <v>976</v>
      </c>
      <c r="U1289" s="230" t="s">
        <v>976</v>
      </c>
      <c r="V1289" s="230" t="s">
        <v>976</v>
      </c>
    </row>
    <row r="1290" spans="1:22" ht="17.25" customHeight="1" x14ac:dyDescent="0.3">
      <c r="A1290" s="230">
        <v>421795</v>
      </c>
      <c r="B1290" s="230" t="s">
        <v>3680</v>
      </c>
      <c r="C1290" s="230" t="s">
        <v>458</v>
      </c>
      <c r="D1290" s="230" t="s">
        <v>3681</v>
      </c>
      <c r="E1290" s="230" t="s">
        <v>145</v>
      </c>
      <c r="F1290" s="230">
        <v>36174</v>
      </c>
      <c r="G1290" s="230" t="s">
        <v>288</v>
      </c>
      <c r="H1290" s="230" t="s">
        <v>1482</v>
      </c>
      <c r="I1290" s="230" t="s">
        <v>58</v>
      </c>
      <c r="J1290" s="230" t="s">
        <v>303</v>
      </c>
      <c r="K1290" s="230">
        <v>2017</v>
      </c>
      <c r="L1290" s="230" t="s">
        <v>288</v>
      </c>
      <c r="U1290" s="230" t="s">
        <v>976</v>
      </c>
      <c r="V1290" s="230" t="s">
        <v>976</v>
      </c>
    </row>
    <row r="1291" spans="1:22" ht="17.25" customHeight="1" x14ac:dyDescent="0.3">
      <c r="A1291" s="230">
        <v>427063</v>
      </c>
      <c r="B1291" s="230" t="s">
        <v>3682</v>
      </c>
      <c r="C1291" s="230" t="s">
        <v>518</v>
      </c>
      <c r="D1291" s="230" t="s">
        <v>246</v>
      </c>
      <c r="E1291" s="230" t="s">
        <v>145</v>
      </c>
      <c r="F1291" s="230">
        <v>36318</v>
      </c>
      <c r="G1291" s="230" t="s">
        <v>288</v>
      </c>
      <c r="H1291" s="230" t="s">
        <v>1482</v>
      </c>
      <c r="I1291" s="230" t="s">
        <v>58</v>
      </c>
      <c r="J1291" s="230" t="s">
        <v>303</v>
      </c>
      <c r="K1291" s="230">
        <v>2017</v>
      </c>
      <c r="L1291" s="230" t="s">
        <v>288</v>
      </c>
      <c r="V1291" s="230" t="s">
        <v>976</v>
      </c>
    </row>
    <row r="1292" spans="1:22" ht="17.25" customHeight="1" x14ac:dyDescent="0.3">
      <c r="A1292" s="230">
        <v>426528</v>
      </c>
      <c r="B1292" s="230" t="s">
        <v>3683</v>
      </c>
      <c r="C1292" s="230" t="s">
        <v>63</v>
      </c>
      <c r="D1292" s="230" t="s">
        <v>3684</v>
      </c>
      <c r="E1292" s="230" t="s">
        <v>146</v>
      </c>
      <c r="F1292" s="230">
        <v>36320</v>
      </c>
      <c r="G1292" s="230" t="s">
        <v>288</v>
      </c>
      <c r="H1292" s="230" t="s">
        <v>1482</v>
      </c>
      <c r="I1292" s="230" t="s">
        <v>58</v>
      </c>
      <c r="J1292" s="230" t="s">
        <v>303</v>
      </c>
      <c r="K1292" s="230">
        <v>2017</v>
      </c>
      <c r="L1292" s="230" t="s">
        <v>288</v>
      </c>
    </row>
    <row r="1293" spans="1:22" ht="17.25" customHeight="1" x14ac:dyDescent="0.3">
      <c r="A1293" s="230">
        <v>426996</v>
      </c>
      <c r="B1293" s="230" t="s">
        <v>3685</v>
      </c>
      <c r="C1293" s="230" t="s">
        <v>61</v>
      </c>
      <c r="D1293" s="230" t="s">
        <v>687</v>
      </c>
      <c r="E1293" s="230" t="s">
        <v>146</v>
      </c>
      <c r="F1293" s="230">
        <v>36373</v>
      </c>
      <c r="G1293" s="230" t="s">
        <v>1485</v>
      </c>
      <c r="H1293" s="230" t="s">
        <v>1482</v>
      </c>
      <c r="I1293" s="230" t="s">
        <v>58</v>
      </c>
      <c r="J1293" s="230" t="s">
        <v>303</v>
      </c>
      <c r="K1293" s="230">
        <v>2017</v>
      </c>
      <c r="L1293" s="230" t="s">
        <v>288</v>
      </c>
      <c r="V1293" s="230" t="s">
        <v>976</v>
      </c>
    </row>
    <row r="1294" spans="1:22" ht="17.25" customHeight="1" x14ac:dyDescent="0.3">
      <c r="A1294" s="230">
        <v>426126</v>
      </c>
      <c r="B1294" s="230" t="s">
        <v>3686</v>
      </c>
      <c r="C1294" s="230" t="s">
        <v>99</v>
      </c>
      <c r="D1294" s="230" t="s">
        <v>230</v>
      </c>
      <c r="E1294" s="230" t="s">
        <v>146</v>
      </c>
      <c r="F1294" s="230">
        <v>36382</v>
      </c>
      <c r="G1294" s="230" t="s">
        <v>288</v>
      </c>
      <c r="H1294" s="230" t="s">
        <v>1482</v>
      </c>
      <c r="I1294" s="230" t="s">
        <v>58</v>
      </c>
      <c r="J1294" s="230" t="s">
        <v>303</v>
      </c>
      <c r="K1294" s="230">
        <v>2017</v>
      </c>
      <c r="L1294" s="230" t="s">
        <v>288</v>
      </c>
      <c r="U1294" s="230" t="s">
        <v>976</v>
      </c>
      <c r="V1294" s="230" t="s">
        <v>976</v>
      </c>
    </row>
    <row r="1295" spans="1:22" ht="17.25" customHeight="1" x14ac:dyDescent="0.3">
      <c r="A1295" s="230">
        <v>426975</v>
      </c>
      <c r="B1295" s="230" t="s">
        <v>3687</v>
      </c>
      <c r="C1295" s="230" t="s">
        <v>3688</v>
      </c>
      <c r="D1295" s="230" t="s">
        <v>227</v>
      </c>
      <c r="E1295" s="230" t="s">
        <v>146</v>
      </c>
      <c r="F1295" s="230">
        <v>36388</v>
      </c>
      <c r="G1295" s="230" t="s">
        <v>288</v>
      </c>
      <c r="H1295" s="230" t="s">
        <v>1482</v>
      </c>
      <c r="I1295" s="230" t="s">
        <v>58</v>
      </c>
      <c r="J1295" s="230" t="s">
        <v>303</v>
      </c>
      <c r="K1295" s="230">
        <v>2017</v>
      </c>
      <c r="L1295" s="230" t="s">
        <v>288</v>
      </c>
    </row>
    <row r="1296" spans="1:22" ht="17.25" customHeight="1" x14ac:dyDescent="0.3">
      <c r="A1296" s="230">
        <v>423657</v>
      </c>
      <c r="B1296" s="230" t="s">
        <v>3689</v>
      </c>
      <c r="C1296" s="230" t="s">
        <v>3573</v>
      </c>
      <c r="D1296" s="230" t="s">
        <v>228</v>
      </c>
      <c r="E1296" s="230" t="s">
        <v>146</v>
      </c>
      <c r="F1296" s="230">
        <v>36526</v>
      </c>
      <c r="G1296" s="230" t="s">
        <v>3690</v>
      </c>
      <c r="H1296" s="230" t="s">
        <v>1482</v>
      </c>
      <c r="I1296" s="230" t="s">
        <v>58</v>
      </c>
      <c r="J1296" s="230" t="s">
        <v>303</v>
      </c>
      <c r="K1296" s="230">
        <v>2017</v>
      </c>
      <c r="L1296" s="230" t="s">
        <v>288</v>
      </c>
      <c r="R1296" s="230" t="s">
        <v>976</v>
      </c>
      <c r="S1296" s="230" t="s">
        <v>976</v>
      </c>
      <c r="T1296" s="230" t="s">
        <v>976</v>
      </c>
      <c r="U1296" s="230" t="s">
        <v>976</v>
      </c>
      <c r="V1296" s="230" t="s">
        <v>976</v>
      </c>
    </row>
    <row r="1297" spans="1:22" ht="17.25" customHeight="1" x14ac:dyDescent="0.3">
      <c r="A1297" s="230">
        <v>423761</v>
      </c>
      <c r="B1297" s="230" t="s">
        <v>3691</v>
      </c>
      <c r="C1297" s="230" t="s">
        <v>116</v>
      </c>
      <c r="D1297" s="230" t="s">
        <v>205</v>
      </c>
      <c r="E1297" s="230" t="s">
        <v>145</v>
      </c>
      <c r="F1297" s="230">
        <v>36526</v>
      </c>
      <c r="G1297" s="230" t="s">
        <v>288</v>
      </c>
      <c r="H1297" s="230" t="s">
        <v>1482</v>
      </c>
      <c r="I1297" s="230" t="s">
        <v>58</v>
      </c>
      <c r="J1297" s="230" t="s">
        <v>303</v>
      </c>
      <c r="K1297" s="230">
        <v>2017</v>
      </c>
      <c r="L1297" s="230" t="s">
        <v>288</v>
      </c>
      <c r="N1297" s="230">
        <v>3129</v>
      </c>
      <c r="O1297" s="230">
        <v>44425.494467592594</v>
      </c>
      <c r="P1297" s="230">
        <v>44000</v>
      </c>
    </row>
    <row r="1298" spans="1:22" ht="17.25" customHeight="1" x14ac:dyDescent="0.3">
      <c r="A1298" s="230">
        <v>423872</v>
      </c>
      <c r="B1298" s="230" t="s">
        <v>3692</v>
      </c>
      <c r="C1298" s="230" t="s">
        <v>591</v>
      </c>
      <c r="D1298" s="230" t="s">
        <v>563</v>
      </c>
      <c r="E1298" s="230" t="s">
        <v>145</v>
      </c>
      <c r="F1298" s="230">
        <v>36526</v>
      </c>
      <c r="G1298" s="230" t="s">
        <v>288</v>
      </c>
      <c r="H1298" s="230" t="s">
        <v>1482</v>
      </c>
      <c r="I1298" s="230" t="s">
        <v>58</v>
      </c>
      <c r="J1298" s="230" t="s">
        <v>303</v>
      </c>
      <c r="K1298" s="230">
        <v>2017</v>
      </c>
      <c r="L1298" s="230" t="s">
        <v>288</v>
      </c>
      <c r="U1298" s="230" t="s">
        <v>976</v>
      </c>
      <c r="V1298" s="230" t="s">
        <v>976</v>
      </c>
    </row>
    <row r="1299" spans="1:22" ht="17.25" customHeight="1" x14ac:dyDescent="0.3">
      <c r="A1299" s="230">
        <v>423576</v>
      </c>
      <c r="B1299" s="230" t="s">
        <v>3693</v>
      </c>
      <c r="C1299" s="230" t="s">
        <v>3134</v>
      </c>
      <c r="D1299" s="230" t="s">
        <v>620</v>
      </c>
      <c r="E1299" s="230" t="s">
        <v>145</v>
      </c>
      <c r="F1299" s="230">
        <v>36526</v>
      </c>
      <c r="G1299" s="230" t="s">
        <v>288</v>
      </c>
      <c r="H1299" s="230" t="s">
        <v>1482</v>
      </c>
      <c r="I1299" s="230" t="s">
        <v>58</v>
      </c>
      <c r="J1299" s="230" t="s">
        <v>303</v>
      </c>
      <c r="K1299" s="230">
        <v>2017</v>
      </c>
      <c r="L1299" s="230" t="s">
        <v>288</v>
      </c>
      <c r="S1299" s="230" t="s">
        <v>976</v>
      </c>
      <c r="T1299" s="230" t="s">
        <v>976</v>
      </c>
      <c r="U1299" s="230" t="s">
        <v>976</v>
      </c>
      <c r="V1299" s="230" t="s">
        <v>976</v>
      </c>
    </row>
    <row r="1300" spans="1:22" ht="17.25" customHeight="1" x14ac:dyDescent="0.3">
      <c r="A1300" s="230">
        <v>422678</v>
      </c>
      <c r="B1300" s="230" t="s">
        <v>3694</v>
      </c>
      <c r="C1300" s="230" t="s">
        <v>547</v>
      </c>
      <c r="D1300" s="230" t="s">
        <v>541</v>
      </c>
      <c r="E1300" s="230" t="s">
        <v>146</v>
      </c>
      <c r="F1300" s="230">
        <v>36526</v>
      </c>
      <c r="G1300" s="230" t="s">
        <v>288</v>
      </c>
      <c r="H1300" s="230" t="s">
        <v>1482</v>
      </c>
      <c r="I1300" s="230" t="s">
        <v>58</v>
      </c>
      <c r="J1300" s="230" t="s">
        <v>303</v>
      </c>
      <c r="K1300" s="230">
        <v>2017</v>
      </c>
      <c r="L1300" s="230" t="s">
        <v>288</v>
      </c>
      <c r="R1300" s="230" t="s">
        <v>976</v>
      </c>
      <c r="S1300" s="230" t="s">
        <v>976</v>
      </c>
      <c r="T1300" s="230" t="s">
        <v>976</v>
      </c>
      <c r="U1300" s="230" t="s">
        <v>976</v>
      </c>
      <c r="V1300" s="230" t="s">
        <v>976</v>
      </c>
    </row>
    <row r="1301" spans="1:22" ht="17.25" customHeight="1" x14ac:dyDescent="0.3">
      <c r="A1301" s="230">
        <v>423072</v>
      </c>
      <c r="B1301" s="230" t="s">
        <v>3695</v>
      </c>
      <c r="C1301" s="230" t="s">
        <v>113</v>
      </c>
      <c r="D1301" s="230" t="s">
        <v>234</v>
      </c>
      <c r="E1301" s="230" t="s">
        <v>146</v>
      </c>
      <c r="F1301" s="230">
        <v>36526</v>
      </c>
      <c r="G1301" s="230" t="s">
        <v>288</v>
      </c>
      <c r="H1301" s="230" t="s">
        <v>1482</v>
      </c>
      <c r="I1301" s="230" t="s">
        <v>58</v>
      </c>
      <c r="J1301" s="230" t="s">
        <v>303</v>
      </c>
      <c r="K1301" s="230">
        <v>2017</v>
      </c>
      <c r="L1301" s="230" t="s">
        <v>288</v>
      </c>
      <c r="R1301" s="230" t="s">
        <v>976</v>
      </c>
      <c r="S1301" s="230" t="s">
        <v>976</v>
      </c>
      <c r="T1301" s="230" t="s">
        <v>976</v>
      </c>
      <c r="U1301" s="230" t="s">
        <v>976</v>
      </c>
      <c r="V1301" s="230" t="s">
        <v>976</v>
      </c>
    </row>
    <row r="1302" spans="1:22" ht="17.25" customHeight="1" x14ac:dyDescent="0.3">
      <c r="A1302" s="230">
        <v>423603</v>
      </c>
      <c r="B1302" s="230" t="s">
        <v>3696</v>
      </c>
      <c r="C1302" s="230" t="s">
        <v>83</v>
      </c>
      <c r="D1302" s="230" t="s">
        <v>367</v>
      </c>
      <c r="E1302" s="230" t="s">
        <v>146</v>
      </c>
      <c r="F1302" s="230">
        <v>36526</v>
      </c>
      <c r="G1302" s="230" t="s">
        <v>288</v>
      </c>
      <c r="H1302" s="230" t="s">
        <v>1482</v>
      </c>
      <c r="I1302" s="230" t="s">
        <v>58</v>
      </c>
      <c r="J1302" s="230" t="s">
        <v>303</v>
      </c>
      <c r="K1302" s="230">
        <v>2017</v>
      </c>
      <c r="L1302" s="230" t="s">
        <v>288</v>
      </c>
      <c r="R1302" s="230" t="s">
        <v>976</v>
      </c>
      <c r="S1302" s="230" t="s">
        <v>976</v>
      </c>
      <c r="T1302" s="230" t="s">
        <v>976</v>
      </c>
      <c r="U1302" s="230" t="s">
        <v>976</v>
      </c>
      <c r="V1302" s="230" t="s">
        <v>976</v>
      </c>
    </row>
    <row r="1303" spans="1:22" ht="17.25" customHeight="1" x14ac:dyDescent="0.3">
      <c r="A1303" s="230">
        <v>423497</v>
      </c>
      <c r="B1303" s="230" t="s">
        <v>3697</v>
      </c>
      <c r="C1303" s="230" t="s">
        <v>64</v>
      </c>
      <c r="D1303" s="230" t="s">
        <v>195</v>
      </c>
      <c r="E1303" s="230" t="s">
        <v>145</v>
      </c>
      <c r="F1303" s="230">
        <v>36526</v>
      </c>
      <c r="G1303" s="230" t="s">
        <v>288</v>
      </c>
      <c r="H1303" s="230" t="s">
        <v>1482</v>
      </c>
      <c r="I1303" s="230" t="s">
        <v>58</v>
      </c>
      <c r="J1303" s="230" t="s">
        <v>303</v>
      </c>
      <c r="K1303" s="230">
        <v>2017</v>
      </c>
      <c r="L1303" s="230" t="s">
        <v>288</v>
      </c>
      <c r="R1303" s="230" t="s">
        <v>976</v>
      </c>
      <c r="S1303" s="230" t="s">
        <v>976</v>
      </c>
      <c r="T1303" s="230" t="s">
        <v>976</v>
      </c>
      <c r="U1303" s="230" t="s">
        <v>976</v>
      </c>
      <c r="V1303" s="230" t="s">
        <v>976</v>
      </c>
    </row>
    <row r="1304" spans="1:22" ht="17.25" customHeight="1" x14ac:dyDescent="0.3">
      <c r="A1304" s="230">
        <v>426871</v>
      </c>
      <c r="B1304" s="230" t="s">
        <v>3698</v>
      </c>
      <c r="C1304" s="230" t="s">
        <v>530</v>
      </c>
      <c r="D1304" s="230" t="s">
        <v>549</v>
      </c>
      <c r="E1304" s="230" t="s">
        <v>145</v>
      </c>
      <c r="F1304" s="230">
        <v>36526</v>
      </c>
      <c r="G1304" s="230" t="s">
        <v>1485</v>
      </c>
      <c r="H1304" s="230" t="s">
        <v>1482</v>
      </c>
      <c r="I1304" s="230" t="s">
        <v>58</v>
      </c>
      <c r="J1304" s="230" t="s">
        <v>303</v>
      </c>
      <c r="K1304" s="230">
        <v>2017</v>
      </c>
      <c r="L1304" s="230" t="s">
        <v>288</v>
      </c>
      <c r="V1304" s="230" t="s">
        <v>976</v>
      </c>
    </row>
    <row r="1305" spans="1:22" ht="17.25" customHeight="1" x14ac:dyDescent="0.3">
      <c r="A1305" s="230">
        <v>426614</v>
      </c>
      <c r="B1305" s="230" t="s">
        <v>3700</v>
      </c>
      <c r="C1305" s="230" t="s">
        <v>63</v>
      </c>
      <c r="D1305" s="230" t="s">
        <v>3701</v>
      </c>
      <c r="E1305" s="230" t="s">
        <v>146</v>
      </c>
      <c r="H1305" s="230" t="s">
        <v>1482</v>
      </c>
      <c r="I1305" s="230" t="s">
        <v>58</v>
      </c>
      <c r="J1305" s="230" t="s">
        <v>303</v>
      </c>
      <c r="K1305" s="230">
        <v>2017</v>
      </c>
      <c r="L1305" s="230" t="s">
        <v>288</v>
      </c>
      <c r="U1305" s="230" t="s">
        <v>976</v>
      </c>
      <c r="V1305" s="230" t="s">
        <v>976</v>
      </c>
    </row>
    <row r="1306" spans="1:22" ht="17.25" customHeight="1" x14ac:dyDescent="0.3">
      <c r="A1306" s="230">
        <v>426677</v>
      </c>
      <c r="B1306" s="230" t="s">
        <v>3702</v>
      </c>
      <c r="C1306" s="230" t="s">
        <v>82</v>
      </c>
      <c r="D1306" s="230" t="s">
        <v>3703</v>
      </c>
      <c r="E1306" s="230" t="s">
        <v>145</v>
      </c>
      <c r="H1306" s="230" t="s">
        <v>1482</v>
      </c>
      <c r="I1306" s="230" t="s">
        <v>58</v>
      </c>
      <c r="J1306" s="230" t="s">
        <v>303</v>
      </c>
      <c r="K1306" s="230">
        <v>2017</v>
      </c>
      <c r="L1306" s="230" t="s">
        <v>288</v>
      </c>
      <c r="U1306" s="230" t="s">
        <v>976</v>
      </c>
      <c r="V1306" s="230" t="s">
        <v>976</v>
      </c>
    </row>
    <row r="1307" spans="1:22" ht="17.25" customHeight="1" x14ac:dyDescent="0.3">
      <c r="A1307" s="230">
        <v>426779</v>
      </c>
      <c r="B1307" s="230" t="s">
        <v>3704</v>
      </c>
      <c r="C1307" s="230" t="s">
        <v>831</v>
      </c>
      <c r="D1307" s="230" t="s">
        <v>240</v>
      </c>
      <c r="E1307" s="230" t="s">
        <v>145</v>
      </c>
      <c r="H1307" s="230" t="s">
        <v>1482</v>
      </c>
      <c r="I1307" s="230" t="s">
        <v>58</v>
      </c>
      <c r="J1307" s="230" t="s">
        <v>303</v>
      </c>
      <c r="K1307" s="230">
        <v>2017</v>
      </c>
      <c r="L1307" s="230" t="s">
        <v>288</v>
      </c>
      <c r="U1307" s="230" t="s">
        <v>976</v>
      </c>
      <c r="V1307" s="230" t="s">
        <v>976</v>
      </c>
    </row>
    <row r="1308" spans="1:22" ht="17.25" customHeight="1" x14ac:dyDescent="0.3">
      <c r="A1308" s="230">
        <v>423450</v>
      </c>
      <c r="B1308" s="230" t="s">
        <v>3705</v>
      </c>
      <c r="C1308" s="230" t="s">
        <v>3706</v>
      </c>
      <c r="D1308" s="230" t="s">
        <v>380</v>
      </c>
      <c r="E1308" s="230" t="s">
        <v>146</v>
      </c>
      <c r="F1308" s="230">
        <v>34061</v>
      </c>
      <c r="G1308" s="230" t="s">
        <v>288</v>
      </c>
      <c r="H1308" s="230" t="s">
        <v>1482</v>
      </c>
      <c r="I1308" s="230" t="s">
        <v>58</v>
      </c>
      <c r="J1308" s="230" t="s">
        <v>303</v>
      </c>
      <c r="K1308" s="230">
        <v>2017</v>
      </c>
      <c r="L1308" s="230" t="s">
        <v>288</v>
      </c>
    </row>
    <row r="1309" spans="1:22" ht="17.25" customHeight="1" x14ac:dyDescent="0.3">
      <c r="A1309" s="230">
        <v>424285</v>
      </c>
      <c r="B1309" s="230" t="s">
        <v>3707</v>
      </c>
      <c r="C1309" s="230" t="s">
        <v>3708</v>
      </c>
      <c r="D1309" s="230" t="s">
        <v>3709</v>
      </c>
      <c r="E1309" s="230" t="s">
        <v>145</v>
      </c>
      <c r="F1309" s="230">
        <v>36239</v>
      </c>
      <c r="G1309" s="230" t="s">
        <v>288</v>
      </c>
      <c r="H1309" s="230" t="s">
        <v>1482</v>
      </c>
      <c r="I1309" s="230" t="s">
        <v>58</v>
      </c>
      <c r="J1309" s="230" t="s">
        <v>303</v>
      </c>
      <c r="K1309" s="230">
        <v>2017</v>
      </c>
      <c r="L1309" s="230" t="s">
        <v>288</v>
      </c>
      <c r="N1309" s="230">
        <v>3145</v>
      </c>
      <c r="O1309" s="230">
        <v>44426.401388888888</v>
      </c>
      <c r="P1309" s="230">
        <v>15000</v>
      </c>
    </row>
    <row r="1310" spans="1:22" ht="17.25" customHeight="1" x14ac:dyDescent="0.3">
      <c r="A1310" s="230">
        <v>423586</v>
      </c>
      <c r="B1310" s="230" t="s">
        <v>3710</v>
      </c>
      <c r="C1310" s="230" t="s">
        <v>403</v>
      </c>
      <c r="D1310" s="230" t="s">
        <v>541</v>
      </c>
      <c r="E1310" s="230" t="s">
        <v>146</v>
      </c>
      <c r="F1310" s="230">
        <v>36565</v>
      </c>
      <c r="G1310" s="230" t="s">
        <v>288</v>
      </c>
      <c r="H1310" s="230" t="s">
        <v>1482</v>
      </c>
      <c r="I1310" s="230" t="s">
        <v>58</v>
      </c>
      <c r="J1310" s="230" t="s">
        <v>303</v>
      </c>
      <c r="K1310" s="230">
        <v>2017</v>
      </c>
      <c r="L1310" s="230" t="s">
        <v>288</v>
      </c>
      <c r="R1310" s="230" t="s">
        <v>976</v>
      </c>
      <c r="T1310" s="230" t="s">
        <v>976</v>
      </c>
      <c r="U1310" s="230" t="s">
        <v>976</v>
      </c>
      <c r="V1310" s="230" t="s">
        <v>976</v>
      </c>
    </row>
    <row r="1311" spans="1:22" ht="17.25" customHeight="1" x14ac:dyDescent="0.3">
      <c r="A1311" s="230">
        <v>425991</v>
      </c>
      <c r="B1311" s="230" t="s">
        <v>3711</v>
      </c>
      <c r="C1311" s="230" t="s">
        <v>530</v>
      </c>
      <c r="D1311" s="230" t="s">
        <v>507</v>
      </c>
      <c r="E1311" s="230" t="s">
        <v>146</v>
      </c>
      <c r="F1311" s="230" t="s">
        <v>3712</v>
      </c>
      <c r="G1311" s="230" t="s">
        <v>288</v>
      </c>
      <c r="H1311" s="230" t="s">
        <v>1482</v>
      </c>
      <c r="I1311" s="230" t="s">
        <v>58</v>
      </c>
      <c r="J1311" s="230" t="s">
        <v>302</v>
      </c>
      <c r="K1311" s="230">
        <v>2018</v>
      </c>
      <c r="L1311" s="230" t="s">
        <v>288</v>
      </c>
    </row>
    <row r="1312" spans="1:22" ht="17.25" customHeight="1" x14ac:dyDescent="0.3">
      <c r="A1312" s="230">
        <v>426263</v>
      </c>
      <c r="B1312" s="230" t="s">
        <v>3713</v>
      </c>
      <c r="C1312" s="230" t="s">
        <v>63</v>
      </c>
      <c r="D1312" s="230" t="s">
        <v>114</v>
      </c>
      <c r="E1312" s="230" t="s">
        <v>146</v>
      </c>
      <c r="F1312" s="230">
        <v>36360</v>
      </c>
      <c r="G1312" s="230" t="s">
        <v>288</v>
      </c>
      <c r="H1312" s="230" t="s">
        <v>1482</v>
      </c>
      <c r="I1312" s="230" t="s">
        <v>58</v>
      </c>
      <c r="J1312" s="230" t="s">
        <v>302</v>
      </c>
      <c r="K1312" s="230">
        <v>2018</v>
      </c>
      <c r="L1312" s="230" t="s">
        <v>288</v>
      </c>
      <c r="U1312" s="230" t="s">
        <v>976</v>
      </c>
      <c r="V1312" s="230" t="s">
        <v>976</v>
      </c>
    </row>
    <row r="1313" spans="1:22" ht="17.25" customHeight="1" x14ac:dyDescent="0.3">
      <c r="A1313" s="230">
        <v>426585</v>
      </c>
      <c r="B1313" s="230" t="s">
        <v>3714</v>
      </c>
      <c r="C1313" s="230" t="s">
        <v>467</v>
      </c>
      <c r="D1313" s="230" t="s">
        <v>544</v>
      </c>
      <c r="E1313" s="230" t="s">
        <v>146</v>
      </c>
      <c r="F1313" s="230" t="s">
        <v>3715</v>
      </c>
      <c r="G1313" s="230" t="s">
        <v>288</v>
      </c>
      <c r="H1313" s="230" t="s">
        <v>1482</v>
      </c>
      <c r="I1313" s="230" t="s">
        <v>58</v>
      </c>
      <c r="J1313" s="230" t="s">
        <v>302</v>
      </c>
      <c r="K1313" s="230">
        <v>2018</v>
      </c>
      <c r="L1313" s="230" t="s">
        <v>288</v>
      </c>
      <c r="U1313" s="230" t="s">
        <v>976</v>
      </c>
      <c r="V1313" s="230" t="s">
        <v>976</v>
      </c>
    </row>
    <row r="1314" spans="1:22" ht="17.25" customHeight="1" x14ac:dyDescent="0.3">
      <c r="A1314" s="230">
        <v>426166</v>
      </c>
      <c r="B1314" s="230" t="s">
        <v>3717</v>
      </c>
      <c r="C1314" s="230" t="s">
        <v>414</v>
      </c>
      <c r="D1314" s="230" t="s">
        <v>254</v>
      </c>
      <c r="E1314" s="230" t="s">
        <v>146</v>
      </c>
      <c r="H1314" s="230" t="s">
        <v>1482</v>
      </c>
      <c r="I1314" s="230" t="s">
        <v>58</v>
      </c>
      <c r="J1314" s="230" t="s">
        <v>302</v>
      </c>
      <c r="K1314" s="230">
        <v>2018</v>
      </c>
      <c r="L1314" s="230" t="s">
        <v>288</v>
      </c>
    </row>
    <row r="1315" spans="1:22" ht="17.25" customHeight="1" x14ac:dyDescent="0.3">
      <c r="A1315" s="230">
        <v>423434</v>
      </c>
      <c r="B1315" s="230" t="s">
        <v>3718</v>
      </c>
      <c r="C1315" s="230" t="s">
        <v>123</v>
      </c>
      <c r="D1315" s="230" t="s">
        <v>139</v>
      </c>
      <c r="E1315" s="230" t="s">
        <v>145</v>
      </c>
      <c r="F1315" s="230">
        <v>36318</v>
      </c>
      <c r="G1315" s="230" t="s">
        <v>1533</v>
      </c>
      <c r="H1315" s="230" t="s">
        <v>1482</v>
      </c>
      <c r="I1315" s="230" t="s">
        <v>58</v>
      </c>
      <c r="J1315" s="230" t="s">
        <v>303</v>
      </c>
      <c r="K1315" s="230">
        <v>2018</v>
      </c>
      <c r="L1315" s="230" t="s">
        <v>288</v>
      </c>
    </row>
    <row r="1316" spans="1:22" ht="17.25" customHeight="1" x14ac:dyDescent="0.3">
      <c r="A1316" s="230">
        <v>426192</v>
      </c>
      <c r="B1316" s="230" t="s">
        <v>3719</v>
      </c>
      <c r="C1316" s="230" t="s">
        <v>72</v>
      </c>
      <c r="D1316" s="230" t="s">
        <v>253</v>
      </c>
      <c r="E1316" s="230" t="s">
        <v>146</v>
      </c>
      <c r="F1316" s="230">
        <v>33270</v>
      </c>
      <c r="G1316" s="230" t="s">
        <v>288</v>
      </c>
      <c r="H1316" s="230" t="s">
        <v>1482</v>
      </c>
      <c r="I1316" s="230" t="s">
        <v>58</v>
      </c>
      <c r="J1316" s="230" t="s">
        <v>302</v>
      </c>
      <c r="K1316" s="230">
        <v>2019</v>
      </c>
      <c r="L1316" s="230" t="s">
        <v>288</v>
      </c>
    </row>
    <row r="1317" spans="1:22" ht="17.25" customHeight="1" x14ac:dyDescent="0.3">
      <c r="A1317" s="230">
        <v>425825</v>
      </c>
      <c r="B1317" s="230" t="s">
        <v>3720</v>
      </c>
      <c r="C1317" s="230" t="s">
        <v>505</v>
      </c>
      <c r="D1317" s="230" t="s">
        <v>3721</v>
      </c>
      <c r="E1317" s="230" t="s">
        <v>146</v>
      </c>
      <c r="H1317" s="230" t="s">
        <v>1482</v>
      </c>
      <c r="I1317" s="230" t="s">
        <v>58</v>
      </c>
      <c r="J1317" s="230" t="s">
        <v>302</v>
      </c>
      <c r="K1317" s="230">
        <v>2019</v>
      </c>
      <c r="L1317" s="230" t="s">
        <v>288</v>
      </c>
      <c r="U1317" s="230" t="s">
        <v>976</v>
      </c>
      <c r="V1317" s="230" t="s">
        <v>976</v>
      </c>
    </row>
    <row r="1318" spans="1:22" ht="17.25" customHeight="1" x14ac:dyDescent="0.3">
      <c r="A1318" s="230">
        <v>426780</v>
      </c>
      <c r="B1318" s="230" t="s">
        <v>3722</v>
      </c>
      <c r="C1318" s="230" t="s">
        <v>125</v>
      </c>
      <c r="D1318" s="230" t="s">
        <v>139</v>
      </c>
      <c r="E1318" s="230" t="s">
        <v>145</v>
      </c>
      <c r="F1318" s="230">
        <v>33266</v>
      </c>
      <c r="G1318" s="230" t="s">
        <v>288</v>
      </c>
      <c r="H1318" s="230" t="s">
        <v>1482</v>
      </c>
      <c r="I1318" s="230" t="s">
        <v>58</v>
      </c>
      <c r="J1318" s="230" t="s">
        <v>302</v>
      </c>
      <c r="K1318" s="230" t="s">
        <v>1512</v>
      </c>
      <c r="L1318" s="230" t="s">
        <v>288</v>
      </c>
    </row>
    <row r="1319" spans="1:22" ht="17.25" customHeight="1" x14ac:dyDescent="0.3">
      <c r="A1319" s="230">
        <v>426211</v>
      </c>
      <c r="B1319" s="230" t="s">
        <v>3723</v>
      </c>
      <c r="C1319" s="230" t="s">
        <v>112</v>
      </c>
      <c r="D1319" s="230" t="s">
        <v>1049</v>
      </c>
      <c r="E1319" s="230" t="s">
        <v>146</v>
      </c>
      <c r="F1319" s="230">
        <v>35204</v>
      </c>
      <c r="G1319" s="230" t="s">
        <v>288</v>
      </c>
      <c r="H1319" s="230" t="s">
        <v>1482</v>
      </c>
      <c r="I1319" s="230" t="s">
        <v>58</v>
      </c>
      <c r="J1319" s="230" t="s">
        <v>302</v>
      </c>
      <c r="K1319" s="230" t="s">
        <v>1514</v>
      </c>
      <c r="L1319" s="230" t="s">
        <v>288</v>
      </c>
      <c r="U1319" s="230" t="s">
        <v>976</v>
      </c>
      <c r="V1319" s="230" t="s">
        <v>976</v>
      </c>
    </row>
    <row r="1320" spans="1:22" ht="17.25" customHeight="1" x14ac:dyDescent="0.3">
      <c r="A1320" s="230">
        <v>425757</v>
      </c>
      <c r="B1320" s="230" t="s">
        <v>3724</v>
      </c>
      <c r="C1320" s="230" t="s">
        <v>542</v>
      </c>
      <c r="D1320" s="230" t="s">
        <v>603</v>
      </c>
      <c r="E1320" s="230" t="s">
        <v>145</v>
      </c>
      <c r="F1320" s="230">
        <v>35455</v>
      </c>
      <c r="G1320" s="230" t="s">
        <v>288</v>
      </c>
      <c r="H1320" s="230" t="s">
        <v>1482</v>
      </c>
      <c r="I1320" s="230" t="s">
        <v>58</v>
      </c>
      <c r="J1320" s="230" t="s">
        <v>302</v>
      </c>
      <c r="K1320" s="230" t="s">
        <v>1514</v>
      </c>
      <c r="L1320" s="230" t="s">
        <v>288</v>
      </c>
      <c r="T1320" s="230" t="s">
        <v>976</v>
      </c>
      <c r="U1320" s="230" t="s">
        <v>976</v>
      </c>
      <c r="V1320" s="230" t="s">
        <v>976</v>
      </c>
    </row>
    <row r="1321" spans="1:22" ht="17.25" customHeight="1" x14ac:dyDescent="0.3">
      <c r="A1321" s="230">
        <v>425799</v>
      </c>
      <c r="B1321" s="230" t="s">
        <v>3725</v>
      </c>
      <c r="C1321" s="230" t="s">
        <v>63</v>
      </c>
      <c r="D1321" s="230" t="s">
        <v>241</v>
      </c>
      <c r="E1321" s="230" t="s">
        <v>145</v>
      </c>
      <c r="F1321" s="230">
        <v>36076</v>
      </c>
      <c r="G1321" s="230" t="s">
        <v>288</v>
      </c>
      <c r="H1321" s="230" t="s">
        <v>1482</v>
      </c>
      <c r="I1321" s="230" t="s">
        <v>58</v>
      </c>
      <c r="J1321" s="230" t="s">
        <v>302</v>
      </c>
      <c r="K1321" s="230" t="s">
        <v>1515</v>
      </c>
      <c r="L1321" s="230" t="s">
        <v>288</v>
      </c>
      <c r="U1321" s="230" t="s">
        <v>976</v>
      </c>
      <c r="V1321" s="230" t="s">
        <v>976</v>
      </c>
    </row>
    <row r="1322" spans="1:22" ht="17.25" customHeight="1" x14ac:dyDescent="0.3">
      <c r="A1322" s="230">
        <v>426333</v>
      </c>
      <c r="B1322" s="230" t="s">
        <v>3726</v>
      </c>
      <c r="C1322" s="230" t="s">
        <v>506</v>
      </c>
      <c r="D1322" s="230" t="s">
        <v>507</v>
      </c>
      <c r="E1322" s="230" t="s">
        <v>146</v>
      </c>
      <c r="H1322" s="230" t="s">
        <v>1482</v>
      </c>
      <c r="I1322" s="230" t="s">
        <v>58</v>
      </c>
      <c r="J1322" s="230" t="s">
        <v>303</v>
      </c>
      <c r="K1322" s="230" t="s">
        <v>3727</v>
      </c>
      <c r="L1322" s="230" t="s">
        <v>288</v>
      </c>
      <c r="U1322" s="230" t="s">
        <v>976</v>
      </c>
      <c r="V1322" s="230" t="s">
        <v>976</v>
      </c>
    </row>
    <row r="1323" spans="1:22" ht="17.25" customHeight="1" x14ac:dyDescent="0.3">
      <c r="A1323" s="230">
        <v>426156</v>
      </c>
      <c r="B1323" s="230" t="s">
        <v>3728</v>
      </c>
      <c r="C1323" s="230" t="s">
        <v>61</v>
      </c>
      <c r="D1323" s="230" t="s">
        <v>3729</v>
      </c>
      <c r="E1323" s="230" t="s">
        <v>146</v>
      </c>
      <c r="F1323" s="230">
        <v>35805</v>
      </c>
      <c r="G1323" s="230" t="s">
        <v>288</v>
      </c>
      <c r="H1323" s="230" t="s">
        <v>1482</v>
      </c>
      <c r="I1323" s="230" t="s">
        <v>58</v>
      </c>
      <c r="J1323" s="230" t="s">
        <v>302</v>
      </c>
      <c r="K1323" s="230" t="s">
        <v>1516</v>
      </c>
      <c r="L1323" s="230" t="s">
        <v>288</v>
      </c>
    </row>
    <row r="1324" spans="1:22" ht="17.25" customHeight="1" x14ac:dyDescent="0.3">
      <c r="A1324" s="230">
        <v>426850</v>
      </c>
      <c r="B1324" s="230" t="s">
        <v>3730</v>
      </c>
      <c r="C1324" s="230" t="s">
        <v>1129</v>
      </c>
      <c r="D1324" s="230" t="s">
        <v>232</v>
      </c>
      <c r="E1324" s="230" t="s">
        <v>146</v>
      </c>
      <c r="F1324" s="230">
        <v>36257</v>
      </c>
      <c r="G1324" s="230" t="s">
        <v>288</v>
      </c>
      <c r="H1324" s="230" t="s">
        <v>1482</v>
      </c>
      <c r="I1324" s="230" t="s">
        <v>58</v>
      </c>
      <c r="J1324" s="230" t="s">
        <v>302</v>
      </c>
      <c r="L1324" s="230" t="s">
        <v>288</v>
      </c>
      <c r="N1324" s="230">
        <v>2951</v>
      </c>
      <c r="O1324" s="230">
        <v>44418.434629629628</v>
      </c>
      <c r="P1324" s="230">
        <v>10000</v>
      </c>
    </row>
    <row r="1325" spans="1:22" ht="17.25" customHeight="1" x14ac:dyDescent="0.3">
      <c r="A1325" s="230">
        <v>423900</v>
      </c>
      <c r="B1325" s="230" t="s">
        <v>3731</v>
      </c>
      <c r="C1325" s="230" t="s">
        <v>386</v>
      </c>
      <c r="D1325" s="230" t="s">
        <v>235</v>
      </c>
      <c r="E1325" s="230" t="s">
        <v>145</v>
      </c>
      <c r="F1325" s="230">
        <v>36542</v>
      </c>
      <c r="G1325" s="230" t="s">
        <v>288</v>
      </c>
      <c r="H1325" s="230" t="s">
        <v>1482</v>
      </c>
      <c r="I1325" s="230" t="s">
        <v>58</v>
      </c>
      <c r="J1325" s="230" t="s">
        <v>302</v>
      </c>
      <c r="L1325" s="230" t="s">
        <v>288</v>
      </c>
      <c r="V1325" s="230" t="s">
        <v>976</v>
      </c>
    </row>
    <row r="1326" spans="1:22" ht="17.25" customHeight="1" x14ac:dyDescent="0.3">
      <c r="A1326" s="230">
        <v>420199</v>
      </c>
      <c r="B1326" s="230" t="s">
        <v>3732</v>
      </c>
      <c r="C1326" s="230" t="s">
        <v>503</v>
      </c>
      <c r="D1326" s="230" t="s">
        <v>203</v>
      </c>
      <c r="E1326" s="230" t="s">
        <v>145</v>
      </c>
      <c r="F1326" s="230">
        <v>35065</v>
      </c>
      <c r="G1326" s="230" t="s">
        <v>288</v>
      </c>
      <c r="H1326" s="230" t="s">
        <v>1482</v>
      </c>
      <c r="I1326" s="230" t="s">
        <v>58</v>
      </c>
      <c r="J1326" s="230" t="s">
        <v>303</v>
      </c>
      <c r="L1326" s="230" t="s">
        <v>288</v>
      </c>
      <c r="S1326" s="230" t="s">
        <v>976</v>
      </c>
      <c r="T1326" s="230" t="s">
        <v>976</v>
      </c>
      <c r="U1326" s="230" t="s">
        <v>976</v>
      </c>
      <c r="V1326" s="230" t="s">
        <v>976</v>
      </c>
    </row>
    <row r="1327" spans="1:22" ht="17.25" customHeight="1" x14ac:dyDescent="0.3">
      <c r="A1327" s="230">
        <v>425232</v>
      </c>
      <c r="B1327" s="230" t="s">
        <v>3733</v>
      </c>
      <c r="C1327" s="230" t="s">
        <v>591</v>
      </c>
      <c r="D1327" s="230" t="s">
        <v>213</v>
      </c>
      <c r="E1327" s="230" t="s">
        <v>145</v>
      </c>
      <c r="F1327" s="230">
        <v>34701</v>
      </c>
      <c r="G1327" s="230" t="s">
        <v>288</v>
      </c>
      <c r="H1327" s="230" t="s">
        <v>1482</v>
      </c>
      <c r="I1327" s="230" t="s">
        <v>58</v>
      </c>
      <c r="J1327" s="230" t="s">
        <v>302</v>
      </c>
      <c r="K1327" s="230">
        <v>2012</v>
      </c>
      <c r="L1327" s="230" t="s">
        <v>1485</v>
      </c>
      <c r="T1327" s="230" t="s">
        <v>976</v>
      </c>
      <c r="U1327" s="230" t="s">
        <v>976</v>
      </c>
      <c r="V1327" s="230" t="s">
        <v>976</v>
      </c>
    </row>
    <row r="1328" spans="1:22" ht="17.25" customHeight="1" x14ac:dyDescent="0.3">
      <c r="A1328" s="230">
        <v>424670</v>
      </c>
      <c r="B1328" s="230" t="s">
        <v>3734</v>
      </c>
      <c r="C1328" s="230" t="s">
        <v>66</v>
      </c>
      <c r="D1328" s="230" t="s">
        <v>212</v>
      </c>
      <c r="E1328" s="230" t="s">
        <v>146</v>
      </c>
      <c r="F1328" s="230">
        <v>34160</v>
      </c>
      <c r="G1328" s="230" t="s">
        <v>288</v>
      </c>
      <c r="H1328" s="230" t="s">
        <v>1482</v>
      </c>
      <c r="I1328" s="230" t="s">
        <v>58</v>
      </c>
      <c r="J1328" s="230" t="s">
        <v>303</v>
      </c>
      <c r="K1328" s="230">
        <v>2012</v>
      </c>
      <c r="L1328" s="230" t="s">
        <v>1485</v>
      </c>
      <c r="S1328" s="230" t="s">
        <v>976</v>
      </c>
      <c r="T1328" s="230" t="s">
        <v>976</v>
      </c>
      <c r="U1328" s="230" t="s">
        <v>976</v>
      </c>
      <c r="V1328" s="230" t="s">
        <v>976</v>
      </c>
    </row>
    <row r="1329" spans="1:22" ht="17.25" customHeight="1" x14ac:dyDescent="0.3">
      <c r="A1329" s="230">
        <v>425556</v>
      </c>
      <c r="B1329" s="230" t="s">
        <v>3735</v>
      </c>
      <c r="C1329" s="230" t="s">
        <v>403</v>
      </c>
      <c r="D1329" s="230" t="s">
        <v>227</v>
      </c>
      <c r="E1329" s="230" t="s">
        <v>146</v>
      </c>
      <c r="F1329" s="230">
        <v>34747</v>
      </c>
      <c r="G1329" s="230" t="s">
        <v>288</v>
      </c>
      <c r="H1329" s="230" t="s">
        <v>1482</v>
      </c>
      <c r="I1329" s="230" t="s">
        <v>58</v>
      </c>
      <c r="J1329" s="230" t="s">
        <v>302</v>
      </c>
      <c r="K1329" s="230">
        <v>2013</v>
      </c>
      <c r="L1329" s="230" t="s">
        <v>1485</v>
      </c>
      <c r="T1329" s="230" t="s">
        <v>976</v>
      </c>
      <c r="U1329" s="230" t="s">
        <v>976</v>
      </c>
      <c r="V1329" s="230" t="s">
        <v>976</v>
      </c>
    </row>
    <row r="1330" spans="1:22" ht="17.25" customHeight="1" x14ac:dyDescent="0.3">
      <c r="A1330" s="230">
        <v>424778</v>
      </c>
      <c r="B1330" s="230" t="s">
        <v>3736</v>
      </c>
      <c r="C1330" s="230" t="s">
        <v>3737</v>
      </c>
      <c r="D1330" s="230" t="s">
        <v>1049</v>
      </c>
      <c r="E1330" s="230" t="s">
        <v>145</v>
      </c>
      <c r="F1330" s="230">
        <v>34700</v>
      </c>
      <c r="G1330" s="230" t="s">
        <v>288</v>
      </c>
      <c r="H1330" s="230" t="s">
        <v>1482</v>
      </c>
      <c r="I1330" s="230" t="s">
        <v>58</v>
      </c>
      <c r="J1330" s="230" t="s">
        <v>302</v>
      </c>
      <c r="K1330" s="230">
        <v>2013</v>
      </c>
      <c r="L1330" s="230" t="s">
        <v>1485</v>
      </c>
    </row>
    <row r="1331" spans="1:22" ht="17.25" customHeight="1" x14ac:dyDescent="0.3">
      <c r="A1331" s="230">
        <v>425219</v>
      </c>
      <c r="B1331" s="230" t="s">
        <v>3738</v>
      </c>
      <c r="C1331" s="230" t="s">
        <v>3739</v>
      </c>
      <c r="D1331" s="230" t="s">
        <v>212</v>
      </c>
      <c r="E1331" s="230" t="s">
        <v>145</v>
      </c>
      <c r="F1331" s="230">
        <v>34571</v>
      </c>
      <c r="G1331" s="230" t="s">
        <v>288</v>
      </c>
      <c r="H1331" s="230" t="s">
        <v>1482</v>
      </c>
      <c r="I1331" s="230" t="s">
        <v>58</v>
      </c>
      <c r="J1331" s="230" t="s">
        <v>303</v>
      </c>
      <c r="K1331" s="230">
        <v>2013</v>
      </c>
      <c r="L1331" s="230" t="s">
        <v>1485</v>
      </c>
      <c r="T1331" s="230" t="s">
        <v>976</v>
      </c>
      <c r="U1331" s="230" t="s">
        <v>976</v>
      </c>
      <c r="V1331" s="230" t="s">
        <v>976</v>
      </c>
    </row>
    <row r="1332" spans="1:22" ht="17.25" customHeight="1" x14ac:dyDescent="0.3">
      <c r="A1332" s="230">
        <v>424584</v>
      </c>
      <c r="B1332" s="230" t="s">
        <v>3740</v>
      </c>
      <c r="C1332" s="230" t="s">
        <v>99</v>
      </c>
      <c r="D1332" s="230" t="s">
        <v>371</v>
      </c>
      <c r="E1332" s="230" t="s">
        <v>146</v>
      </c>
      <c r="F1332" s="230">
        <v>34700</v>
      </c>
      <c r="G1332" s="230" t="s">
        <v>288</v>
      </c>
      <c r="H1332" s="230" t="s">
        <v>1482</v>
      </c>
      <c r="I1332" s="230" t="s">
        <v>58</v>
      </c>
      <c r="J1332" s="230" t="s">
        <v>303</v>
      </c>
      <c r="K1332" s="230">
        <v>2013</v>
      </c>
      <c r="L1332" s="230" t="s">
        <v>1485</v>
      </c>
      <c r="U1332" s="230" t="s">
        <v>976</v>
      </c>
      <c r="V1332" s="230" t="s">
        <v>976</v>
      </c>
    </row>
    <row r="1333" spans="1:22" ht="17.25" customHeight="1" x14ac:dyDescent="0.3">
      <c r="A1333" s="230">
        <v>425429</v>
      </c>
      <c r="B1333" s="230" t="s">
        <v>3741</v>
      </c>
      <c r="C1333" s="230" t="s">
        <v>75</v>
      </c>
      <c r="D1333" s="230" t="s">
        <v>221</v>
      </c>
      <c r="E1333" s="230" t="s">
        <v>146</v>
      </c>
      <c r="F1333" s="230">
        <v>34760</v>
      </c>
      <c r="G1333" s="230" t="s">
        <v>288</v>
      </c>
      <c r="H1333" s="230" t="s">
        <v>1482</v>
      </c>
      <c r="I1333" s="230" t="s">
        <v>58</v>
      </c>
      <c r="J1333" s="230" t="s">
        <v>303</v>
      </c>
      <c r="K1333" s="230">
        <v>2013</v>
      </c>
      <c r="L1333" s="230" t="s">
        <v>1485</v>
      </c>
      <c r="S1333" s="230" t="s">
        <v>976</v>
      </c>
      <c r="T1333" s="230" t="s">
        <v>976</v>
      </c>
      <c r="U1333" s="230" t="s">
        <v>976</v>
      </c>
      <c r="V1333" s="230" t="s">
        <v>976</v>
      </c>
    </row>
    <row r="1334" spans="1:22" ht="17.25" customHeight="1" x14ac:dyDescent="0.3">
      <c r="A1334" s="230">
        <v>424813</v>
      </c>
      <c r="B1334" s="230" t="s">
        <v>3742</v>
      </c>
      <c r="C1334" s="230" t="s">
        <v>479</v>
      </c>
      <c r="D1334" s="230" t="s">
        <v>592</v>
      </c>
      <c r="E1334" s="230" t="s">
        <v>146</v>
      </c>
      <c r="F1334" s="230">
        <v>34810</v>
      </c>
      <c r="G1334" s="230" t="s">
        <v>288</v>
      </c>
      <c r="H1334" s="230" t="s">
        <v>1482</v>
      </c>
      <c r="I1334" s="230" t="s">
        <v>58</v>
      </c>
      <c r="J1334" s="230" t="s">
        <v>302</v>
      </c>
      <c r="K1334" s="230">
        <v>2014</v>
      </c>
      <c r="L1334" s="230" t="s">
        <v>1485</v>
      </c>
      <c r="S1334" s="230" t="s">
        <v>976</v>
      </c>
      <c r="T1334" s="230" t="s">
        <v>976</v>
      </c>
      <c r="U1334" s="230" t="s">
        <v>976</v>
      </c>
      <c r="V1334" s="230" t="s">
        <v>976</v>
      </c>
    </row>
    <row r="1335" spans="1:22" ht="17.25" customHeight="1" x14ac:dyDescent="0.3">
      <c r="A1335" s="230">
        <v>424531</v>
      </c>
      <c r="B1335" s="230" t="s">
        <v>3743</v>
      </c>
      <c r="C1335" s="230" t="s">
        <v>137</v>
      </c>
      <c r="D1335" s="230" t="s">
        <v>198</v>
      </c>
      <c r="E1335" s="230" t="s">
        <v>146</v>
      </c>
      <c r="F1335" s="230">
        <v>34875</v>
      </c>
      <c r="G1335" s="230" t="s">
        <v>288</v>
      </c>
      <c r="H1335" s="230" t="s">
        <v>1482</v>
      </c>
      <c r="I1335" s="230" t="s">
        <v>58</v>
      </c>
      <c r="J1335" s="230" t="s">
        <v>302</v>
      </c>
      <c r="K1335" s="230">
        <v>2015</v>
      </c>
      <c r="L1335" s="230" t="s">
        <v>1485</v>
      </c>
      <c r="S1335" s="230" t="s">
        <v>976</v>
      </c>
      <c r="T1335" s="230" t="s">
        <v>976</v>
      </c>
      <c r="U1335" s="230" t="s">
        <v>976</v>
      </c>
      <c r="V1335" s="230" t="s">
        <v>976</v>
      </c>
    </row>
    <row r="1336" spans="1:22" ht="17.25" customHeight="1" x14ac:dyDescent="0.3">
      <c r="A1336" s="230">
        <v>425640</v>
      </c>
      <c r="B1336" s="230" t="s">
        <v>3744</v>
      </c>
      <c r="C1336" s="230" t="s">
        <v>130</v>
      </c>
      <c r="D1336" s="230" t="s">
        <v>603</v>
      </c>
      <c r="E1336" s="230" t="s">
        <v>146</v>
      </c>
      <c r="F1336" s="230">
        <v>35431</v>
      </c>
      <c r="G1336" s="230" t="s">
        <v>288</v>
      </c>
      <c r="H1336" s="230" t="s">
        <v>1482</v>
      </c>
      <c r="I1336" s="230" t="s">
        <v>58</v>
      </c>
      <c r="J1336" s="230" t="s">
        <v>302</v>
      </c>
      <c r="K1336" s="230">
        <v>2015</v>
      </c>
      <c r="L1336" s="230" t="s">
        <v>1485</v>
      </c>
      <c r="T1336" s="230" t="s">
        <v>976</v>
      </c>
      <c r="U1336" s="230" t="s">
        <v>976</v>
      </c>
      <c r="V1336" s="230" t="s">
        <v>976</v>
      </c>
    </row>
    <row r="1337" spans="1:22" ht="17.25" customHeight="1" x14ac:dyDescent="0.3">
      <c r="A1337" s="230">
        <v>424413</v>
      </c>
      <c r="B1337" s="230" t="s">
        <v>3745</v>
      </c>
      <c r="C1337" s="230" t="s">
        <v>3103</v>
      </c>
      <c r="D1337" s="230" t="s">
        <v>515</v>
      </c>
      <c r="E1337" s="230" t="s">
        <v>146</v>
      </c>
      <c r="F1337" s="230">
        <v>35759</v>
      </c>
      <c r="G1337" s="230" t="s">
        <v>288</v>
      </c>
      <c r="H1337" s="230" t="s">
        <v>1482</v>
      </c>
      <c r="I1337" s="230" t="s">
        <v>58</v>
      </c>
      <c r="J1337" s="230" t="s">
        <v>302</v>
      </c>
      <c r="K1337" s="230">
        <v>2015</v>
      </c>
      <c r="L1337" s="230" t="s">
        <v>1485</v>
      </c>
      <c r="S1337" s="230" t="s">
        <v>976</v>
      </c>
      <c r="T1337" s="230" t="s">
        <v>976</v>
      </c>
      <c r="U1337" s="230" t="s">
        <v>976</v>
      </c>
      <c r="V1337" s="230" t="s">
        <v>976</v>
      </c>
    </row>
    <row r="1338" spans="1:22" ht="17.25" customHeight="1" x14ac:dyDescent="0.3">
      <c r="A1338" s="230">
        <v>424500</v>
      </c>
      <c r="B1338" s="230" t="s">
        <v>3746</v>
      </c>
      <c r="C1338" s="230" t="s">
        <v>63</v>
      </c>
      <c r="D1338" s="230" t="s">
        <v>204</v>
      </c>
      <c r="E1338" s="230" t="s">
        <v>146</v>
      </c>
      <c r="F1338" s="230">
        <v>35522</v>
      </c>
      <c r="G1338" s="230" t="s">
        <v>288</v>
      </c>
      <c r="H1338" s="230" t="s">
        <v>1482</v>
      </c>
      <c r="I1338" s="230" t="s">
        <v>58</v>
      </c>
      <c r="J1338" s="230" t="s">
        <v>302</v>
      </c>
      <c r="K1338" s="230">
        <v>2016</v>
      </c>
      <c r="L1338" s="230" t="s">
        <v>1485</v>
      </c>
      <c r="T1338" s="230" t="s">
        <v>976</v>
      </c>
      <c r="U1338" s="230" t="s">
        <v>976</v>
      </c>
      <c r="V1338" s="230" t="s">
        <v>976</v>
      </c>
    </row>
    <row r="1339" spans="1:22" ht="17.25" customHeight="1" x14ac:dyDescent="0.3">
      <c r="A1339" s="230">
        <v>425435</v>
      </c>
      <c r="B1339" s="230" t="s">
        <v>3747</v>
      </c>
      <c r="C1339" s="230" t="s">
        <v>67</v>
      </c>
      <c r="D1339" s="230" t="s">
        <v>3748</v>
      </c>
      <c r="E1339" s="230" t="s">
        <v>146</v>
      </c>
      <c r="F1339" s="230">
        <v>35819</v>
      </c>
      <c r="G1339" s="230" t="s">
        <v>288</v>
      </c>
      <c r="H1339" s="230" t="s">
        <v>1482</v>
      </c>
      <c r="I1339" s="230" t="s">
        <v>58</v>
      </c>
      <c r="J1339" s="230" t="s">
        <v>302</v>
      </c>
      <c r="K1339" s="230">
        <v>2016</v>
      </c>
      <c r="L1339" s="230" t="s">
        <v>1485</v>
      </c>
      <c r="S1339" s="230" t="s">
        <v>976</v>
      </c>
      <c r="T1339" s="230" t="s">
        <v>976</v>
      </c>
      <c r="U1339" s="230" t="s">
        <v>976</v>
      </c>
      <c r="V1339" s="230" t="s">
        <v>976</v>
      </c>
    </row>
    <row r="1340" spans="1:22" ht="17.25" customHeight="1" x14ac:dyDescent="0.3">
      <c r="A1340" s="230">
        <v>425352</v>
      </c>
      <c r="B1340" s="230" t="s">
        <v>3750</v>
      </c>
      <c r="C1340" s="230" t="s">
        <v>720</v>
      </c>
      <c r="D1340" s="230" t="s">
        <v>216</v>
      </c>
      <c r="E1340" s="230" t="s">
        <v>146</v>
      </c>
      <c r="F1340" s="230">
        <v>35488</v>
      </c>
      <c r="G1340" s="230" t="s">
        <v>288</v>
      </c>
      <c r="H1340" s="230" t="s">
        <v>1482</v>
      </c>
      <c r="I1340" s="230" t="s">
        <v>58</v>
      </c>
      <c r="J1340" s="230" t="s">
        <v>303</v>
      </c>
      <c r="K1340" s="230">
        <v>2016</v>
      </c>
      <c r="L1340" s="230" t="s">
        <v>1485</v>
      </c>
      <c r="S1340" s="230" t="s">
        <v>976</v>
      </c>
      <c r="U1340" s="230" t="s">
        <v>976</v>
      </c>
      <c r="V1340" s="230" t="s">
        <v>976</v>
      </c>
    </row>
    <row r="1341" spans="1:22" ht="17.25" customHeight="1" x14ac:dyDescent="0.3">
      <c r="A1341" s="230">
        <v>425364</v>
      </c>
      <c r="B1341" s="230" t="s">
        <v>3751</v>
      </c>
      <c r="C1341" s="230" t="s">
        <v>637</v>
      </c>
      <c r="D1341" s="230" t="s">
        <v>512</v>
      </c>
      <c r="E1341" s="230" t="s">
        <v>145</v>
      </c>
      <c r="F1341" s="230">
        <v>35888</v>
      </c>
      <c r="G1341" s="230" t="s">
        <v>288</v>
      </c>
      <c r="H1341" s="230" t="s">
        <v>1482</v>
      </c>
      <c r="I1341" s="230" t="s">
        <v>58</v>
      </c>
      <c r="J1341" s="230" t="s">
        <v>303</v>
      </c>
      <c r="K1341" s="230">
        <v>2016</v>
      </c>
      <c r="L1341" s="230" t="s">
        <v>1485</v>
      </c>
      <c r="U1341" s="230" t="s">
        <v>976</v>
      </c>
      <c r="V1341" s="230" t="s">
        <v>976</v>
      </c>
    </row>
    <row r="1342" spans="1:22" ht="17.25" customHeight="1" x14ac:dyDescent="0.3">
      <c r="A1342" s="230">
        <v>424540</v>
      </c>
      <c r="B1342" s="230" t="s">
        <v>3752</v>
      </c>
      <c r="C1342" s="230" t="s">
        <v>79</v>
      </c>
      <c r="D1342" s="230" t="s">
        <v>3753</v>
      </c>
      <c r="E1342" s="230" t="s">
        <v>146</v>
      </c>
      <c r="F1342" s="230">
        <v>36163</v>
      </c>
      <c r="G1342" s="230" t="s">
        <v>288</v>
      </c>
      <c r="H1342" s="230" t="s">
        <v>1482</v>
      </c>
      <c r="I1342" s="230" t="s">
        <v>58</v>
      </c>
      <c r="J1342" s="230" t="s">
        <v>303</v>
      </c>
      <c r="K1342" s="230">
        <v>2016</v>
      </c>
      <c r="L1342" s="230" t="s">
        <v>1485</v>
      </c>
      <c r="V1342" s="230" t="s">
        <v>976</v>
      </c>
    </row>
    <row r="1343" spans="1:22" ht="17.25" customHeight="1" x14ac:dyDescent="0.3">
      <c r="A1343" s="230">
        <v>426593</v>
      </c>
      <c r="B1343" s="230" t="s">
        <v>3754</v>
      </c>
      <c r="C1343" s="230" t="s">
        <v>354</v>
      </c>
      <c r="D1343" s="230" t="s">
        <v>628</v>
      </c>
      <c r="E1343" s="230" t="s">
        <v>146</v>
      </c>
      <c r="F1343" s="230">
        <v>29952</v>
      </c>
      <c r="G1343" s="230" t="s">
        <v>1485</v>
      </c>
      <c r="H1343" s="230" t="s">
        <v>1482</v>
      </c>
      <c r="I1343" s="230" t="s">
        <v>58</v>
      </c>
      <c r="J1343" s="230" t="s">
        <v>302</v>
      </c>
      <c r="K1343" s="230">
        <v>2000</v>
      </c>
      <c r="L1343" s="230" t="s">
        <v>293</v>
      </c>
    </row>
    <row r="1344" spans="1:22" ht="17.25" customHeight="1" x14ac:dyDescent="0.3">
      <c r="A1344" s="230">
        <v>426557</v>
      </c>
      <c r="B1344" s="230" t="s">
        <v>3756</v>
      </c>
      <c r="C1344" s="230" t="s">
        <v>62</v>
      </c>
      <c r="D1344" s="230" t="s">
        <v>216</v>
      </c>
      <c r="E1344" s="230" t="s">
        <v>146</v>
      </c>
      <c r="H1344" s="230" t="s">
        <v>1482</v>
      </c>
      <c r="I1344" s="230" t="s">
        <v>58</v>
      </c>
      <c r="J1344" s="230" t="s">
        <v>302</v>
      </c>
      <c r="K1344" s="230">
        <v>2001</v>
      </c>
      <c r="L1344" s="230" t="s">
        <v>293</v>
      </c>
      <c r="V1344" s="230" t="s">
        <v>976</v>
      </c>
    </row>
    <row r="1345" spans="1:22" ht="17.25" customHeight="1" x14ac:dyDescent="0.3">
      <c r="A1345" s="230">
        <v>426951</v>
      </c>
      <c r="B1345" s="230" t="s">
        <v>3757</v>
      </c>
      <c r="C1345" s="230" t="s">
        <v>64</v>
      </c>
      <c r="D1345" s="230" t="s">
        <v>214</v>
      </c>
      <c r="E1345" s="230" t="s">
        <v>146</v>
      </c>
      <c r="F1345" s="230" t="s">
        <v>3758</v>
      </c>
      <c r="G1345" s="230" t="s">
        <v>288</v>
      </c>
      <c r="H1345" s="230" t="s">
        <v>1482</v>
      </c>
      <c r="I1345" s="230" t="s">
        <v>58</v>
      </c>
      <c r="J1345" s="230" t="s">
        <v>302</v>
      </c>
      <c r="K1345" s="230">
        <v>2001</v>
      </c>
      <c r="L1345" s="230" t="s">
        <v>293</v>
      </c>
      <c r="V1345" s="230" t="s">
        <v>976</v>
      </c>
    </row>
    <row r="1346" spans="1:22" ht="17.25" customHeight="1" x14ac:dyDescent="0.3">
      <c r="A1346" s="230">
        <v>426510</v>
      </c>
      <c r="B1346" s="230" t="s">
        <v>3760</v>
      </c>
      <c r="C1346" s="230" t="s">
        <v>102</v>
      </c>
      <c r="D1346" s="230" t="s">
        <v>198</v>
      </c>
      <c r="E1346" s="230" t="s">
        <v>146</v>
      </c>
      <c r="H1346" s="230" t="s">
        <v>1482</v>
      </c>
      <c r="I1346" s="230" t="s">
        <v>58</v>
      </c>
      <c r="J1346" s="230" t="s">
        <v>302</v>
      </c>
      <c r="K1346" s="230">
        <v>2009</v>
      </c>
      <c r="L1346" s="230" t="s">
        <v>293</v>
      </c>
      <c r="U1346" s="230" t="s">
        <v>976</v>
      </c>
      <c r="V1346" s="230" t="s">
        <v>976</v>
      </c>
    </row>
    <row r="1347" spans="1:22" ht="17.25" customHeight="1" x14ac:dyDescent="0.3">
      <c r="A1347" s="230">
        <v>419273</v>
      </c>
      <c r="B1347" s="230" t="s">
        <v>3761</v>
      </c>
      <c r="C1347" s="230" t="s">
        <v>125</v>
      </c>
      <c r="D1347" s="230" t="s">
        <v>371</v>
      </c>
      <c r="E1347" s="230" t="s">
        <v>146</v>
      </c>
      <c r="F1347" s="230" t="s">
        <v>3762</v>
      </c>
      <c r="H1347" s="230" t="s">
        <v>1482</v>
      </c>
      <c r="I1347" s="230" t="s">
        <v>58</v>
      </c>
      <c r="J1347" s="230" t="s">
        <v>302</v>
      </c>
      <c r="K1347" s="230">
        <v>2010</v>
      </c>
      <c r="L1347" s="230" t="s">
        <v>293</v>
      </c>
      <c r="V1347" s="230" t="s">
        <v>976</v>
      </c>
    </row>
    <row r="1348" spans="1:22" ht="17.25" customHeight="1" x14ac:dyDescent="0.3">
      <c r="A1348" s="230">
        <v>424466</v>
      </c>
      <c r="B1348" s="230" t="s">
        <v>3764</v>
      </c>
      <c r="C1348" s="230" t="s">
        <v>76</v>
      </c>
      <c r="D1348" s="230" t="s">
        <v>250</v>
      </c>
      <c r="E1348" s="230" t="s">
        <v>146</v>
      </c>
      <c r="F1348" s="230">
        <v>34273</v>
      </c>
      <c r="G1348" s="230" t="s">
        <v>288</v>
      </c>
      <c r="H1348" s="230" t="s">
        <v>1482</v>
      </c>
      <c r="I1348" s="230" t="s">
        <v>58</v>
      </c>
      <c r="J1348" s="230" t="s">
        <v>302</v>
      </c>
      <c r="K1348" s="230">
        <v>2012</v>
      </c>
      <c r="L1348" s="230" t="s">
        <v>293</v>
      </c>
      <c r="T1348" s="230" t="s">
        <v>976</v>
      </c>
      <c r="U1348" s="230" t="s">
        <v>976</v>
      </c>
      <c r="V1348" s="230" t="s">
        <v>976</v>
      </c>
    </row>
    <row r="1349" spans="1:22" ht="17.25" customHeight="1" x14ac:dyDescent="0.3">
      <c r="A1349" s="230">
        <v>425735</v>
      </c>
      <c r="B1349" s="230" t="s">
        <v>3765</v>
      </c>
      <c r="C1349" s="230" t="s">
        <v>94</v>
      </c>
      <c r="D1349" s="230" t="s">
        <v>3766</v>
      </c>
      <c r="E1349" s="230" t="s">
        <v>146</v>
      </c>
      <c r="F1349" s="230">
        <v>34700</v>
      </c>
      <c r="G1349" s="230" t="s">
        <v>288</v>
      </c>
      <c r="H1349" s="230" t="s">
        <v>1482</v>
      </c>
      <c r="I1349" s="230" t="s">
        <v>58</v>
      </c>
      <c r="J1349" s="230" t="s">
        <v>302</v>
      </c>
      <c r="K1349" s="230">
        <v>2012</v>
      </c>
      <c r="L1349" s="230" t="s">
        <v>293</v>
      </c>
      <c r="S1349" s="230" t="s">
        <v>976</v>
      </c>
      <c r="T1349" s="230" t="s">
        <v>976</v>
      </c>
      <c r="U1349" s="230" t="s">
        <v>976</v>
      </c>
      <c r="V1349" s="230" t="s">
        <v>976</v>
      </c>
    </row>
    <row r="1350" spans="1:22" ht="17.25" customHeight="1" x14ac:dyDescent="0.3">
      <c r="A1350" s="230">
        <v>419671</v>
      </c>
      <c r="B1350" s="230" t="s">
        <v>3767</v>
      </c>
      <c r="C1350" s="230" t="s">
        <v>994</v>
      </c>
      <c r="D1350" s="230" t="s">
        <v>210</v>
      </c>
      <c r="E1350" s="230" t="s">
        <v>146</v>
      </c>
      <c r="F1350" s="230">
        <v>34107</v>
      </c>
      <c r="G1350" s="230" t="s">
        <v>288</v>
      </c>
      <c r="H1350" s="230" t="s">
        <v>1482</v>
      </c>
      <c r="I1350" s="230" t="s">
        <v>58</v>
      </c>
      <c r="J1350" s="230" t="s">
        <v>302</v>
      </c>
      <c r="K1350" s="230">
        <v>2012</v>
      </c>
      <c r="L1350" s="230" t="s">
        <v>293</v>
      </c>
    </row>
    <row r="1351" spans="1:22" ht="17.25" customHeight="1" x14ac:dyDescent="0.3">
      <c r="A1351" s="230">
        <v>418267</v>
      </c>
      <c r="B1351" s="230" t="s">
        <v>3768</v>
      </c>
      <c r="C1351" s="230" t="s">
        <v>403</v>
      </c>
      <c r="D1351" s="230" t="s">
        <v>2991</v>
      </c>
      <c r="E1351" s="230" t="s">
        <v>145</v>
      </c>
      <c r="F1351" s="230">
        <v>35582</v>
      </c>
      <c r="G1351" s="230" t="s">
        <v>288</v>
      </c>
      <c r="H1351" s="230" t="s">
        <v>1482</v>
      </c>
      <c r="I1351" s="230" t="s">
        <v>58</v>
      </c>
      <c r="J1351" s="230" t="s">
        <v>303</v>
      </c>
      <c r="K1351" s="230">
        <v>2013</v>
      </c>
      <c r="L1351" s="230" t="s">
        <v>293</v>
      </c>
    </row>
    <row r="1352" spans="1:22" ht="17.25" customHeight="1" x14ac:dyDescent="0.3">
      <c r="A1352" s="230">
        <v>419117</v>
      </c>
      <c r="B1352" s="230" t="s">
        <v>3769</v>
      </c>
      <c r="C1352" s="230" t="s">
        <v>1129</v>
      </c>
      <c r="D1352" s="230" t="s">
        <v>620</v>
      </c>
      <c r="E1352" s="230" t="s">
        <v>145</v>
      </c>
      <c r="F1352" s="230">
        <v>35363</v>
      </c>
      <c r="G1352" s="230" t="s">
        <v>288</v>
      </c>
      <c r="H1352" s="230" t="s">
        <v>1482</v>
      </c>
      <c r="I1352" s="230" t="s">
        <v>58</v>
      </c>
      <c r="J1352" s="230" t="s">
        <v>302</v>
      </c>
      <c r="K1352" s="230">
        <v>2014</v>
      </c>
      <c r="L1352" s="230" t="s">
        <v>293</v>
      </c>
      <c r="V1352" s="230" t="s">
        <v>976</v>
      </c>
    </row>
    <row r="1353" spans="1:22" ht="17.25" customHeight="1" x14ac:dyDescent="0.3">
      <c r="A1353" s="230">
        <v>418928</v>
      </c>
      <c r="B1353" s="230" t="s">
        <v>3770</v>
      </c>
      <c r="C1353" s="230" t="s">
        <v>63</v>
      </c>
      <c r="D1353" s="230" t="s">
        <v>589</v>
      </c>
      <c r="E1353" s="230" t="s">
        <v>145</v>
      </c>
      <c r="F1353" s="230">
        <v>35484</v>
      </c>
      <c r="G1353" s="230" t="s">
        <v>288</v>
      </c>
      <c r="H1353" s="230" t="s">
        <v>1482</v>
      </c>
      <c r="I1353" s="230" t="s">
        <v>58</v>
      </c>
      <c r="J1353" s="230" t="s">
        <v>302</v>
      </c>
      <c r="K1353" s="230">
        <v>2014</v>
      </c>
      <c r="L1353" s="230" t="s">
        <v>293</v>
      </c>
      <c r="S1353" s="230" t="s">
        <v>976</v>
      </c>
      <c r="T1353" s="230" t="s">
        <v>976</v>
      </c>
      <c r="U1353" s="230" t="s">
        <v>976</v>
      </c>
      <c r="V1353" s="230" t="s">
        <v>976</v>
      </c>
    </row>
    <row r="1354" spans="1:22" ht="17.25" customHeight="1" x14ac:dyDescent="0.3">
      <c r="A1354" s="230">
        <v>425899</v>
      </c>
      <c r="B1354" s="230" t="s">
        <v>3771</v>
      </c>
      <c r="C1354" s="230" t="s">
        <v>88</v>
      </c>
      <c r="D1354" s="230" t="s">
        <v>221</v>
      </c>
      <c r="E1354" s="230" t="s">
        <v>145</v>
      </c>
      <c r="G1354" s="230" t="s">
        <v>288</v>
      </c>
      <c r="H1354" s="230" t="s">
        <v>1482</v>
      </c>
      <c r="I1354" s="230" t="s">
        <v>58</v>
      </c>
      <c r="J1354" s="230" t="s">
        <v>302</v>
      </c>
      <c r="K1354" s="230">
        <v>2014</v>
      </c>
      <c r="L1354" s="230" t="s">
        <v>293</v>
      </c>
      <c r="V1354" s="230" t="s">
        <v>976</v>
      </c>
    </row>
    <row r="1355" spans="1:22" ht="17.25" customHeight="1" x14ac:dyDescent="0.3">
      <c r="A1355" s="230">
        <v>425809</v>
      </c>
      <c r="B1355" s="230" t="s">
        <v>3772</v>
      </c>
      <c r="C1355" s="230" t="s">
        <v>70</v>
      </c>
      <c r="D1355" s="230" t="s">
        <v>423</v>
      </c>
      <c r="E1355" s="230" t="s">
        <v>145</v>
      </c>
      <c r="F1355" s="230">
        <v>35065</v>
      </c>
      <c r="H1355" s="230" t="s">
        <v>1482</v>
      </c>
      <c r="I1355" s="230" t="s">
        <v>58</v>
      </c>
      <c r="J1355" s="230" t="s">
        <v>303</v>
      </c>
      <c r="K1355" s="230">
        <v>2014</v>
      </c>
      <c r="L1355" s="230" t="s">
        <v>293</v>
      </c>
      <c r="U1355" s="230" t="s">
        <v>976</v>
      </c>
      <c r="V1355" s="230" t="s">
        <v>976</v>
      </c>
    </row>
    <row r="1356" spans="1:22" ht="17.25" customHeight="1" x14ac:dyDescent="0.3">
      <c r="A1356" s="230">
        <v>424636</v>
      </c>
      <c r="B1356" s="230" t="s">
        <v>3773</v>
      </c>
      <c r="C1356" s="230" t="s">
        <v>3774</v>
      </c>
      <c r="D1356" s="230" t="s">
        <v>649</v>
      </c>
      <c r="E1356" s="230" t="s">
        <v>146</v>
      </c>
      <c r="F1356" s="230">
        <v>35230</v>
      </c>
      <c r="G1356" s="230" t="s">
        <v>3775</v>
      </c>
      <c r="H1356" s="230" t="s">
        <v>1482</v>
      </c>
      <c r="I1356" s="230" t="s">
        <v>58</v>
      </c>
      <c r="J1356" s="230" t="s">
        <v>303</v>
      </c>
      <c r="K1356" s="230">
        <v>2014</v>
      </c>
      <c r="L1356" s="230" t="s">
        <v>293</v>
      </c>
      <c r="S1356" s="230" t="s">
        <v>976</v>
      </c>
      <c r="T1356" s="230" t="s">
        <v>976</v>
      </c>
      <c r="U1356" s="230" t="s">
        <v>976</v>
      </c>
      <c r="V1356" s="230" t="s">
        <v>976</v>
      </c>
    </row>
    <row r="1357" spans="1:22" ht="17.25" customHeight="1" x14ac:dyDescent="0.3">
      <c r="A1357" s="230">
        <v>426693</v>
      </c>
      <c r="B1357" s="230" t="s">
        <v>3776</v>
      </c>
      <c r="C1357" s="230" t="s">
        <v>729</v>
      </c>
      <c r="D1357" s="230" t="s">
        <v>433</v>
      </c>
      <c r="E1357" s="230" t="s">
        <v>145</v>
      </c>
      <c r="H1357" s="230" t="s">
        <v>1482</v>
      </c>
      <c r="I1357" s="230" t="s">
        <v>58</v>
      </c>
      <c r="J1357" s="230" t="s">
        <v>302</v>
      </c>
      <c r="K1357" s="230">
        <v>2015</v>
      </c>
      <c r="L1357" s="230" t="s">
        <v>293</v>
      </c>
      <c r="U1357" s="230" t="s">
        <v>976</v>
      </c>
      <c r="V1357" s="230" t="s">
        <v>976</v>
      </c>
    </row>
    <row r="1358" spans="1:22" ht="17.25" customHeight="1" x14ac:dyDescent="0.3">
      <c r="A1358" s="230">
        <v>426427</v>
      </c>
      <c r="B1358" s="230" t="s">
        <v>3777</v>
      </c>
      <c r="C1358" s="230" t="s">
        <v>393</v>
      </c>
      <c r="D1358" s="230" t="s">
        <v>3130</v>
      </c>
      <c r="E1358" s="230" t="s">
        <v>146</v>
      </c>
      <c r="H1358" s="230" t="s">
        <v>1482</v>
      </c>
      <c r="I1358" s="230" t="s">
        <v>58</v>
      </c>
      <c r="J1358" s="230" t="s">
        <v>302</v>
      </c>
      <c r="K1358" s="230">
        <v>2015</v>
      </c>
      <c r="L1358" s="230" t="s">
        <v>293</v>
      </c>
      <c r="V1358" s="230" t="s">
        <v>976</v>
      </c>
    </row>
    <row r="1359" spans="1:22" ht="17.25" customHeight="1" x14ac:dyDescent="0.3">
      <c r="A1359" s="230">
        <v>422912</v>
      </c>
      <c r="B1359" s="230" t="s">
        <v>3778</v>
      </c>
      <c r="C1359" s="230" t="s">
        <v>417</v>
      </c>
      <c r="D1359" s="230" t="s">
        <v>2621</v>
      </c>
      <c r="E1359" s="230" t="s">
        <v>145</v>
      </c>
      <c r="F1359" s="230">
        <v>35203</v>
      </c>
      <c r="G1359" s="230" t="s">
        <v>288</v>
      </c>
      <c r="H1359" s="230" t="s">
        <v>1482</v>
      </c>
      <c r="I1359" s="230" t="s">
        <v>58</v>
      </c>
      <c r="J1359" s="230" t="s">
        <v>302</v>
      </c>
      <c r="K1359" s="230">
        <v>2015</v>
      </c>
      <c r="L1359" s="230" t="s">
        <v>293</v>
      </c>
      <c r="T1359" s="230" t="s">
        <v>976</v>
      </c>
      <c r="U1359" s="230" t="s">
        <v>976</v>
      </c>
      <c r="V1359" s="230" t="s">
        <v>976</v>
      </c>
    </row>
    <row r="1360" spans="1:22" ht="17.25" customHeight="1" x14ac:dyDescent="0.3">
      <c r="A1360" s="230">
        <v>423995</v>
      </c>
      <c r="B1360" s="230" t="s">
        <v>3779</v>
      </c>
      <c r="C1360" s="230" t="s">
        <v>63</v>
      </c>
      <c r="D1360" s="230" t="s">
        <v>210</v>
      </c>
      <c r="E1360" s="230" t="s">
        <v>145</v>
      </c>
      <c r="F1360" s="230">
        <v>35582</v>
      </c>
      <c r="G1360" s="230" t="s">
        <v>3029</v>
      </c>
      <c r="H1360" s="230" t="s">
        <v>1482</v>
      </c>
      <c r="I1360" s="230" t="s">
        <v>58</v>
      </c>
      <c r="J1360" s="230" t="s">
        <v>302</v>
      </c>
      <c r="K1360" s="230">
        <v>2015</v>
      </c>
      <c r="L1360" s="230" t="s">
        <v>293</v>
      </c>
      <c r="S1360" s="230" t="s">
        <v>976</v>
      </c>
      <c r="T1360" s="230" t="s">
        <v>976</v>
      </c>
      <c r="U1360" s="230" t="s">
        <v>976</v>
      </c>
      <c r="V1360" s="230" t="s">
        <v>976</v>
      </c>
    </row>
    <row r="1361" spans="1:22" ht="17.25" customHeight="1" x14ac:dyDescent="0.3">
      <c r="A1361" s="230">
        <v>424024</v>
      </c>
      <c r="B1361" s="230" t="s">
        <v>3780</v>
      </c>
      <c r="C1361" s="230" t="s">
        <v>63</v>
      </c>
      <c r="D1361" s="230" t="s">
        <v>133</v>
      </c>
      <c r="E1361" s="230" t="s">
        <v>145</v>
      </c>
      <c r="F1361" s="230">
        <v>35702</v>
      </c>
      <c r="G1361" s="230" t="s">
        <v>288</v>
      </c>
      <c r="H1361" s="230" t="s">
        <v>1482</v>
      </c>
      <c r="I1361" s="230" t="s">
        <v>58</v>
      </c>
      <c r="J1361" s="230" t="s">
        <v>302</v>
      </c>
      <c r="K1361" s="230">
        <v>2015</v>
      </c>
      <c r="L1361" s="230" t="s">
        <v>293</v>
      </c>
      <c r="S1361" s="230" t="s">
        <v>976</v>
      </c>
      <c r="T1361" s="230" t="s">
        <v>976</v>
      </c>
      <c r="U1361" s="230" t="s">
        <v>976</v>
      </c>
      <c r="V1361" s="230" t="s">
        <v>976</v>
      </c>
    </row>
    <row r="1362" spans="1:22" ht="17.25" customHeight="1" x14ac:dyDescent="0.3">
      <c r="A1362" s="230">
        <v>426711</v>
      </c>
      <c r="B1362" s="230" t="s">
        <v>3781</v>
      </c>
      <c r="C1362" s="230" t="s">
        <v>64</v>
      </c>
      <c r="D1362" s="230" t="s">
        <v>270</v>
      </c>
      <c r="E1362" s="230" t="s">
        <v>145</v>
      </c>
      <c r="F1362" s="230">
        <v>35431</v>
      </c>
      <c r="G1362" s="230" t="s">
        <v>288</v>
      </c>
      <c r="H1362" s="230" t="s">
        <v>1482</v>
      </c>
      <c r="I1362" s="230" t="s">
        <v>58</v>
      </c>
      <c r="J1362" s="230" t="s">
        <v>303</v>
      </c>
      <c r="K1362" s="230">
        <v>2015</v>
      </c>
      <c r="L1362" s="230" t="s">
        <v>293</v>
      </c>
      <c r="V1362" s="230" t="s">
        <v>976</v>
      </c>
    </row>
    <row r="1363" spans="1:22" ht="17.25" customHeight="1" x14ac:dyDescent="0.3">
      <c r="A1363" s="230">
        <v>425656</v>
      </c>
      <c r="B1363" s="230" t="s">
        <v>3782</v>
      </c>
      <c r="C1363" s="230" t="s">
        <v>575</v>
      </c>
      <c r="D1363" s="230" t="s">
        <v>210</v>
      </c>
      <c r="E1363" s="230" t="s">
        <v>145</v>
      </c>
      <c r="F1363" s="230">
        <v>35535</v>
      </c>
      <c r="G1363" s="230" t="s">
        <v>288</v>
      </c>
      <c r="H1363" s="230" t="s">
        <v>1482</v>
      </c>
      <c r="I1363" s="230" t="s">
        <v>58</v>
      </c>
      <c r="J1363" s="230" t="s">
        <v>303</v>
      </c>
      <c r="K1363" s="230">
        <v>2015</v>
      </c>
      <c r="L1363" s="230" t="s">
        <v>293</v>
      </c>
      <c r="T1363" s="230" t="s">
        <v>976</v>
      </c>
      <c r="U1363" s="230" t="s">
        <v>976</v>
      </c>
      <c r="V1363" s="230" t="s">
        <v>976</v>
      </c>
    </row>
    <row r="1364" spans="1:22" ht="17.25" customHeight="1" x14ac:dyDescent="0.3">
      <c r="A1364" s="230">
        <v>425503</v>
      </c>
      <c r="B1364" s="230" t="s">
        <v>3783</v>
      </c>
      <c r="C1364" s="230" t="s">
        <v>61</v>
      </c>
      <c r="D1364" s="230" t="s">
        <v>210</v>
      </c>
      <c r="E1364" s="230" t="s">
        <v>146</v>
      </c>
      <c r="F1364" s="230">
        <v>35604</v>
      </c>
      <c r="G1364" s="230" t="s">
        <v>288</v>
      </c>
      <c r="H1364" s="230" t="s">
        <v>1482</v>
      </c>
      <c r="I1364" s="230" t="s">
        <v>58</v>
      </c>
      <c r="J1364" s="230" t="s">
        <v>303</v>
      </c>
      <c r="K1364" s="230">
        <v>2015</v>
      </c>
      <c r="L1364" s="230" t="s">
        <v>293</v>
      </c>
      <c r="U1364" s="230" t="s">
        <v>976</v>
      </c>
      <c r="V1364" s="230" t="s">
        <v>976</v>
      </c>
    </row>
    <row r="1365" spans="1:22" ht="17.25" customHeight="1" x14ac:dyDescent="0.3">
      <c r="A1365" s="230">
        <v>421754</v>
      </c>
      <c r="B1365" s="230" t="s">
        <v>3784</v>
      </c>
      <c r="C1365" s="230" t="s">
        <v>578</v>
      </c>
      <c r="D1365" s="230" t="s">
        <v>3785</v>
      </c>
      <c r="E1365" s="230" t="s">
        <v>146</v>
      </c>
      <c r="F1365" s="230">
        <v>35796</v>
      </c>
      <c r="G1365" s="230" t="s">
        <v>288</v>
      </c>
      <c r="H1365" s="230" t="s">
        <v>1482</v>
      </c>
      <c r="I1365" s="230" t="s">
        <v>58</v>
      </c>
      <c r="J1365" s="230" t="s">
        <v>303</v>
      </c>
      <c r="K1365" s="230">
        <v>2015</v>
      </c>
      <c r="L1365" s="230" t="s">
        <v>293</v>
      </c>
      <c r="S1365" s="230" t="s">
        <v>976</v>
      </c>
      <c r="T1365" s="230" t="s">
        <v>976</v>
      </c>
      <c r="U1365" s="230" t="s">
        <v>976</v>
      </c>
      <c r="V1365" s="230" t="s">
        <v>976</v>
      </c>
    </row>
    <row r="1366" spans="1:22" ht="17.25" customHeight="1" x14ac:dyDescent="0.3">
      <c r="A1366" s="230">
        <v>425357</v>
      </c>
      <c r="B1366" s="230" t="s">
        <v>3786</v>
      </c>
      <c r="C1366" s="230" t="s">
        <v>83</v>
      </c>
      <c r="D1366" s="230" t="s">
        <v>227</v>
      </c>
      <c r="E1366" s="230" t="s">
        <v>146</v>
      </c>
      <c r="F1366" s="230">
        <v>35811</v>
      </c>
      <c r="G1366" s="230" t="s">
        <v>288</v>
      </c>
      <c r="H1366" s="230" t="s">
        <v>1482</v>
      </c>
      <c r="I1366" s="230" t="s">
        <v>58</v>
      </c>
      <c r="J1366" s="230" t="s">
        <v>303</v>
      </c>
      <c r="K1366" s="230">
        <v>2015</v>
      </c>
      <c r="L1366" s="230" t="s">
        <v>293</v>
      </c>
      <c r="S1366" s="230" t="s">
        <v>976</v>
      </c>
      <c r="T1366" s="230" t="s">
        <v>976</v>
      </c>
      <c r="U1366" s="230" t="s">
        <v>976</v>
      </c>
      <c r="V1366" s="230" t="s">
        <v>976</v>
      </c>
    </row>
    <row r="1367" spans="1:22" ht="17.25" customHeight="1" x14ac:dyDescent="0.3">
      <c r="A1367" s="230">
        <v>425781</v>
      </c>
      <c r="B1367" s="230" t="s">
        <v>3787</v>
      </c>
      <c r="C1367" s="230" t="s">
        <v>64</v>
      </c>
      <c r="D1367" s="230" t="s">
        <v>205</v>
      </c>
      <c r="E1367" s="230" t="s">
        <v>145</v>
      </c>
      <c r="H1367" s="230" t="s">
        <v>1482</v>
      </c>
      <c r="I1367" s="230" t="s">
        <v>58</v>
      </c>
      <c r="J1367" s="230" t="s">
        <v>303</v>
      </c>
      <c r="K1367" s="230">
        <v>2015</v>
      </c>
      <c r="L1367" s="230" t="s">
        <v>293</v>
      </c>
      <c r="U1367" s="230" t="s">
        <v>976</v>
      </c>
      <c r="V1367" s="230" t="s">
        <v>976</v>
      </c>
    </row>
    <row r="1368" spans="1:22" ht="17.25" customHeight="1" x14ac:dyDescent="0.3">
      <c r="A1368" s="230">
        <v>427079</v>
      </c>
      <c r="B1368" s="230" t="s">
        <v>3788</v>
      </c>
      <c r="C1368" s="230" t="s">
        <v>539</v>
      </c>
      <c r="D1368" s="230" t="s">
        <v>3789</v>
      </c>
      <c r="E1368" s="230" t="s">
        <v>145</v>
      </c>
      <c r="F1368" s="230">
        <v>35796</v>
      </c>
      <c r="G1368" s="230" t="s">
        <v>288</v>
      </c>
      <c r="H1368" s="230" t="s">
        <v>1482</v>
      </c>
      <c r="I1368" s="230" t="s">
        <v>58</v>
      </c>
      <c r="J1368" s="230" t="s">
        <v>302</v>
      </c>
      <c r="K1368" s="230">
        <v>2016</v>
      </c>
      <c r="L1368" s="230" t="s">
        <v>293</v>
      </c>
      <c r="V1368" s="230" t="s">
        <v>976</v>
      </c>
    </row>
    <row r="1369" spans="1:22" ht="17.25" customHeight="1" x14ac:dyDescent="0.3">
      <c r="A1369" s="230">
        <v>426252</v>
      </c>
      <c r="B1369" s="230" t="s">
        <v>3790</v>
      </c>
      <c r="C1369" s="230" t="s">
        <v>3791</v>
      </c>
      <c r="D1369" s="230" t="s">
        <v>216</v>
      </c>
      <c r="E1369" s="230" t="s">
        <v>146</v>
      </c>
      <c r="F1369" s="230">
        <v>35796</v>
      </c>
      <c r="H1369" s="230" t="s">
        <v>1482</v>
      </c>
      <c r="I1369" s="230" t="s">
        <v>58</v>
      </c>
      <c r="J1369" s="230" t="s">
        <v>302</v>
      </c>
      <c r="K1369" s="230">
        <v>2016</v>
      </c>
      <c r="L1369" s="230" t="s">
        <v>293</v>
      </c>
      <c r="U1369" s="230" t="s">
        <v>976</v>
      </c>
      <c r="V1369" s="230" t="s">
        <v>976</v>
      </c>
    </row>
    <row r="1370" spans="1:22" ht="17.25" customHeight="1" x14ac:dyDescent="0.3">
      <c r="A1370" s="230">
        <v>426209</v>
      </c>
      <c r="B1370" s="230" t="s">
        <v>3792</v>
      </c>
      <c r="C1370" s="230" t="s">
        <v>386</v>
      </c>
      <c r="D1370" s="230" t="s">
        <v>233</v>
      </c>
      <c r="E1370" s="230" t="s">
        <v>146</v>
      </c>
      <c r="H1370" s="230" t="s">
        <v>1482</v>
      </c>
      <c r="I1370" s="230" t="s">
        <v>58</v>
      </c>
      <c r="J1370" s="230" t="s">
        <v>302</v>
      </c>
      <c r="K1370" s="230">
        <v>2016</v>
      </c>
      <c r="L1370" s="230" t="s">
        <v>293</v>
      </c>
      <c r="U1370" s="230" t="s">
        <v>976</v>
      </c>
      <c r="V1370" s="230" t="s">
        <v>976</v>
      </c>
    </row>
    <row r="1371" spans="1:22" ht="17.25" customHeight="1" x14ac:dyDescent="0.3">
      <c r="A1371" s="230">
        <v>425409</v>
      </c>
      <c r="B1371" s="230" t="s">
        <v>3793</v>
      </c>
      <c r="C1371" s="230" t="s">
        <v>587</v>
      </c>
      <c r="D1371" s="230" t="s">
        <v>222</v>
      </c>
      <c r="E1371" s="230" t="s">
        <v>146</v>
      </c>
      <c r="F1371" s="230">
        <v>35659</v>
      </c>
      <c r="G1371" s="230" t="s">
        <v>288</v>
      </c>
      <c r="H1371" s="230" t="s">
        <v>1482</v>
      </c>
      <c r="I1371" s="230" t="s">
        <v>58</v>
      </c>
      <c r="J1371" s="230" t="s">
        <v>302</v>
      </c>
      <c r="K1371" s="230">
        <v>2016</v>
      </c>
      <c r="L1371" s="230" t="s">
        <v>293</v>
      </c>
    </row>
    <row r="1372" spans="1:22" ht="17.25" customHeight="1" x14ac:dyDescent="0.3">
      <c r="A1372" s="230">
        <v>423296</v>
      </c>
      <c r="B1372" s="230" t="s">
        <v>3795</v>
      </c>
      <c r="C1372" s="230" t="s">
        <v>101</v>
      </c>
      <c r="D1372" s="230" t="s">
        <v>200</v>
      </c>
      <c r="E1372" s="230" t="s">
        <v>145</v>
      </c>
      <c r="F1372" s="230">
        <v>35802</v>
      </c>
      <c r="G1372" s="230" t="s">
        <v>288</v>
      </c>
      <c r="H1372" s="230" t="s">
        <v>1482</v>
      </c>
      <c r="I1372" s="230" t="s">
        <v>58</v>
      </c>
      <c r="J1372" s="230" t="s">
        <v>302</v>
      </c>
      <c r="K1372" s="230">
        <v>2016</v>
      </c>
      <c r="L1372" s="230" t="s">
        <v>293</v>
      </c>
      <c r="S1372" s="230" t="s">
        <v>976</v>
      </c>
      <c r="T1372" s="230" t="s">
        <v>976</v>
      </c>
      <c r="U1372" s="230" t="s">
        <v>976</v>
      </c>
      <c r="V1372" s="230" t="s">
        <v>976</v>
      </c>
    </row>
    <row r="1373" spans="1:22" ht="17.25" customHeight="1" x14ac:dyDescent="0.3">
      <c r="A1373" s="230">
        <v>422026</v>
      </c>
      <c r="B1373" s="230" t="s">
        <v>3796</v>
      </c>
      <c r="C1373" s="230" t="s">
        <v>356</v>
      </c>
      <c r="D1373" s="230" t="s">
        <v>3797</v>
      </c>
      <c r="E1373" s="230" t="s">
        <v>145</v>
      </c>
      <c r="F1373" s="230">
        <v>35828</v>
      </c>
      <c r="G1373" s="230" t="s">
        <v>1487</v>
      </c>
      <c r="H1373" s="230" t="s">
        <v>1482</v>
      </c>
      <c r="I1373" s="230" t="s">
        <v>58</v>
      </c>
      <c r="J1373" s="230" t="s">
        <v>302</v>
      </c>
      <c r="K1373" s="230">
        <v>2016</v>
      </c>
      <c r="L1373" s="230" t="s">
        <v>293</v>
      </c>
      <c r="S1373" s="230" t="s">
        <v>976</v>
      </c>
      <c r="T1373" s="230" t="s">
        <v>976</v>
      </c>
      <c r="U1373" s="230" t="s">
        <v>976</v>
      </c>
      <c r="V1373" s="230" t="s">
        <v>976</v>
      </c>
    </row>
    <row r="1374" spans="1:22" ht="17.25" customHeight="1" x14ac:dyDescent="0.3">
      <c r="A1374" s="230">
        <v>421040</v>
      </c>
      <c r="B1374" s="230" t="s">
        <v>3798</v>
      </c>
      <c r="C1374" s="230" t="s">
        <v>641</v>
      </c>
      <c r="D1374" s="230" t="s">
        <v>213</v>
      </c>
      <c r="E1374" s="230" t="s">
        <v>146</v>
      </c>
      <c r="F1374" s="230">
        <v>35829</v>
      </c>
      <c r="G1374" s="230" t="s">
        <v>288</v>
      </c>
      <c r="H1374" s="230" t="s">
        <v>1482</v>
      </c>
      <c r="I1374" s="230" t="s">
        <v>58</v>
      </c>
      <c r="J1374" s="230" t="s">
        <v>302</v>
      </c>
      <c r="K1374" s="230">
        <v>2016</v>
      </c>
      <c r="L1374" s="230" t="s">
        <v>293</v>
      </c>
      <c r="S1374" s="230" t="s">
        <v>976</v>
      </c>
      <c r="T1374" s="230" t="s">
        <v>976</v>
      </c>
      <c r="U1374" s="230" t="s">
        <v>976</v>
      </c>
      <c r="V1374" s="230" t="s">
        <v>976</v>
      </c>
    </row>
    <row r="1375" spans="1:22" ht="17.25" customHeight="1" x14ac:dyDescent="0.3">
      <c r="A1375" s="230">
        <v>426798</v>
      </c>
      <c r="B1375" s="230" t="s">
        <v>3799</v>
      </c>
      <c r="C1375" s="230" t="s">
        <v>381</v>
      </c>
      <c r="D1375" s="230" t="s">
        <v>563</v>
      </c>
      <c r="E1375" s="230" t="s">
        <v>145</v>
      </c>
      <c r="F1375" s="230">
        <v>35556</v>
      </c>
      <c r="G1375" s="230" t="s">
        <v>1832</v>
      </c>
      <c r="H1375" s="230" t="s">
        <v>1482</v>
      </c>
      <c r="I1375" s="230" t="s">
        <v>58</v>
      </c>
      <c r="J1375" s="230" t="s">
        <v>303</v>
      </c>
      <c r="K1375" s="230">
        <v>2016</v>
      </c>
      <c r="L1375" s="230" t="s">
        <v>293</v>
      </c>
      <c r="V1375" s="230" t="s">
        <v>976</v>
      </c>
    </row>
    <row r="1376" spans="1:22" ht="17.25" customHeight="1" x14ac:dyDescent="0.3">
      <c r="A1376" s="230">
        <v>424957</v>
      </c>
      <c r="B1376" s="230" t="s">
        <v>3800</v>
      </c>
      <c r="C1376" s="230" t="s">
        <v>72</v>
      </c>
      <c r="D1376" s="230" t="s">
        <v>240</v>
      </c>
      <c r="E1376" s="230" t="s">
        <v>145</v>
      </c>
      <c r="F1376" s="230">
        <v>35796</v>
      </c>
      <c r="G1376" s="230" t="s">
        <v>288</v>
      </c>
      <c r="H1376" s="230" t="s">
        <v>1482</v>
      </c>
      <c r="I1376" s="230" t="s">
        <v>58</v>
      </c>
      <c r="J1376" s="230" t="s">
        <v>303</v>
      </c>
      <c r="K1376" s="230">
        <v>2016</v>
      </c>
      <c r="L1376" s="230" t="s">
        <v>293</v>
      </c>
      <c r="T1376" s="230" t="s">
        <v>976</v>
      </c>
      <c r="U1376" s="230" t="s">
        <v>976</v>
      </c>
      <c r="V1376" s="230" t="s">
        <v>976</v>
      </c>
    </row>
    <row r="1377" spans="1:22" ht="17.25" customHeight="1" x14ac:dyDescent="0.3">
      <c r="A1377" s="230">
        <v>425647</v>
      </c>
      <c r="B1377" s="230" t="s">
        <v>3801</v>
      </c>
      <c r="C1377" s="230" t="s">
        <v>61</v>
      </c>
      <c r="D1377" s="230" t="s">
        <v>210</v>
      </c>
      <c r="E1377" s="230" t="s">
        <v>146</v>
      </c>
      <c r="F1377" s="230">
        <v>35836</v>
      </c>
      <c r="G1377" s="230" t="s">
        <v>288</v>
      </c>
      <c r="H1377" s="230" t="s">
        <v>1482</v>
      </c>
      <c r="I1377" s="230" t="s">
        <v>58</v>
      </c>
      <c r="J1377" s="230" t="s">
        <v>303</v>
      </c>
      <c r="K1377" s="230">
        <v>2016</v>
      </c>
      <c r="L1377" s="230" t="s">
        <v>293</v>
      </c>
      <c r="U1377" s="230" t="s">
        <v>976</v>
      </c>
      <c r="V1377" s="230" t="s">
        <v>976</v>
      </c>
    </row>
    <row r="1378" spans="1:22" ht="17.25" customHeight="1" x14ac:dyDescent="0.3">
      <c r="A1378" s="230">
        <v>423043</v>
      </c>
      <c r="B1378" s="230" t="s">
        <v>3802</v>
      </c>
      <c r="C1378" s="230" t="s">
        <v>61</v>
      </c>
      <c r="D1378" s="230" t="s">
        <v>235</v>
      </c>
      <c r="E1378" s="230" t="s">
        <v>146</v>
      </c>
      <c r="F1378" s="230">
        <v>35847</v>
      </c>
      <c r="G1378" s="230" t="s">
        <v>288</v>
      </c>
      <c r="H1378" s="230" t="s">
        <v>1482</v>
      </c>
      <c r="I1378" s="230" t="s">
        <v>58</v>
      </c>
      <c r="J1378" s="230" t="s">
        <v>303</v>
      </c>
      <c r="K1378" s="230">
        <v>2016</v>
      </c>
      <c r="L1378" s="230" t="s">
        <v>293</v>
      </c>
      <c r="S1378" s="230" t="s">
        <v>976</v>
      </c>
      <c r="T1378" s="230" t="s">
        <v>976</v>
      </c>
      <c r="U1378" s="230" t="s">
        <v>976</v>
      </c>
      <c r="V1378" s="230" t="s">
        <v>976</v>
      </c>
    </row>
    <row r="1379" spans="1:22" ht="17.25" customHeight="1" x14ac:dyDescent="0.3">
      <c r="A1379" s="230">
        <v>424434</v>
      </c>
      <c r="B1379" s="230" t="s">
        <v>3803</v>
      </c>
      <c r="C1379" s="230" t="s">
        <v>80</v>
      </c>
      <c r="D1379" s="230" t="s">
        <v>233</v>
      </c>
      <c r="E1379" s="230" t="s">
        <v>146</v>
      </c>
      <c r="F1379" s="230">
        <v>36107</v>
      </c>
      <c r="G1379" s="230" t="s">
        <v>288</v>
      </c>
      <c r="H1379" s="230" t="s">
        <v>1482</v>
      </c>
      <c r="I1379" s="230" t="s">
        <v>58</v>
      </c>
      <c r="J1379" s="230" t="s">
        <v>303</v>
      </c>
      <c r="K1379" s="230">
        <v>2016</v>
      </c>
      <c r="L1379" s="230" t="s">
        <v>293</v>
      </c>
      <c r="S1379" s="230" t="s">
        <v>976</v>
      </c>
      <c r="T1379" s="230" t="s">
        <v>976</v>
      </c>
      <c r="U1379" s="230" t="s">
        <v>976</v>
      </c>
      <c r="V1379" s="230" t="s">
        <v>976</v>
      </c>
    </row>
    <row r="1380" spans="1:22" ht="17.25" customHeight="1" x14ac:dyDescent="0.3">
      <c r="A1380" s="230">
        <v>425284</v>
      </c>
      <c r="B1380" s="230" t="s">
        <v>3804</v>
      </c>
      <c r="C1380" s="230" t="s">
        <v>97</v>
      </c>
      <c r="D1380" s="230" t="s">
        <v>235</v>
      </c>
      <c r="E1380" s="230" t="s">
        <v>145</v>
      </c>
      <c r="F1380" s="230">
        <v>36161</v>
      </c>
      <c r="G1380" s="230" t="s">
        <v>288</v>
      </c>
      <c r="H1380" s="230" t="s">
        <v>1482</v>
      </c>
      <c r="I1380" s="230" t="s">
        <v>58</v>
      </c>
      <c r="J1380" s="230" t="s">
        <v>303</v>
      </c>
      <c r="K1380" s="230">
        <v>2016</v>
      </c>
      <c r="L1380" s="230" t="s">
        <v>293</v>
      </c>
      <c r="S1380" s="230" t="s">
        <v>976</v>
      </c>
      <c r="U1380" s="230" t="s">
        <v>976</v>
      </c>
      <c r="V1380" s="230" t="s">
        <v>976</v>
      </c>
    </row>
    <row r="1381" spans="1:22" ht="17.25" customHeight="1" x14ac:dyDescent="0.3">
      <c r="A1381" s="230">
        <v>426902</v>
      </c>
      <c r="B1381" s="230" t="s">
        <v>3805</v>
      </c>
      <c r="C1381" s="230" t="s">
        <v>1542</v>
      </c>
      <c r="D1381" s="230" t="s">
        <v>557</v>
      </c>
      <c r="E1381" s="230" t="s">
        <v>145</v>
      </c>
      <c r="F1381" s="230">
        <v>36161</v>
      </c>
      <c r="H1381" s="230" t="s">
        <v>1482</v>
      </c>
      <c r="I1381" s="230" t="s">
        <v>58</v>
      </c>
      <c r="J1381" s="230" t="s">
        <v>303</v>
      </c>
      <c r="K1381" s="230">
        <v>2016</v>
      </c>
      <c r="L1381" s="230" t="s">
        <v>293</v>
      </c>
      <c r="U1381" s="230" t="s">
        <v>976</v>
      </c>
      <c r="V1381" s="230" t="s">
        <v>976</v>
      </c>
    </row>
    <row r="1382" spans="1:22" ht="17.25" customHeight="1" x14ac:dyDescent="0.3">
      <c r="A1382" s="230">
        <v>424480</v>
      </c>
      <c r="B1382" s="230" t="s">
        <v>3806</v>
      </c>
      <c r="C1382" s="230" t="s">
        <v>67</v>
      </c>
      <c r="D1382" s="230" t="s">
        <v>357</v>
      </c>
      <c r="E1382" s="230" t="s">
        <v>146</v>
      </c>
      <c r="F1382" s="230">
        <v>36220</v>
      </c>
      <c r="G1382" s="230" t="s">
        <v>288</v>
      </c>
      <c r="H1382" s="230" t="s">
        <v>1482</v>
      </c>
      <c r="I1382" s="230" t="s">
        <v>58</v>
      </c>
      <c r="J1382" s="230" t="s">
        <v>303</v>
      </c>
      <c r="K1382" s="230">
        <v>2016</v>
      </c>
      <c r="L1382" s="230" t="s">
        <v>293</v>
      </c>
      <c r="S1382" s="230" t="s">
        <v>976</v>
      </c>
      <c r="T1382" s="230" t="s">
        <v>976</v>
      </c>
      <c r="U1382" s="230" t="s">
        <v>976</v>
      </c>
      <c r="V1382" s="230" t="s">
        <v>976</v>
      </c>
    </row>
    <row r="1383" spans="1:22" ht="17.25" customHeight="1" x14ac:dyDescent="0.3">
      <c r="A1383" s="230">
        <v>426250</v>
      </c>
      <c r="B1383" s="230" t="s">
        <v>3807</v>
      </c>
      <c r="C1383" s="230" t="s">
        <v>69</v>
      </c>
      <c r="D1383" s="230" t="s">
        <v>360</v>
      </c>
      <c r="E1383" s="230" t="s">
        <v>145</v>
      </c>
      <c r="F1383" s="230">
        <v>36161</v>
      </c>
      <c r="H1383" s="230" t="s">
        <v>1482</v>
      </c>
      <c r="I1383" s="230" t="s">
        <v>58</v>
      </c>
      <c r="J1383" s="230" t="s">
        <v>302</v>
      </c>
      <c r="K1383" s="230">
        <v>2017</v>
      </c>
      <c r="L1383" s="230" t="s">
        <v>293</v>
      </c>
      <c r="U1383" s="230" t="s">
        <v>976</v>
      </c>
      <c r="V1383" s="230" t="s">
        <v>976</v>
      </c>
    </row>
    <row r="1384" spans="1:22" ht="17.25" customHeight="1" x14ac:dyDescent="0.3">
      <c r="A1384" s="230">
        <v>426284</v>
      </c>
      <c r="B1384" s="230" t="s">
        <v>3808</v>
      </c>
      <c r="C1384" s="230" t="s">
        <v>84</v>
      </c>
      <c r="D1384" s="230" t="s">
        <v>482</v>
      </c>
      <c r="E1384" s="230" t="s">
        <v>145</v>
      </c>
      <c r="H1384" s="230" t="s">
        <v>1482</v>
      </c>
      <c r="I1384" s="230" t="s">
        <v>58</v>
      </c>
      <c r="J1384" s="230" t="s">
        <v>302</v>
      </c>
      <c r="K1384" s="230">
        <v>2017</v>
      </c>
      <c r="L1384" s="230" t="s">
        <v>293</v>
      </c>
      <c r="U1384" s="230" t="s">
        <v>976</v>
      </c>
      <c r="V1384" s="230" t="s">
        <v>976</v>
      </c>
    </row>
    <row r="1385" spans="1:22" ht="17.25" customHeight="1" x14ac:dyDescent="0.3">
      <c r="A1385" s="230">
        <v>426770</v>
      </c>
      <c r="B1385" s="230" t="s">
        <v>3809</v>
      </c>
      <c r="C1385" s="230" t="s">
        <v>61</v>
      </c>
      <c r="D1385" s="230" t="s">
        <v>233</v>
      </c>
      <c r="E1385" s="230" t="s">
        <v>145</v>
      </c>
      <c r="H1385" s="230" t="s">
        <v>1482</v>
      </c>
      <c r="I1385" s="230" t="s">
        <v>58</v>
      </c>
      <c r="J1385" s="230" t="s">
        <v>302</v>
      </c>
      <c r="K1385" s="230">
        <v>2017</v>
      </c>
      <c r="L1385" s="230" t="s">
        <v>293</v>
      </c>
      <c r="V1385" s="230" t="s">
        <v>976</v>
      </c>
    </row>
    <row r="1386" spans="1:22" ht="17.25" customHeight="1" x14ac:dyDescent="0.3">
      <c r="A1386" s="230">
        <v>426389</v>
      </c>
      <c r="B1386" s="230" t="s">
        <v>3810</v>
      </c>
      <c r="C1386" s="230" t="s">
        <v>76</v>
      </c>
      <c r="D1386" s="230" t="s">
        <v>235</v>
      </c>
      <c r="E1386" s="230" t="s">
        <v>145</v>
      </c>
      <c r="F1386" s="230">
        <v>35471</v>
      </c>
      <c r="G1386" s="230" t="s">
        <v>288</v>
      </c>
      <c r="H1386" s="230" t="s">
        <v>1482</v>
      </c>
      <c r="I1386" s="230" t="s">
        <v>58</v>
      </c>
      <c r="J1386" s="230" t="s">
        <v>302</v>
      </c>
      <c r="K1386" s="230">
        <v>2017</v>
      </c>
      <c r="L1386" s="230" t="s">
        <v>293</v>
      </c>
      <c r="V1386" s="230" t="s">
        <v>976</v>
      </c>
    </row>
    <row r="1387" spans="1:22" ht="17.25" customHeight="1" x14ac:dyDescent="0.3">
      <c r="A1387" s="230">
        <v>422884</v>
      </c>
      <c r="B1387" s="230" t="s">
        <v>3811</v>
      </c>
      <c r="C1387" s="230" t="s">
        <v>369</v>
      </c>
      <c r="D1387" s="230" t="s">
        <v>3812</v>
      </c>
      <c r="E1387" s="230" t="s">
        <v>145</v>
      </c>
      <c r="F1387" s="230">
        <v>36166</v>
      </c>
      <c r="G1387" s="230" t="s">
        <v>288</v>
      </c>
      <c r="H1387" s="230" t="s">
        <v>1482</v>
      </c>
      <c r="I1387" s="230" t="s">
        <v>58</v>
      </c>
      <c r="J1387" s="230" t="s">
        <v>302</v>
      </c>
      <c r="K1387" s="230">
        <v>2017</v>
      </c>
      <c r="L1387" s="230" t="s">
        <v>293</v>
      </c>
      <c r="U1387" s="230" t="s">
        <v>976</v>
      </c>
      <c r="V1387" s="230" t="s">
        <v>976</v>
      </c>
    </row>
    <row r="1388" spans="1:22" ht="17.25" customHeight="1" x14ac:dyDescent="0.3">
      <c r="A1388" s="230">
        <v>423385</v>
      </c>
      <c r="B1388" s="230" t="s">
        <v>3813</v>
      </c>
      <c r="C1388" s="230" t="s">
        <v>3814</v>
      </c>
      <c r="D1388" s="230" t="s">
        <v>3815</v>
      </c>
      <c r="E1388" s="230" t="s">
        <v>146</v>
      </c>
      <c r="F1388" s="230">
        <v>36532</v>
      </c>
      <c r="G1388" s="230" t="s">
        <v>2018</v>
      </c>
      <c r="H1388" s="230" t="s">
        <v>1482</v>
      </c>
      <c r="I1388" s="230" t="s">
        <v>58</v>
      </c>
      <c r="J1388" s="230" t="s">
        <v>302</v>
      </c>
      <c r="K1388" s="230">
        <v>2017</v>
      </c>
      <c r="L1388" s="230" t="s">
        <v>293</v>
      </c>
      <c r="S1388" s="230" t="s">
        <v>976</v>
      </c>
      <c r="U1388" s="230" t="s">
        <v>976</v>
      </c>
      <c r="V1388" s="230" t="s">
        <v>976</v>
      </c>
    </row>
    <row r="1389" spans="1:22" ht="17.25" customHeight="1" x14ac:dyDescent="0.3">
      <c r="A1389" s="230">
        <v>427070</v>
      </c>
      <c r="B1389" s="230" t="s">
        <v>3816</v>
      </c>
      <c r="C1389" s="230" t="s">
        <v>518</v>
      </c>
      <c r="D1389" s="230" t="s">
        <v>3817</v>
      </c>
      <c r="E1389" s="230" t="s">
        <v>146</v>
      </c>
      <c r="H1389" s="230" t="s">
        <v>1482</v>
      </c>
      <c r="I1389" s="230" t="s">
        <v>58</v>
      </c>
      <c r="J1389" s="230" t="s">
        <v>302</v>
      </c>
      <c r="K1389" s="230">
        <v>2017</v>
      </c>
      <c r="L1389" s="230" t="s">
        <v>293</v>
      </c>
      <c r="U1389" s="230" t="s">
        <v>976</v>
      </c>
      <c r="V1389" s="230" t="s">
        <v>976</v>
      </c>
    </row>
    <row r="1390" spans="1:22" ht="17.25" customHeight="1" x14ac:dyDescent="0.3">
      <c r="A1390" s="230">
        <v>426407</v>
      </c>
      <c r="B1390" s="230" t="s">
        <v>3818</v>
      </c>
      <c r="C1390" s="230" t="s">
        <v>725</v>
      </c>
      <c r="D1390" s="230" t="s">
        <v>734</v>
      </c>
      <c r="E1390" s="230" t="s">
        <v>145</v>
      </c>
      <c r="H1390" s="230" t="s">
        <v>1482</v>
      </c>
      <c r="I1390" s="230" t="s">
        <v>58</v>
      </c>
      <c r="J1390" s="230" t="s">
        <v>302</v>
      </c>
      <c r="K1390" s="230">
        <v>2017</v>
      </c>
      <c r="L1390" s="230" t="s">
        <v>293</v>
      </c>
      <c r="U1390" s="230" t="s">
        <v>976</v>
      </c>
      <c r="V1390" s="230" t="s">
        <v>976</v>
      </c>
    </row>
    <row r="1391" spans="1:22" ht="17.25" customHeight="1" x14ac:dyDescent="0.3">
      <c r="A1391" s="230">
        <v>426689</v>
      </c>
      <c r="B1391" s="230" t="s">
        <v>3819</v>
      </c>
      <c r="C1391" s="230" t="s">
        <v>505</v>
      </c>
      <c r="D1391" s="230" t="s">
        <v>3820</v>
      </c>
      <c r="E1391" s="230" t="s">
        <v>145</v>
      </c>
      <c r="H1391" s="230" t="s">
        <v>1482</v>
      </c>
      <c r="I1391" s="230" t="s">
        <v>58</v>
      </c>
      <c r="J1391" s="230" t="s">
        <v>302</v>
      </c>
      <c r="K1391" s="230">
        <v>2017</v>
      </c>
      <c r="L1391" s="230" t="s">
        <v>293</v>
      </c>
      <c r="U1391" s="230" t="s">
        <v>976</v>
      </c>
      <c r="V1391" s="230" t="s">
        <v>976</v>
      </c>
    </row>
    <row r="1392" spans="1:22" ht="17.25" customHeight="1" x14ac:dyDescent="0.3">
      <c r="A1392" s="230">
        <v>426977</v>
      </c>
      <c r="B1392" s="230" t="s">
        <v>3821</v>
      </c>
      <c r="C1392" s="230" t="s">
        <v>1542</v>
      </c>
      <c r="D1392" s="230" t="s">
        <v>3822</v>
      </c>
      <c r="E1392" s="230" t="s">
        <v>146</v>
      </c>
      <c r="H1392" s="230" t="s">
        <v>1482</v>
      </c>
      <c r="I1392" s="230" t="s">
        <v>58</v>
      </c>
      <c r="J1392" s="230" t="s">
        <v>302</v>
      </c>
      <c r="K1392" s="230">
        <v>2017</v>
      </c>
      <c r="L1392" s="230" t="s">
        <v>293</v>
      </c>
      <c r="V1392" s="230" t="s">
        <v>976</v>
      </c>
    </row>
    <row r="1393" spans="1:22" ht="17.25" customHeight="1" x14ac:dyDescent="0.3">
      <c r="A1393" s="230">
        <v>426129</v>
      </c>
      <c r="B1393" s="230" t="s">
        <v>3823</v>
      </c>
      <c r="C1393" s="230" t="s">
        <v>506</v>
      </c>
      <c r="D1393" s="230" t="s">
        <v>717</v>
      </c>
      <c r="E1393" s="230" t="s">
        <v>146</v>
      </c>
      <c r="F1393" s="230">
        <v>36081</v>
      </c>
      <c r="G1393" s="230" t="s">
        <v>288</v>
      </c>
      <c r="H1393" s="230" t="s">
        <v>1482</v>
      </c>
      <c r="I1393" s="230" t="s">
        <v>58</v>
      </c>
      <c r="J1393" s="230" t="s">
        <v>303</v>
      </c>
      <c r="K1393" s="230">
        <v>2017</v>
      </c>
      <c r="L1393" s="230" t="s">
        <v>293</v>
      </c>
      <c r="N1393" s="230">
        <v>3105</v>
      </c>
      <c r="O1393" s="230">
        <v>44425.345578703702</v>
      </c>
      <c r="P1393" s="230">
        <v>10000</v>
      </c>
    </row>
    <row r="1394" spans="1:22" ht="17.25" customHeight="1" x14ac:dyDescent="0.3">
      <c r="A1394" s="230">
        <v>423598</v>
      </c>
      <c r="B1394" s="230" t="s">
        <v>3824</v>
      </c>
      <c r="C1394" s="230" t="s">
        <v>426</v>
      </c>
      <c r="D1394" s="230" t="s">
        <v>3825</v>
      </c>
      <c r="E1394" s="230" t="s">
        <v>146</v>
      </c>
      <c r="F1394" s="230">
        <v>36177</v>
      </c>
      <c r="G1394" s="230" t="s">
        <v>288</v>
      </c>
      <c r="H1394" s="230" t="s">
        <v>1482</v>
      </c>
      <c r="I1394" s="230" t="s">
        <v>58</v>
      </c>
      <c r="J1394" s="230" t="s">
        <v>303</v>
      </c>
      <c r="K1394" s="230">
        <v>2017</v>
      </c>
      <c r="L1394" s="230" t="s">
        <v>293</v>
      </c>
      <c r="U1394" s="230" t="s">
        <v>976</v>
      </c>
      <c r="V1394" s="230" t="s">
        <v>976</v>
      </c>
    </row>
    <row r="1395" spans="1:22" ht="17.25" customHeight="1" x14ac:dyDescent="0.3">
      <c r="A1395" s="230">
        <v>423648</v>
      </c>
      <c r="B1395" s="230" t="s">
        <v>3826</v>
      </c>
      <c r="C1395" s="230" t="s">
        <v>75</v>
      </c>
      <c r="D1395" s="230" t="s">
        <v>254</v>
      </c>
      <c r="E1395" s="230" t="s">
        <v>146</v>
      </c>
      <c r="F1395" s="230">
        <v>36364</v>
      </c>
      <c r="G1395" s="230" t="s">
        <v>288</v>
      </c>
      <c r="H1395" s="230" t="s">
        <v>1482</v>
      </c>
      <c r="I1395" s="230" t="s">
        <v>58</v>
      </c>
      <c r="J1395" s="230" t="s">
        <v>303</v>
      </c>
      <c r="K1395" s="230">
        <v>2017</v>
      </c>
      <c r="L1395" s="230" t="s">
        <v>293</v>
      </c>
      <c r="T1395" s="230" t="s">
        <v>976</v>
      </c>
      <c r="U1395" s="230" t="s">
        <v>976</v>
      </c>
      <c r="V1395" s="230" t="s">
        <v>976</v>
      </c>
    </row>
    <row r="1396" spans="1:22" ht="17.25" customHeight="1" x14ac:dyDescent="0.3">
      <c r="A1396" s="230">
        <v>425317</v>
      </c>
      <c r="B1396" s="230" t="s">
        <v>3829</v>
      </c>
      <c r="C1396" s="230" t="s">
        <v>92</v>
      </c>
      <c r="D1396" s="230" t="s">
        <v>212</v>
      </c>
      <c r="E1396" s="230" t="s">
        <v>145</v>
      </c>
      <c r="F1396" s="230">
        <v>36536</v>
      </c>
      <c r="G1396" s="230" t="s">
        <v>288</v>
      </c>
      <c r="H1396" s="230" t="s">
        <v>1482</v>
      </c>
      <c r="I1396" s="230" t="s">
        <v>58</v>
      </c>
      <c r="J1396" s="230" t="s">
        <v>303</v>
      </c>
      <c r="K1396" s="230">
        <v>2017</v>
      </c>
      <c r="L1396" s="230" t="s">
        <v>293</v>
      </c>
      <c r="T1396" s="230" t="s">
        <v>976</v>
      </c>
      <c r="U1396" s="230" t="s">
        <v>976</v>
      </c>
      <c r="V1396" s="230" t="s">
        <v>976</v>
      </c>
    </row>
    <row r="1397" spans="1:22" ht="17.25" customHeight="1" x14ac:dyDescent="0.3">
      <c r="A1397" s="230">
        <v>425027</v>
      </c>
      <c r="B1397" s="230" t="s">
        <v>3830</v>
      </c>
      <c r="C1397" s="230" t="s">
        <v>83</v>
      </c>
      <c r="D1397" s="230" t="s">
        <v>240</v>
      </c>
      <c r="E1397" s="230" t="s">
        <v>146</v>
      </c>
      <c r="F1397" s="230">
        <v>35698</v>
      </c>
      <c r="G1397" s="230" t="s">
        <v>288</v>
      </c>
      <c r="H1397" s="230" t="s">
        <v>1482</v>
      </c>
      <c r="I1397" s="230" t="s">
        <v>58</v>
      </c>
      <c r="J1397" s="230" t="s">
        <v>303</v>
      </c>
      <c r="K1397" s="230">
        <v>2015</v>
      </c>
      <c r="U1397" s="230" t="s">
        <v>976</v>
      </c>
      <c r="V1397" s="230" t="s">
        <v>976</v>
      </c>
    </row>
    <row r="1398" spans="1:22" ht="17.25" customHeight="1" x14ac:dyDescent="0.3">
      <c r="A1398" s="230">
        <v>425886</v>
      </c>
      <c r="B1398" s="230" t="s">
        <v>3831</v>
      </c>
      <c r="C1398" s="230" t="s">
        <v>105</v>
      </c>
      <c r="D1398" s="230" t="s">
        <v>1886</v>
      </c>
      <c r="E1398" s="230" t="s">
        <v>146</v>
      </c>
      <c r="H1398" s="230" t="s">
        <v>1482</v>
      </c>
      <c r="I1398" s="230" t="s">
        <v>58</v>
      </c>
      <c r="J1398" s="230" t="s">
        <v>303</v>
      </c>
      <c r="K1398" s="230">
        <v>2016</v>
      </c>
      <c r="U1398" s="230" t="s">
        <v>976</v>
      </c>
      <c r="V1398" s="230" t="s">
        <v>976</v>
      </c>
    </row>
    <row r="1399" spans="1:22" ht="17.25" customHeight="1" x14ac:dyDescent="0.3">
      <c r="A1399" s="230">
        <v>426336</v>
      </c>
      <c r="B1399" s="230" t="s">
        <v>3832</v>
      </c>
      <c r="C1399" s="230" t="s">
        <v>64</v>
      </c>
      <c r="D1399" s="230" t="s">
        <v>357</v>
      </c>
      <c r="E1399" s="230" t="s">
        <v>146</v>
      </c>
      <c r="F1399" s="230">
        <v>36161</v>
      </c>
      <c r="H1399" s="230" t="s">
        <v>1482</v>
      </c>
      <c r="I1399" s="230" t="s">
        <v>58</v>
      </c>
      <c r="J1399" s="230" t="s">
        <v>303</v>
      </c>
      <c r="K1399" s="230">
        <v>2017</v>
      </c>
      <c r="U1399" s="230" t="s">
        <v>976</v>
      </c>
      <c r="V1399" s="230" t="s">
        <v>976</v>
      </c>
    </row>
    <row r="1400" spans="1:22" ht="17.25" customHeight="1" x14ac:dyDescent="0.3">
      <c r="A1400" s="230">
        <v>426936</v>
      </c>
      <c r="B1400" s="230" t="s">
        <v>3834</v>
      </c>
      <c r="C1400" s="230" t="s">
        <v>71</v>
      </c>
      <c r="D1400" s="230" t="s">
        <v>471</v>
      </c>
      <c r="E1400" s="230" t="s">
        <v>146</v>
      </c>
      <c r="F1400" s="230">
        <v>36526</v>
      </c>
      <c r="G1400" s="230" t="s">
        <v>288</v>
      </c>
      <c r="H1400" s="230" t="s">
        <v>1482</v>
      </c>
      <c r="I1400" s="230" t="s">
        <v>58</v>
      </c>
      <c r="J1400" s="230" t="s">
        <v>303</v>
      </c>
      <c r="K1400" s="230">
        <v>2017</v>
      </c>
      <c r="V1400" s="230" t="s">
        <v>976</v>
      </c>
    </row>
    <row r="1401" spans="1:22" ht="17.25" customHeight="1" x14ac:dyDescent="0.3">
      <c r="A1401" s="230">
        <v>422221</v>
      </c>
      <c r="B1401" s="230" t="s">
        <v>3835</v>
      </c>
      <c r="C1401" s="230" t="s">
        <v>125</v>
      </c>
      <c r="D1401" s="230" t="s">
        <v>431</v>
      </c>
      <c r="E1401" s="230" t="s">
        <v>146</v>
      </c>
      <c r="F1401" s="230">
        <v>33239</v>
      </c>
      <c r="G1401" s="230" t="s">
        <v>288</v>
      </c>
      <c r="H1401" s="230" t="s">
        <v>1482</v>
      </c>
      <c r="I1401" s="230" t="s">
        <v>58</v>
      </c>
      <c r="K1401" s="230">
        <v>2008</v>
      </c>
    </row>
    <row r="1402" spans="1:22" ht="17.25" customHeight="1" x14ac:dyDescent="0.3">
      <c r="A1402" s="230">
        <v>423261</v>
      </c>
      <c r="B1402" s="230" t="s">
        <v>3836</v>
      </c>
      <c r="C1402" s="230" t="s">
        <v>97</v>
      </c>
      <c r="D1402" s="230" t="s">
        <v>204</v>
      </c>
      <c r="E1402" s="230" t="s">
        <v>146</v>
      </c>
      <c r="F1402" s="230">
        <v>34425</v>
      </c>
      <c r="G1402" s="230" t="s">
        <v>288</v>
      </c>
      <c r="H1402" s="230" t="s">
        <v>1482</v>
      </c>
      <c r="I1402" s="230" t="s">
        <v>58</v>
      </c>
      <c r="J1402" s="230" t="s">
        <v>302</v>
      </c>
      <c r="K1402" s="230">
        <v>2011</v>
      </c>
      <c r="N1402" s="230">
        <v>3109</v>
      </c>
      <c r="O1402" s="230">
        <v>44425.351180555554</v>
      </c>
      <c r="P1402" s="230">
        <v>10000</v>
      </c>
    </row>
    <row r="1403" spans="1:22" ht="17.25" customHeight="1" x14ac:dyDescent="0.3">
      <c r="A1403" s="230">
        <v>422952</v>
      </c>
      <c r="B1403" s="230" t="s">
        <v>3837</v>
      </c>
      <c r="C1403" s="230" t="s">
        <v>80</v>
      </c>
      <c r="D1403" s="230" t="s">
        <v>662</v>
      </c>
      <c r="E1403" s="230" t="s">
        <v>146</v>
      </c>
      <c r="F1403" s="230">
        <v>34700</v>
      </c>
      <c r="G1403" s="230" t="s">
        <v>288</v>
      </c>
      <c r="H1403" s="230" t="s">
        <v>1482</v>
      </c>
      <c r="I1403" s="230" t="s">
        <v>58</v>
      </c>
      <c r="J1403" s="230" t="s">
        <v>302</v>
      </c>
      <c r="K1403" s="230">
        <v>2013</v>
      </c>
      <c r="R1403" s="230" t="s">
        <v>976</v>
      </c>
      <c r="S1403" s="230" t="s">
        <v>976</v>
      </c>
      <c r="T1403" s="230" t="s">
        <v>976</v>
      </c>
      <c r="U1403" s="230" t="s">
        <v>976</v>
      </c>
      <c r="V1403" s="230" t="s">
        <v>976</v>
      </c>
    </row>
    <row r="1404" spans="1:22" ht="17.25" customHeight="1" x14ac:dyDescent="0.3">
      <c r="A1404" s="230">
        <v>415924</v>
      </c>
      <c r="B1404" s="230" t="s">
        <v>3838</v>
      </c>
      <c r="C1404" s="230" t="s">
        <v>83</v>
      </c>
      <c r="D1404" s="230" t="s">
        <v>3839</v>
      </c>
      <c r="E1404" s="230" t="s">
        <v>145</v>
      </c>
      <c r="F1404" s="230">
        <v>25435</v>
      </c>
      <c r="G1404" s="230" t="s">
        <v>288</v>
      </c>
      <c r="H1404" s="230" t="s">
        <v>1482</v>
      </c>
      <c r="I1404" s="230" t="s">
        <v>58</v>
      </c>
      <c r="N1404" s="230">
        <v>3225</v>
      </c>
      <c r="O1404" s="230">
        <v>44427.562650462962</v>
      </c>
      <c r="P1404" s="230">
        <v>15000</v>
      </c>
    </row>
    <row r="1405" spans="1:22" ht="17.25" customHeight="1" x14ac:dyDescent="0.3">
      <c r="A1405" s="230">
        <v>424008</v>
      </c>
      <c r="B1405" s="230" t="s">
        <v>3840</v>
      </c>
      <c r="C1405" s="230" t="s">
        <v>63</v>
      </c>
      <c r="D1405" s="230" t="s">
        <v>522</v>
      </c>
      <c r="E1405" s="230" t="s">
        <v>145</v>
      </c>
      <c r="F1405" s="230">
        <v>26785</v>
      </c>
      <c r="G1405" s="230" t="s">
        <v>288</v>
      </c>
      <c r="H1405" s="230" t="s">
        <v>1482</v>
      </c>
      <c r="I1405" s="230" t="s">
        <v>58</v>
      </c>
    </row>
    <row r="1406" spans="1:22" ht="17.25" customHeight="1" x14ac:dyDescent="0.3">
      <c r="A1406" s="230">
        <v>417223</v>
      </c>
      <c r="B1406" s="230" t="s">
        <v>3841</v>
      </c>
      <c r="C1406" s="230" t="s">
        <v>59</v>
      </c>
      <c r="D1406" s="230" t="s">
        <v>206</v>
      </c>
      <c r="E1406" s="230" t="s">
        <v>145</v>
      </c>
      <c r="F1406" s="230">
        <v>27050</v>
      </c>
      <c r="G1406" s="230" t="s">
        <v>288</v>
      </c>
      <c r="H1406" s="230" t="s">
        <v>1482</v>
      </c>
      <c r="I1406" s="230" t="s">
        <v>58</v>
      </c>
      <c r="U1406" s="230" t="s">
        <v>976</v>
      </c>
      <c r="V1406" s="230" t="s">
        <v>976</v>
      </c>
    </row>
    <row r="1407" spans="1:22" ht="17.25" customHeight="1" x14ac:dyDescent="0.3">
      <c r="A1407" s="230">
        <v>422186</v>
      </c>
      <c r="B1407" s="230" t="s">
        <v>3842</v>
      </c>
      <c r="C1407" s="230" t="s">
        <v>506</v>
      </c>
      <c r="D1407" s="230" t="s">
        <v>576</v>
      </c>
      <c r="E1407" s="230" t="s">
        <v>145</v>
      </c>
      <c r="F1407" s="230">
        <v>28856</v>
      </c>
      <c r="G1407" s="230" t="s">
        <v>288</v>
      </c>
      <c r="H1407" s="230" t="s">
        <v>1482</v>
      </c>
      <c r="I1407" s="230" t="s">
        <v>58</v>
      </c>
      <c r="R1407" s="230" t="s">
        <v>976</v>
      </c>
      <c r="S1407" s="230" t="s">
        <v>976</v>
      </c>
      <c r="T1407" s="230" t="s">
        <v>976</v>
      </c>
      <c r="U1407" s="230" t="s">
        <v>976</v>
      </c>
      <c r="V1407" s="230" t="s">
        <v>976</v>
      </c>
    </row>
    <row r="1408" spans="1:22" ht="17.25" customHeight="1" x14ac:dyDescent="0.3">
      <c r="A1408" s="230">
        <v>422489</v>
      </c>
      <c r="B1408" s="230" t="s">
        <v>3845</v>
      </c>
      <c r="C1408" s="230" t="s">
        <v>108</v>
      </c>
      <c r="D1408" s="230" t="s">
        <v>238</v>
      </c>
      <c r="E1408" s="230" t="s">
        <v>145</v>
      </c>
      <c r="F1408" s="230">
        <v>30682</v>
      </c>
      <c r="G1408" s="230" t="s">
        <v>3218</v>
      </c>
      <c r="H1408" s="230" t="s">
        <v>1482</v>
      </c>
      <c r="I1408" s="230" t="s">
        <v>58</v>
      </c>
      <c r="R1408" s="230" t="s">
        <v>976</v>
      </c>
      <c r="S1408" s="230" t="s">
        <v>976</v>
      </c>
      <c r="T1408" s="230" t="s">
        <v>976</v>
      </c>
      <c r="U1408" s="230" t="s">
        <v>976</v>
      </c>
      <c r="V1408" s="230" t="s">
        <v>976</v>
      </c>
    </row>
    <row r="1409" spans="1:22" ht="17.25" customHeight="1" x14ac:dyDescent="0.3">
      <c r="A1409" s="230">
        <v>419561</v>
      </c>
      <c r="B1409" s="230" t="s">
        <v>3847</v>
      </c>
      <c r="C1409" s="230" t="s">
        <v>1005</v>
      </c>
      <c r="D1409" s="230" t="s">
        <v>255</v>
      </c>
      <c r="E1409" s="230" t="s">
        <v>146</v>
      </c>
      <c r="F1409" s="230">
        <v>31312</v>
      </c>
      <c r="G1409" s="230" t="s">
        <v>298</v>
      </c>
      <c r="H1409" s="230" t="s">
        <v>1482</v>
      </c>
      <c r="I1409" s="230" t="s">
        <v>58</v>
      </c>
    </row>
    <row r="1410" spans="1:22" ht="17.25" customHeight="1" x14ac:dyDescent="0.3">
      <c r="A1410" s="230">
        <v>419792</v>
      </c>
      <c r="B1410" s="230" t="s">
        <v>3850</v>
      </c>
      <c r="C1410" s="230" t="s">
        <v>63</v>
      </c>
      <c r="D1410" s="230" t="s">
        <v>642</v>
      </c>
      <c r="E1410" s="230" t="s">
        <v>145</v>
      </c>
      <c r="F1410" s="230">
        <v>33241</v>
      </c>
      <c r="G1410" s="230" t="s">
        <v>288</v>
      </c>
      <c r="H1410" s="230" t="s">
        <v>1482</v>
      </c>
      <c r="I1410" s="230" t="s">
        <v>58</v>
      </c>
      <c r="R1410" s="230" t="s">
        <v>976</v>
      </c>
      <c r="S1410" s="230" t="s">
        <v>976</v>
      </c>
      <c r="T1410" s="230" t="s">
        <v>976</v>
      </c>
      <c r="U1410" s="230" t="s">
        <v>976</v>
      </c>
      <c r="V1410" s="230" t="s">
        <v>976</v>
      </c>
    </row>
    <row r="1411" spans="1:22" ht="17.25" customHeight="1" x14ac:dyDescent="0.3">
      <c r="A1411" s="230">
        <v>420485</v>
      </c>
      <c r="B1411" s="230" t="s">
        <v>3851</v>
      </c>
      <c r="C1411" s="230" t="s">
        <v>87</v>
      </c>
      <c r="D1411" s="230" t="s">
        <v>682</v>
      </c>
      <c r="E1411" s="230" t="s">
        <v>146</v>
      </c>
      <c r="F1411" s="230">
        <v>33879</v>
      </c>
      <c r="G1411" s="230" t="s">
        <v>298</v>
      </c>
      <c r="H1411" s="230" t="s">
        <v>1482</v>
      </c>
      <c r="I1411" s="230" t="s">
        <v>58</v>
      </c>
      <c r="R1411" s="230" t="s">
        <v>976</v>
      </c>
      <c r="S1411" s="230" t="s">
        <v>976</v>
      </c>
      <c r="T1411" s="230" t="s">
        <v>976</v>
      </c>
      <c r="U1411" s="230" t="s">
        <v>976</v>
      </c>
      <c r="V1411" s="230" t="s">
        <v>976</v>
      </c>
    </row>
    <row r="1412" spans="1:22" ht="17.25" customHeight="1" x14ac:dyDescent="0.3">
      <c r="A1412" s="230">
        <v>422669</v>
      </c>
      <c r="B1412" s="230" t="s">
        <v>3852</v>
      </c>
      <c r="C1412" s="230" t="s">
        <v>382</v>
      </c>
      <c r="D1412" s="230" t="s">
        <v>1641</v>
      </c>
      <c r="E1412" s="230" t="s">
        <v>146</v>
      </c>
      <c r="F1412" s="230">
        <v>33971</v>
      </c>
      <c r="G1412" s="230" t="s">
        <v>3853</v>
      </c>
      <c r="H1412" s="230" t="s">
        <v>1482</v>
      </c>
      <c r="I1412" s="230" t="s">
        <v>58</v>
      </c>
      <c r="R1412" s="230" t="s">
        <v>976</v>
      </c>
      <c r="S1412" s="230" t="s">
        <v>976</v>
      </c>
      <c r="T1412" s="230" t="s">
        <v>976</v>
      </c>
      <c r="U1412" s="230" t="s">
        <v>976</v>
      </c>
      <c r="V1412" s="230" t="s">
        <v>976</v>
      </c>
    </row>
    <row r="1413" spans="1:22" ht="17.25" customHeight="1" x14ac:dyDescent="0.3">
      <c r="A1413" s="230">
        <v>416130</v>
      </c>
      <c r="B1413" s="230" t="s">
        <v>3855</v>
      </c>
      <c r="C1413" s="230" t="s">
        <v>125</v>
      </c>
      <c r="D1413" s="230" t="s">
        <v>433</v>
      </c>
      <c r="E1413" s="230" t="s">
        <v>146</v>
      </c>
      <c r="F1413" s="230">
        <v>33974</v>
      </c>
      <c r="G1413" s="230" t="s">
        <v>3081</v>
      </c>
      <c r="H1413" s="230" t="s">
        <v>1482</v>
      </c>
      <c r="I1413" s="230" t="s">
        <v>58</v>
      </c>
      <c r="U1413" s="230" t="s">
        <v>976</v>
      </c>
      <c r="V1413" s="230" t="s">
        <v>976</v>
      </c>
    </row>
    <row r="1414" spans="1:22" ht="17.25" customHeight="1" x14ac:dyDescent="0.3">
      <c r="A1414" s="230">
        <v>415403</v>
      </c>
      <c r="B1414" s="230" t="s">
        <v>3856</v>
      </c>
      <c r="C1414" s="230" t="s">
        <v>3045</v>
      </c>
      <c r="D1414" s="230" t="s">
        <v>596</v>
      </c>
      <c r="E1414" s="230" t="s">
        <v>146</v>
      </c>
      <c r="F1414" s="230">
        <v>34100</v>
      </c>
      <c r="G1414" s="230" t="s">
        <v>288</v>
      </c>
      <c r="H1414" s="230" t="s">
        <v>1482</v>
      </c>
      <c r="I1414" s="230" t="s">
        <v>58</v>
      </c>
      <c r="T1414" s="230" t="s">
        <v>976</v>
      </c>
      <c r="U1414" s="230" t="s">
        <v>976</v>
      </c>
      <c r="V1414" s="230" t="s">
        <v>976</v>
      </c>
    </row>
    <row r="1415" spans="1:22" ht="17.25" customHeight="1" x14ac:dyDescent="0.3">
      <c r="A1415" s="230">
        <v>417233</v>
      </c>
      <c r="B1415" s="230" t="s">
        <v>3857</v>
      </c>
      <c r="C1415" s="230" t="s">
        <v>538</v>
      </c>
      <c r="D1415" s="230" t="s">
        <v>256</v>
      </c>
      <c r="E1415" s="230" t="s">
        <v>145</v>
      </c>
      <c r="F1415" s="230">
        <v>34130</v>
      </c>
      <c r="G1415" s="230" t="s">
        <v>288</v>
      </c>
      <c r="H1415" s="230" t="s">
        <v>1482</v>
      </c>
      <c r="I1415" s="230" t="s">
        <v>58</v>
      </c>
      <c r="U1415" s="230" t="s">
        <v>976</v>
      </c>
      <c r="V1415" s="230" t="s">
        <v>976</v>
      </c>
    </row>
    <row r="1416" spans="1:22" ht="17.25" customHeight="1" x14ac:dyDescent="0.3">
      <c r="A1416" s="230">
        <v>416878</v>
      </c>
      <c r="B1416" s="230" t="s">
        <v>3858</v>
      </c>
      <c r="C1416" s="230" t="s">
        <v>63</v>
      </c>
      <c r="D1416" s="230" t="s">
        <v>204</v>
      </c>
      <c r="E1416" s="230" t="s">
        <v>146</v>
      </c>
      <c r="F1416" s="230">
        <v>34335</v>
      </c>
      <c r="G1416" s="230" t="s">
        <v>288</v>
      </c>
      <c r="H1416" s="230" t="s">
        <v>1482</v>
      </c>
      <c r="I1416" s="230" t="s">
        <v>58</v>
      </c>
      <c r="T1416" s="230" t="s">
        <v>976</v>
      </c>
      <c r="U1416" s="230" t="s">
        <v>976</v>
      </c>
      <c r="V1416" s="230" t="s">
        <v>976</v>
      </c>
    </row>
    <row r="1417" spans="1:22" ht="17.25" customHeight="1" x14ac:dyDescent="0.3">
      <c r="A1417" s="230">
        <v>418448</v>
      </c>
      <c r="B1417" s="230" t="s">
        <v>3859</v>
      </c>
      <c r="C1417" s="230" t="s">
        <v>108</v>
      </c>
      <c r="D1417" s="230" t="s">
        <v>371</v>
      </c>
      <c r="E1417" s="230" t="s">
        <v>146</v>
      </c>
      <c r="F1417" s="230">
        <v>34335</v>
      </c>
      <c r="G1417" s="230" t="s">
        <v>288</v>
      </c>
      <c r="H1417" s="230" t="s">
        <v>1482</v>
      </c>
      <c r="I1417" s="230" t="s">
        <v>58</v>
      </c>
      <c r="U1417" s="230" t="s">
        <v>976</v>
      </c>
      <c r="V1417" s="230" t="s">
        <v>976</v>
      </c>
    </row>
    <row r="1418" spans="1:22" ht="17.25" customHeight="1" x14ac:dyDescent="0.3">
      <c r="A1418" s="230">
        <v>418636</v>
      </c>
      <c r="B1418" s="230" t="s">
        <v>3860</v>
      </c>
      <c r="C1418" s="230" t="s">
        <v>386</v>
      </c>
      <c r="D1418" s="230" t="s">
        <v>710</v>
      </c>
      <c r="E1418" s="230" t="s">
        <v>145</v>
      </c>
      <c r="F1418" s="230">
        <v>34335</v>
      </c>
      <c r="G1418" s="230" t="s">
        <v>288</v>
      </c>
      <c r="H1418" s="230" t="s">
        <v>1482</v>
      </c>
      <c r="I1418" s="230" t="s">
        <v>58</v>
      </c>
      <c r="R1418" s="230" t="s">
        <v>976</v>
      </c>
      <c r="S1418" s="230" t="s">
        <v>976</v>
      </c>
      <c r="T1418" s="230" t="s">
        <v>976</v>
      </c>
      <c r="U1418" s="230" t="s">
        <v>976</v>
      </c>
      <c r="V1418" s="230" t="s">
        <v>976</v>
      </c>
    </row>
    <row r="1419" spans="1:22" ht="17.25" customHeight="1" x14ac:dyDescent="0.3">
      <c r="A1419" s="230">
        <v>418780</v>
      </c>
      <c r="B1419" s="230" t="s">
        <v>3861</v>
      </c>
      <c r="C1419" s="230" t="s">
        <v>540</v>
      </c>
      <c r="D1419" s="230" t="s">
        <v>450</v>
      </c>
      <c r="E1419" s="230" t="s">
        <v>145</v>
      </c>
      <c r="F1419" s="230">
        <v>34335</v>
      </c>
      <c r="G1419" s="230" t="s">
        <v>288</v>
      </c>
      <c r="H1419" s="230" t="s">
        <v>1482</v>
      </c>
      <c r="I1419" s="230" t="s">
        <v>58</v>
      </c>
      <c r="R1419" s="230" t="s">
        <v>976</v>
      </c>
      <c r="S1419" s="230" t="s">
        <v>976</v>
      </c>
      <c r="T1419" s="230" t="s">
        <v>976</v>
      </c>
      <c r="U1419" s="230" t="s">
        <v>976</v>
      </c>
      <c r="V1419" s="230" t="s">
        <v>976</v>
      </c>
    </row>
    <row r="1420" spans="1:22" ht="17.25" customHeight="1" x14ac:dyDescent="0.3">
      <c r="A1420" s="230">
        <v>417462</v>
      </c>
      <c r="B1420" s="230" t="s">
        <v>3862</v>
      </c>
      <c r="C1420" s="230" t="s">
        <v>98</v>
      </c>
      <c r="D1420" s="230" t="s">
        <v>1159</v>
      </c>
      <c r="E1420" s="230" t="s">
        <v>145</v>
      </c>
      <c r="F1420" s="230">
        <v>34338</v>
      </c>
      <c r="G1420" s="230" t="s">
        <v>288</v>
      </c>
      <c r="H1420" s="230" t="s">
        <v>1482</v>
      </c>
      <c r="I1420" s="230" t="s">
        <v>58</v>
      </c>
      <c r="U1420" s="230" t="s">
        <v>976</v>
      </c>
      <c r="V1420" s="230" t="s">
        <v>976</v>
      </c>
    </row>
    <row r="1421" spans="1:22" ht="17.25" customHeight="1" x14ac:dyDescent="0.3">
      <c r="A1421" s="230">
        <v>417375</v>
      </c>
      <c r="B1421" s="230" t="s">
        <v>3863</v>
      </c>
      <c r="C1421" s="230" t="s">
        <v>76</v>
      </c>
      <c r="D1421" s="230" t="s">
        <v>357</v>
      </c>
      <c r="E1421" s="230" t="s">
        <v>145</v>
      </c>
      <c r="F1421" s="230">
        <v>34464</v>
      </c>
      <c r="G1421" s="230" t="s">
        <v>288</v>
      </c>
      <c r="H1421" s="230" t="s">
        <v>1482</v>
      </c>
      <c r="I1421" s="230" t="s">
        <v>58</v>
      </c>
      <c r="U1421" s="230" t="s">
        <v>976</v>
      </c>
      <c r="V1421" s="230" t="s">
        <v>976</v>
      </c>
    </row>
    <row r="1422" spans="1:22" ht="17.25" customHeight="1" x14ac:dyDescent="0.3">
      <c r="A1422" s="230">
        <v>418419</v>
      </c>
      <c r="B1422" s="230" t="s">
        <v>3864</v>
      </c>
      <c r="C1422" s="230" t="s">
        <v>458</v>
      </c>
      <c r="D1422" s="230" t="s">
        <v>233</v>
      </c>
      <c r="E1422" s="230" t="s">
        <v>145</v>
      </c>
      <c r="F1422" s="230">
        <v>34532</v>
      </c>
      <c r="G1422" s="230" t="s">
        <v>288</v>
      </c>
      <c r="H1422" s="230" t="s">
        <v>1482</v>
      </c>
      <c r="I1422" s="230" t="s">
        <v>58</v>
      </c>
      <c r="U1422" s="230" t="s">
        <v>976</v>
      </c>
      <c r="V1422" s="230" t="s">
        <v>976</v>
      </c>
    </row>
    <row r="1423" spans="1:22" ht="17.25" customHeight="1" x14ac:dyDescent="0.3">
      <c r="A1423" s="230">
        <v>416281</v>
      </c>
      <c r="B1423" s="230" t="s">
        <v>3865</v>
      </c>
      <c r="C1423" s="230" t="s">
        <v>3066</v>
      </c>
      <c r="D1423" s="230" t="s">
        <v>229</v>
      </c>
      <c r="E1423" s="230" t="s">
        <v>145</v>
      </c>
      <c r="F1423" s="230">
        <v>34556</v>
      </c>
      <c r="G1423" s="230" t="s">
        <v>288</v>
      </c>
      <c r="H1423" s="230" t="s">
        <v>1482</v>
      </c>
      <c r="I1423" s="230" t="s">
        <v>58</v>
      </c>
      <c r="R1423" s="230" t="s">
        <v>976</v>
      </c>
      <c r="S1423" s="230" t="s">
        <v>976</v>
      </c>
      <c r="T1423" s="230" t="s">
        <v>976</v>
      </c>
      <c r="U1423" s="230" t="s">
        <v>976</v>
      </c>
      <c r="V1423" s="230" t="s">
        <v>976</v>
      </c>
    </row>
    <row r="1424" spans="1:22" ht="17.25" customHeight="1" x14ac:dyDescent="0.3">
      <c r="A1424" s="230">
        <v>416124</v>
      </c>
      <c r="B1424" s="230" t="s">
        <v>3866</v>
      </c>
      <c r="C1424" s="230" t="s">
        <v>114</v>
      </c>
      <c r="D1424" s="230" t="s">
        <v>253</v>
      </c>
      <c r="E1424" s="230" t="s">
        <v>146</v>
      </c>
      <c r="F1424" s="230">
        <v>34578</v>
      </c>
      <c r="G1424" s="230" t="s">
        <v>288</v>
      </c>
      <c r="H1424" s="230" t="s">
        <v>1482</v>
      </c>
      <c r="I1424" s="230" t="s">
        <v>58</v>
      </c>
      <c r="U1424" s="230" t="s">
        <v>976</v>
      </c>
      <c r="V1424" s="230" t="s">
        <v>976</v>
      </c>
    </row>
    <row r="1425" spans="1:22" ht="17.25" customHeight="1" x14ac:dyDescent="0.3">
      <c r="A1425" s="230">
        <v>419571</v>
      </c>
      <c r="B1425" s="230" t="s">
        <v>3867</v>
      </c>
      <c r="C1425" s="230" t="s">
        <v>769</v>
      </c>
      <c r="D1425" s="230" t="s">
        <v>255</v>
      </c>
      <c r="E1425" s="230" t="s">
        <v>146</v>
      </c>
      <c r="F1425" s="230">
        <v>34700</v>
      </c>
      <c r="G1425" s="230" t="s">
        <v>293</v>
      </c>
      <c r="H1425" s="230" t="s">
        <v>1482</v>
      </c>
      <c r="I1425" s="230" t="s">
        <v>58</v>
      </c>
      <c r="R1425" s="230" t="s">
        <v>976</v>
      </c>
      <c r="S1425" s="230" t="s">
        <v>976</v>
      </c>
      <c r="T1425" s="230" t="s">
        <v>976</v>
      </c>
      <c r="U1425" s="230" t="s">
        <v>976</v>
      </c>
      <c r="V1425" s="230" t="s">
        <v>976</v>
      </c>
    </row>
    <row r="1426" spans="1:22" ht="17.25" customHeight="1" x14ac:dyDescent="0.3">
      <c r="A1426" s="230">
        <v>419941</v>
      </c>
      <c r="B1426" s="230" t="s">
        <v>3868</v>
      </c>
      <c r="C1426" s="230" t="s">
        <v>3869</v>
      </c>
      <c r="D1426" s="230" t="s">
        <v>212</v>
      </c>
      <c r="E1426" s="230" t="s">
        <v>146</v>
      </c>
      <c r="F1426" s="230">
        <v>34825</v>
      </c>
      <c r="G1426" s="230" t="s">
        <v>288</v>
      </c>
      <c r="H1426" s="230" t="s">
        <v>1482</v>
      </c>
      <c r="I1426" s="230" t="s">
        <v>58</v>
      </c>
      <c r="R1426" s="230" t="s">
        <v>976</v>
      </c>
      <c r="T1426" s="230" t="s">
        <v>976</v>
      </c>
      <c r="U1426" s="230" t="s">
        <v>976</v>
      </c>
      <c r="V1426" s="230" t="s">
        <v>976</v>
      </c>
    </row>
    <row r="1427" spans="1:22" ht="17.25" customHeight="1" x14ac:dyDescent="0.3">
      <c r="A1427" s="230">
        <v>422617</v>
      </c>
      <c r="B1427" s="230" t="s">
        <v>3870</v>
      </c>
      <c r="C1427" s="230" t="s">
        <v>92</v>
      </c>
      <c r="D1427" s="230" t="s">
        <v>195</v>
      </c>
      <c r="E1427" s="230" t="s">
        <v>146</v>
      </c>
      <c r="F1427" s="230">
        <v>34955</v>
      </c>
      <c r="G1427" s="230" t="s">
        <v>1485</v>
      </c>
      <c r="H1427" s="230" t="s">
        <v>1482</v>
      </c>
      <c r="I1427" s="230" t="s">
        <v>58</v>
      </c>
      <c r="R1427" s="230" t="s">
        <v>976</v>
      </c>
      <c r="S1427" s="230" t="s">
        <v>976</v>
      </c>
      <c r="U1427" s="230" t="s">
        <v>976</v>
      </c>
      <c r="V1427" s="230" t="s">
        <v>976</v>
      </c>
    </row>
    <row r="1428" spans="1:22" ht="17.25" customHeight="1" x14ac:dyDescent="0.3">
      <c r="A1428" s="230">
        <v>418091</v>
      </c>
      <c r="B1428" s="230" t="s">
        <v>3871</v>
      </c>
      <c r="C1428" s="230" t="s">
        <v>385</v>
      </c>
      <c r="D1428" s="230" t="s">
        <v>3049</v>
      </c>
      <c r="E1428" s="230" t="s">
        <v>146</v>
      </c>
      <c r="F1428" s="230">
        <v>35065</v>
      </c>
      <c r="G1428" s="230" t="s">
        <v>288</v>
      </c>
      <c r="H1428" s="230" t="s">
        <v>1482</v>
      </c>
      <c r="I1428" s="230" t="s">
        <v>58</v>
      </c>
      <c r="R1428" s="230" t="s">
        <v>976</v>
      </c>
      <c r="S1428" s="230" t="s">
        <v>976</v>
      </c>
      <c r="T1428" s="230" t="s">
        <v>976</v>
      </c>
      <c r="U1428" s="230" t="s">
        <v>976</v>
      </c>
      <c r="V1428" s="230" t="s">
        <v>976</v>
      </c>
    </row>
    <row r="1429" spans="1:22" ht="17.25" customHeight="1" x14ac:dyDescent="0.3">
      <c r="A1429" s="230">
        <v>419102</v>
      </c>
      <c r="B1429" s="230" t="s">
        <v>3872</v>
      </c>
      <c r="C1429" s="230" t="s">
        <v>67</v>
      </c>
      <c r="D1429" s="230" t="s">
        <v>254</v>
      </c>
      <c r="E1429" s="230" t="s">
        <v>145</v>
      </c>
      <c r="F1429" s="230">
        <v>35065</v>
      </c>
      <c r="G1429" s="230" t="s">
        <v>288</v>
      </c>
      <c r="H1429" s="230" t="s">
        <v>1482</v>
      </c>
      <c r="I1429" s="230" t="s">
        <v>58</v>
      </c>
      <c r="R1429" s="230" t="s">
        <v>976</v>
      </c>
      <c r="S1429" s="230" t="s">
        <v>976</v>
      </c>
      <c r="T1429" s="230" t="s">
        <v>976</v>
      </c>
      <c r="U1429" s="230" t="s">
        <v>976</v>
      </c>
      <c r="V1429" s="230" t="s">
        <v>976</v>
      </c>
    </row>
    <row r="1430" spans="1:22" ht="17.25" customHeight="1" x14ac:dyDescent="0.3">
      <c r="A1430" s="230">
        <v>418846</v>
      </c>
      <c r="B1430" s="230" t="s">
        <v>3873</v>
      </c>
      <c r="C1430" s="230" t="s">
        <v>689</v>
      </c>
      <c r="D1430" s="230" t="s">
        <v>3874</v>
      </c>
      <c r="E1430" s="230" t="s">
        <v>145</v>
      </c>
      <c r="F1430" s="230">
        <v>35431</v>
      </c>
      <c r="G1430" s="230" t="s">
        <v>288</v>
      </c>
      <c r="H1430" s="230" t="s">
        <v>1482</v>
      </c>
      <c r="I1430" s="230" t="s">
        <v>58</v>
      </c>
      <c r="U1430" s="230" t="s">
        <v>976</v>
      </c>
      <c r="V1430" s="230" t="s">
        <v>976</v>
      </c>
    </row>
    <row r="1431" spans="1:22" ht="17.25" customHeight="1" x14ac:dyDescent="0.3">
      <c r="A1431" s="230">
        <v>422527</v>
      </c>
      <c r="B1431" s="230" t="s">
        <v>684</v>
      </c>
      <c r="C1431" s="230" t="s">
        <v>3288</v>
      </c>
      <c r="D1431" s="230" t="s">
        <v>216</v>
      </c>
      <c r="E1431" s="230" t="s">
        <v>145</v>
      </c>
      <c r="F1431" s="230">
        <v>36008</v>
      </c>
      <c r="G1431" s="230" t="s">
        <v>1485</v>
      </c>
      <c r="H1431" s="230" t="s">
        <v>1482</v>
      </c>
      <c r="I1431" s="230" t="s">
        <v>58</v>
      </c>
      <c r="V1431" s="230" t="s">
        <v>976</v>
      </c>
    </row>
    <row r="1432" spans="1:22" ht="17.25" customHeight="1" x14ac:dyDescent="0.3">
      <c r="A1432" s="230">
        <v>425901</v>
      </c>
      <c r="B1432" s="230" t="s">
        <v>3875</v>
      </c>
      <c r="C1432" s="230" t="s">
        <v>358</v>
      </c>
      <c r="D1432" s="230" t="s">
        <v>3876</v>
      </c>
      <c r="E1432" s="230" t="s">
        <v>145</v>
      </c>
      <c r="F1432" s="230">
        <v>36177</v>
      </c>
      <c r="G1432" s="230" t="s">
        <v>288</v>
      </c>
      <c r="H1432" s="230" t="s">
        <v>1482</v>
      </c>
      <c r="I1432" s="230" t="s">
        <v>58</v>
      </c>
    </row>
    <row r="1433" spans="1:22" ht="17.25" customHeight="1" x14ac:dyDescent="0.3">
      <c r="A1433" s="230">
        <v>420160</v>
      </c>
      <c r="B1433" s="230" t="s">
        <v>3877</v>
      </c>
      <c r="C1433" s="230" t="s">
        <v>824</v>
      </c>
      <c r="D1433" s="230" t="s">
        <v>373</v>
      </c>
      <c r="E1433" s="230" t="s">
        <v>145</v>
      </c>
      <c r="H1433" s="230" t="s">
        <v>1482</v>
      </c>
      <c r="I1433" s="230" t="s">
        <v>58</v>
      </c>
      <c r="T1433" s="230" t="s">
        <v>976</v>
      </c>
      <c r="U1433" s="230" t="s">
        <v>976</v>
      </c>
      <c r="V1433" s="230" t="s">
        <v>976</v>
      </c>
    </row>
    <row r="1434" spans="1:22" ht="17.25" customHeight="1" x14ac:dyDescent="0.3">
      <c r="A1434" s="230">
        <v>419870</v>
      </c>
      <c r="B1434" s="230" t="s">
        <v>3878</v>
      </c>
      <c r="C1434" s="230" t="s">
        <v>3879</v>
      </c>
      <c r="D1434" s="230" t="s">
        <v>360</v>
      </c>
      <c r="E1434" s="230" t="s">
        <v>145</v>
      </c>
      <c r="H1434" s="230" t="s">
        <v>1482</v>
      </c>
      <c r="I1434" s="230" t="s">
        <v>58</v>
      </c>
      <c r="U1434" s="230" t="s">
        <v>976</v>
      </c>
      <c r="V1434" s="230" t="s">
        <v>976</v>
      </c>
    </row>
    <row r="1435" spans="1:22" ht="17.25" customHeight="1" x14ac:dyDescent="0.3">
      <c r="A1435" s="230">
        <v>427658</v>
      </c>
      <c r="B1435" s="230" t="s">
        <v>3880</v>
      </c>
      <c r="C1435" s="230" t="s">
        <v>382</v>
      </c>
      <c r="D1435" s="230" t="s">
        <v>362</v>
      </c>
      <c r="E1435" s="230" t="s">
        <v>146</v>
      </c>
      <c r="F1435" s="230">
        <v>27983</v>
      </c>
      <c r="G1435" s="230" t="s">
        <v>1485</v>
      </c>
      <c r="H1435" s="230" t="s">
        <v>1482</v>
      </c>
      <c r="I1435" s="230" t="s">
        <v>58</v>
      </c>
      <c r="J1435" s="230" t="s">
        <v>303</v>
      </c>
      <c r="K1435" s="230">
        <v>1994</v>
      </c>
      <c r="L1435" s="230" t="s">
        <v>298</v>
      </c>
      <c r="N1435" s="230">
        <v>3088</v>
      </c>
      <c r="O1435" s="230">
        <v>44424.460810185185</v>
      </c>
      <c r="P1435" s="230">
        <v>10000</v>
      </c>
    </row>
    <row r="1436" spans="1:22" ht="17.25" customHeight="1" x14ac:dyDescent="0.3">
      <c r="A1436" s="230">
        <v>419731</v>
      </c>
      <c r="B1436" s="230" t="s">
        <v>3881</v>
      </c>
      <c r="C1436" s="230" t="s">
        <v>115</v>
      </c>
      <c r="D1436" s="230" t="s">
        <v>245</v>
      </c>
      <c r="E1436" s="230" t="s">
        <v>145</v>
      </c>
      <c r="F1436" s="230">
        <v>33387</v>
      </c>
      <c r="G1436" s="230" t="s">
        <v>1614</v>
      </c>
      <c r="H1436" s="230" t="s">
        <v>1482</v>
      </c>
      <c r="I1436" s="230" t="s">
        <v>58</v>
      </c>
      <c r="J1436" s="230" t="s">
        <v>303</v>
      </c>
      <c r="K1436" s="230">
        <v>2010</v>
      </c>
      <c r="L1436" s="230" t="s">
        <v>298</v>
      </c>
      <c r="T1436" s="230" t="s">
        <v>976</v>
      </c>
      <c r="U1436" s="230" t="s">
        <v>976</v>
      </c>
      <c r="V1436" s="230" t="s">
        <v>976</v>
      </c>
    </row>
    <row r="1437" spans="1:22" ht="17.25" customHeight="1" x14ac:dyDescent="0.3">
      <c r="A1437" s="230">
        <v>427379</v>
      </c>
      <c r="B1437" s="230" t="s">
        <v>3882</v>
      </c>
      <c r="C1437" s="230" t="s">
        <v>120</v>
      </c>
      <c r="D1437" s="230" t="s">
        <v>212</v>
      </c>
      <c r="E1437" s="230" t="s">
        <v>146</v>
      </c>
      <c r="F1437" s="230">
        <v>35797</v>
      </c>
      <c r="G1437" s="230" t="s">
        <v>1485</v>
      </c>
      <c r="H1437" s="230" t="s">
        <v>1482</v>
      </c>
      <c r="I1437" s="230" t="s">
        <v>58</v>
      </c>
      <c r="J1437" s="230" t="s">
        <v>302</v>
      </c>
      <c r="K1437" s="230">
        <v>2018</v>
      </c>
      <c r="L1437" s="230" t="s">
        <v>298</v>
      </c>
      <c r="V1437" s="230" t="s">
        <v>976</v>
      </c>
    </row>
    <row r="1438" spans="1:22" ht="17.25" customHeight="1" x14ac:dyDescent="0.3">
      <c r="A1438" s="230">
        <v>425234</v>
      </c>
      <c r="B1438" s="230" t="s">
        <v>3883</v>
      </c>
      <c r="C1438" s="230" t="s">
        <v>104</v>
      </c>
      <c r="D1438" s="230" t="s">
        <v>222</v>
      </c>
      <c r="E1438" s="230" t="s">
        <v>145</v>
      </c>
      <c r="F1438" s="230">
        <v>33870</v>
      </c>
      <c r="G1438" s="230" t="s">
        <v>288</v>
      </c>
      <c r="H1438" s="230" t="s">
        <v>1482</v>
      </c>
      <c r="I1438" s="230" t="s">
        <v>58</v>
      </c>
      <c r="J1438" s="230" t="s">
        <v>302</v>
      </c>
      <c r="K1438" s="230">
        <v>2011</v>
      </c>
      <c r="L1438" s="230" t="s">
        <v>299</v>
      </c>
      <c r="S1438" s="230" t="s">
        <v>976</v>
      </c>
      <c r="T1438" s="230" t="s">
        <v>976</v>
      </c>
      <c r="U1438" s="230" t="s">
        <v>976</v>
      </c>
      <c r="V1438" s="230" t="s">
        <v>976</v>
      </c>
    </row>
    <row r="1439" spans="1:22" ht="17.25" customHeight="1" x14ac:dyDescent="0.3">
      <c r="A1439" s="230">
        <v>427480</v>
      </c>
      <c r="B1439" s="230" t="s">
        <v>996</v>
      </c>
      <c r="C1439" s="230" t="s">
        <v>3884</v>
      </c>
      <c r="D1439" s="230" t="s">
        <v>91</v>
      </c>
      <c r="E1439" s="230" t="s">
        <v>145</v>
      </c>
      <c r="F1439" s="230">
        <v>32509</v>
      </c>
      <c r="G1439" s="230" t="s">
        <v>288</v>
      </c>
      <c r="H1439" s="230" t="s">
        <v>1482</v>
      </c>
      <c r="I1439" s="230" t="s">
        <v>58</v>
      </c>
      <c r="J1439" s="230" t="s">
        <v>303</v>
      </c>
      <c r="K1439" s="230">
        <v>2011</v>
      </c>
      <c r="L1439" s="230" t="s">
        <v>299</v>
      </c>
    </row>
    <row r="1440" spans="1:22" ht="17.25" customHeight="1" x14ac:dyDescent="0.3">
      <c r="A1440" s="230">
        <v>427236</v>
      </c>
      <c r="B1440" s="230" t="s">
        <v>3885</v>
      </c>
      <c r="C1440" s="230" t="s">
        <v>94</v>
      </c>
      <c r="D1440" s="230" t="s">
        <v>255</v>
      </c>
      <c r="E1440" s="230" t="s">
        <v>145</v>
      </c>
      <c r="F1440" s="230">
        <v>35339</v>
      </c>
      <c r="G1440" s="230" t="s">
        <v>288</v>
      </c>
      <c r="H1440" s="230" t="s">
        <v>1482</v>
      </c>
      <c r="I1440" s="230" t="s">
        <v>58</v>
      </c>
      <c r="J1440" s="230" t="s">
        <v>302</v>
      </c>
      <c r="K1440" s="230">
        <v>2013</v>
      </c>
      <c r="L1440" s="230" t="s">
        <v>299</v>
      </c>
    </row>
    <row r="1441" spans="1:22" ht="17.25" customHeight="1" x14ac:dyDescent="0.3">
      <c r="A1441" s="230">
        <v>427711</v>
      </c>
      <c r="B1441" s="230" t="s">
        <v>3886</v>
      </c>
      <c r="C1441" s="230" t="s">
        <v>63</v>
      </c>
      <c r="D1441" s="230" t="s">
        <v>139</v>
      </c>
      <c r="E1441" s="230" t="s">
        <v>146</v>
      </c>
      <c r="F1441" s="230">
        <v>35923</v>
      </c>
      <c r="G1441" s="230" t="s">
        <v>288</v>
      </c>
      <c r="H1441" s="230" t="s">
        <v>1482</v>
      </c>
      <c r="I1441" s="230" t="s">
        <v>58</v>
      </c>
      <c r="J1441" s="230" t="s">
        <v>302</v>
      </c>
      <c r="K1441" s="230">
        <v>2017</v>
      </c>
      <c r="L1441" s="230" t="s">
        <v>299</v>
      </c>
      <c r="V1441" s="230" t="s">
        <v>976</v>
      </c>
    </row>
    <row r="1442" spans="1:22" ht="17.25" customHeight="1" x14ac:dyDescent="0.3">
      <c r="A1442" s="230">
        <v>427616</v>
      </c>
      <c r="B1442" s="230" t="s">
        <v>3887</v>
      </c>
      <c r="C1442" s="230" t="s">
        <v>99</v>
      </c>
      <c r="D1442" s="230" t="s">
        <v>482</v>
      </c>
      <c r="E1442" s="230" t="s">
        <v>145</v>
      </c>
      <c r="F1442" s="230" t="s">
        <v>3544</v>
      </c>
      <c r="G1442" s="230" t="s">
        <v>1485</v>
      </c>
      <c r="H1442" s="230" t="s">
        <v>1482</v>
      </c>
      <c r="I1442" s="230" t="s">
        <v>58</v>
      </c>
      <c r="J1442" s="230" t="s">
        <v>302</v>
      </c>
      <c r="K1442" s="230">
        <v>2018</v>
      </c>
      <c r="L1442" s="230" t="s">
        <v>299</v>
      </c>
    </row>
    <row r="1443" spans="1:22" ht="17.25" customHeight="1" x14ac:dyDescent="0.3">
      <c r="A1443" s="230">
        <v>427136</v>
      </c>
      <c r="B1443" s="230" t="s">
        <v>3888</v>
      </c>
      <c r="C1443" s="230" t="s">
        <v>61</v>
      </c>
      <c r="D1443" s="230" t="s">
        <v>507</v>
      </c>
      <c r="E1443" s="230" t="s">
        <v>145</v>
      </c>
      <c r="F1443" s="230">
        <v>36470</v>
      </c>
      <c r="G1443" s="230" t="s">
        <v>1835</v>
      </c>
      <c r="H1443" s="230" t="s">
        <v>1482</v>
      </c>
      <c r="I1443" s="230" t="s">
        <v>58</v>
      </c>
      <c r="J1443" s="230" t="s">
        <v>302</v>
      </c>
      <c r="K1443" s="230">
        <v>2018</v>
      </c>
      <c r="L1443" s="230" t="s">
        <v>299</v>
      </c>
      <c r="V1443" s="230" t="s">
        <v>976</v>
      </c>
    </row>
    <row r="1444" spans="1:22" ht="17.25" customHeight="1" x14ac:dyDescent="0.3">
      <c r="A1444" s="230">
        <v>427478</v>
      </c>
      <c r="B1444" s="230" t="s">
        <v>3889</v>
      </c>
      <c r="C1444" s="230" t="s">
        <v>76</v>
      </c>
      <c r="D1444" s="230" t="s">
        <v>241</v>
      </c>
      <c r="E1444" s="230" t="s">
        <v>145</v>
      </c>
      <c r="F1444" s="230" t="s">
        <v>3890</v>
      </c>
      <c r="G1444" s="230" t="s">
        <v>288</v>
      </c>
      <c r="H1444" s="230" t="s">
        <v>1482</v>
      </c>
      <c r="I1444" s="230" t="s">
        <v>58</v>
      </c>
      <c r="J1444" s="230" t="s">
        <v>302</v>
      </c>
      <c r="K1444" s="230">
        <v>2018</v>
      </c>
      <c r="L1444" s="230" t="s">
        <v>299</v>
      </c>
      <c r="V1444" s="230" t="s">
        <v>976</v>
      </c>
    </row>
    <row r="1445" spans="1:22" ht="17.25" customHeight="1" x14ac:dyDescent="0.3">
      <c r="A1445" s="230">
        <v>427562</v>
      </c>
      <c r="B1445" s="230" t="s">
        <v>3891</v>
      </c>
      <c r="C1445" s="230" t="s">
        <v>405</v>
      </c>
      <c r="D1445" s="230" t="s">
        <v>204</v>
      </c>
      <c r="E1445" s="230" t="s">
        <v>145</v>
      </c>
      <c r="H1445" s="230" t="s">
        <v>1482</v>
      </c>
      <c r="I1445" s="230" t="s">
        <v>58</v>
      </c>
      <c r="J1445" s="230" t="s">
        <v>302</v>
      </c>
      <c r="K1445" s="230">
        <v>2018</v>
      </c>
      <c r="L1445" s="230" t="s">
        <v>299</v>
      </c>
      <c r="V1445" s="230" t="s">
        <v>976</v>
      </c>
    </row>
    <row r="1446" spans="1:22" ht="17.25" customHeight="1" x14ac:dyDescent="0.3">
      <c r="A1446" s="230">
        <v>427570</v>
      </c>
      <c r="B1446" s="230" t="s">
        <v>3892</v>
      </c>
      <c r="C1446" s="230" t="s">
        <v>542</v>
      </c>
      <c r="D1446" s="230" t="s">
        <v>454</v>
      </c>
      <c r="E1446" s="230" t="s">
        <v>145</v>
      </c>
      <c r="F1446" s="230">
        <v>36538</v>
      </c>
      <c r="G1446" s="230" t="s">
        <v>288</v>
      </c>
      <c r="H1446" s="230" t="s">
        <v>1482</v>
      </c>
      <c r="I1446" s="230" t="s">
        <v>58</v>
      </c>
      <c r="J1446" s="230" t="s">
        <v>302</v>
      </c>
      <c r="K1446" s="230">
        <v>2018</v>
      </c>
      <c r="L1446" s="230" t="s">
        <v>299</v>
      </c>
    </row>
    <row r="1447" spans="1:22" ht="17.25" customHeight="1" x14ac:dyDescent="0.3">
      <c r="A1447" s="230">
        <v>427596</v>
      </c>
      <c r="B1447" s="230" t="s">
        <v>3893</v>
      </c>
      <c r="C1447" s="230" t="s">
        <v>660</v>
      </c>
      <c r="D1447" s="230" t="s">
        <v>1145</v>
      </c>
      <c r="E1447" s="230" t="s">
        <v>145</v>
      </c>
      <c r="F1447" s="230">
        <v>36748</v>
      </c>
      <c r="G1447" s="230" t="s">
        <v>288</v>
      </c>
      <c r="H1447" s="230" t="s">
        <v>1482</v>
      </c>
      <c r="I1447" s="230" t="s">
        <v>58</v>
      </c>
      <c r="J1447" s="230" t="s">
        <v>302</v>
      </c>
      <c r="K1447" s="230">
        <v>2018</v>
      </c>
      <c r="L1447" s="230" t="s">
        <v>299</v>
      </c>
    </row>
    <row r="1448" spans="1:22" ht="17.25" customHeight="1" x14ac:dyDescent="0.3">
      <c r="A1448" s="230">
        <v>427557</v>
      </c>
      <c r="B1448" s="230" t="s">
        <v>3894</v>
      </c>
      <c r="C1448" s="230" t="s">
        <v>1992</v>
      </c>
      <c r="D1448" s="230" t="s">
        <v>272</v>
      </c>
      <c r="E1448" s="230" t="s">
        <v>145</v>
      </c>
      <c r="F1448" s="230">
        <v>36892</v>
      </c>
      <c r="G1448" s="230" t="s">
        <v>288</v>
      </c>
      <c r="H1448" s="230" t="s">
        <v>1482</v>
      </c>
      <c r="I1448" s="230" t="s">
        <v>58</v>
      </c>
      <c r="J1448" s="230" t="s">
        <v>302</v>
      </c>
      <c r="K1448" s="230">
        <v>2018</v>
      </c>
      <c r="L1448" s="230" t="s">
        <v>299</v>
      </c>
    </row>
    <row r="1449" spans="1:22" ht="17.25" customHeight="1" x14ac:dyDescent="0.3">
      <c r="A1449" s="230">
        <v>427292</v>
      </c>
      <c r="B1449" s="230" t="s">
        <v>3895</v>
      </c>
      <c r="C1449" s="230" t="s">
        <v>98</v>
      </c>
      <c r="D1449" s="230" t="s">
        <v>366</v>
      </c>
      <c r="E1449" s="230" t="s">
        <v>145</v>
      </c>
      <c r="F1449" s="230">
        <v>36901</v>
      </c>
      <c r="G1449" s="230" t="s">
        <v>288</v>
      </c>
      <c r="H1449" s="230" t="s">
        <v>1482</v>
      </c>
      <c r="I1449" s="230" t="s">
        <v>58</v>
      </c>
      <c r="J1449" s="230" t="s">
        <v>302</v>
      </c>
      <c r="K1449" s="230">
        <v>2018</v>
      </c>
      <c r="L1449" s="230" t="s">
        <v>299</v>
      </c>
    </row>
    <row r="1450" spans="1:22" ht="17.25" customHeight="1" x14ac:dyDescent="0.3">
      <c r="A1450" s="230">
        <v>424541</v>
      </c>
      <c r="B1450" s="230" t="s">
        <v>3896</v>
      </c>
      <c r="C1450" s="230" t="s">
        <v>104</v>
      </c>
      <c r="D1450" s="230" t="s">
        <v>233</v>
      </c>
      <c r="E1450" s="230" t="s">
        <v>146</v>
      </c>
      <c r="F1450" s="230">
        <v>32509</v>
      </c>
      <c r="G1450" s="230" t="s">
        <v>288</v>
      </c>
      <c r="H1450" s="230" t="s">
        <v>1482</v>
      </c>
      <c r="I1450" s="230" t="s">
        <v>58</v>
      </c>
      <c r="J1450" s="230" t="s">
        <v>302</v>
      </c>
      <c r="K1450" s="230">
        <v>2006</v>
      </c>
      <c r="L1450" s="230" t="s">
        <v>1511</v>
      </c>
      <c r="S1450" s="230" t="s">
        <v>976</v>
      </c>
      <c r="T1450" s="230" t="s">
        <v>976</v>
      </c>
      <c r="U1450" s="230" t="s">
        <v>976</v>
      </c>
      <c r="V1450" s="230" t="s">
        <v>976</v>
      </c>
    </row>
    <row r="1451" spans="1:22" ht="17.25" customHeight="1" x14ac:dyDescent="0.3">
      <c r="A1451" s="230">
        <v>427397</v>
      </c>
      <c r="B1451" s="230" t="s">
        <v>3897</v>
      </c>
      <c r="C1451" s="230" t="s">
        <v>460</v>
      </c>
      <c r="D1451" s="230" t="s">
        <v>224</v>
      </c>
      <c r="E1451" s="230" t="s">
        <v>1780</v>
      </c>
      <c r="H1451" s="230" t="s">
        <v>1482</v>
      </c>
      <c r="I1451" s="230" t="s">
        <v>58</v>
      </c>
      <c r="J1451" s="230" t="s">
        <v>303</v>
      </c>
      <c r="K1451" s="230">
        <v>2018</v>
      </c>
      <c r="L1451" s="230" t="s">
        <v>296</v>
      </c>
      <c r="V1451" s="230" t="s">
        <v>976</v>
      </c>
    </row>
    <row r="1452" spans="1:22" ht="17.25" customHeight="1" x14ac:dyDescent="0.3">
      <c r="A1452" s="230">
        <v>419466</v>
      </c>
      <c r="B1452" s="230" t="s">
        <v>3898</v>
      </c>
      <c r="C1452" s="230" t="s">
        <v>83</v>
      </c>
      <c r="D1452" s="230" t="s">
        <v>622</v>
      </c>
      <c r="E1452" s="230" t="s">
        <v>145</v>
      </c>
      <c r="F1452" s="230">
        <v>33613</v>
      </c>
      <c r="G1452" s="230" t="s">
        <v>3899</v>
      </c>
      <c r="H1452" s="230" t="s">
        <v>1482</v>
      </c>
      <c r="I1452" s="230" t="s">
        <v>58</v>
      </c>
      <c r="J1452" s="230" t="s">
        <v>303</v>
      </c>
      <c r="K1452" s="230">
        <v>2011</v>
      </c>
      <c r="L1452" s="230" t="s">
        <v>290</v>
      </c>
      <c r="T1452" s="230" t="s">
        <v>976</v>
      </c>
      <c r="U1452" s="230" t="s">
        <v>976</v>
      </c>
      <c r="V1452" s="230" t="s">
        <v>976</v>
      </c>
    </row>
    <row r="1453" spans="1:22" ht="17.25" customHeight="1" x14ac:dyDescent="0.3">
      <c r="A1453" s="230">
        <v>427561</v>
      </c>
      <c r="B1453" s="230" t="s">
        <v>3900</v>
      </c>
      <c r="C1453" s="230" t="s">
        <v>402</v>
      </c>
      <c r="D1453" s="230" t="s">
        <v>549</v>
      </c>
      <c r="E1453" s="230" t="s">
        <v>145</v>
      </c>
      <c r="F1453" s="230" t="s">
        <v>3901</v>
      </c>
      <c r="G1453" s="230" t="s">
        <v>288</v>
      </c>
      <c r="H1453" s="230" t="s">
        <v>1482</v>
      </c>
      <c r="I1453" s="230" t="s">
        <v>58</v>
      </c>
      <c r="J1453" s="230" t="s">
        <v>303</v>
      </c>
      <c r="K1453" s="230">
        <v>2015</v>
      </c>
      <c r="L1453" s="230" t="s">
        <v>290</v>
      </c>
    </row>
    <row r="1454" spans="1:22" ht="17.25" customHeight="1" x14ac:dyDescent="0.3">
      <c r="A1454" s="230">
        <v>424055</v>
      </c>
      <c r="B1454" s="230" t="s">
        <v>3902</v>
      </c>
      <c r="C1454" s="230" t="s">
        <v>3903</v>
      </c>
      <c r="D1454" s="230" t="s">
        <v>233</v>
      </c>
      <c r="E1454" s="230" t="s">
        <v>146</v>
      </c>
      <c r="F1454" s="230">
        <v>23744</v>
      </c>
      <c r="G1454" s="230" t="s">
        <v>3081</v>
      </c>
      <c r="H1454" s="230" t="s">
        <v>1482</v>
      </c>
      <c r="I1454" s="230" t="s">
        <v>58</v>
      </c>
      <c r="J1454" s="230" t="s">
        <v>302</v>
      </c>
      <c r="K1454" s="230">
        <v>1986</v>
      </c>
      <c r="L1454" s="230" t="s">
        <v>288</v>
      </c>
      <c r="U1454" s="230" t="s">
        <v>976</v>
      </c>
      <c r="V1454" s="230" t="s">
        <v>976</v>
      </c>
    </row>
    <row r="1455" spans="1:22" ht="17.25" customHeight="1" x14ac:dyDescent="0.3">
      <c r="A1455" s="230">
        <v>424194</v>
      </c>
      <c r="B1455" s="230" t="s">
        <v>3904</v>
      </c>
      <c r="C1455" s="230" t="s">
        <v>3905</v>
      </c>
      <c r="D1455" s="230" t="s">
        <v>202</v>
      </c>
      <c r="E1455" s="230" t="s">
        <v>146</v>
      </c>
      <c r="F1455" s="230">
        <v>26299</v>
      </c>
      <c r="G1455" s="230" t="s">
        <v>288</v>
      </c>
      <c r="H1455" s="230" t="s">
        <v>1482</v>
      </c>
      <c r="I1455" s="230" t="s">
        <v>58</v>
      </c>
      <c r="J1455" s="230" t="s">
        <v>302</v>
      </c>
      <c r="K1455" s="230">
        <v>1991</v>
      </c>
      <c r="L1455" s="230" t="s">
        <v>288</v>
      </c>
      <c r="U1455" s="230" t="s">
        <v>976</v>
      </c>
      <c r="V1455" s="230" t="s">
        <v>976</v>
      </c>
    </row>
    <row r="1456" spans="1:22" ht="17.25" customHeight="1" x14ac:dyDescent="0.3">
      <c r="A1456" s="230">
        <v>425443</v>
      </c>
      <c r="B1456" s="230" t="s">
        <v>3906</v>
      </c>
      <c r="C1456" s="230" t="s">
        <v>536</v>
      </c>
      <c r="D1456" s="230" t="s">
        <v>2632</v>
      </c>
      <c r="E1456" s="230" t="s">
        <v>145</v>
      </c>
      <c r="F1456" s="230">
        <v>27316</v>
      </c>
      <c r="G1456" s="230" t="s">
        <v>3907</v>
      </c>
      <c r="H1456" s="230" t="s">
        <v>1482</v>
      </c>
      <c r="I1456" s="230" t="s">
        <v>58</v>
      </c>
      <c r="J1456" s="230" t="s">
        <v>302</v>
      </c>
      <c r="K1456" s="230">
        <v>1992</v>
      </c>
      <c r="L1456" s="230" t="s">
        <v>288</v>
      </c>
      <c r="U1456" s="230" t="s">
        <v>976</v>
      </c>
      <c r="V1456" s="230" t="s">
        <v>976</v>
      </c>
    </row>
    <row r="1457" spans="1:22" ht="17.25" customHeight="1" x14ac:dyDescent="0.3">
      <c r="A1457" s="230">
        <v>425203</v>
      </c>
      <c r="B1457" s="230" t="s">
        <v>3908</v>
      </c>
      <c r="C1457" s="230" t="s">
        <v>63</v>
      </c>
      <c r="D1457" s="230" t="s">
        <v>438</v>
      </c>
      <c r="E1457" s="230" t="s">
        <v>145</v>
      </c>
      <c r="F1457" s="230">
        <v>26946</v>
      </c>
      <c r="G1457" s="230" t="s">
        <v>288</v>
      </c>
      <c r="H1457" s="230" t="s">
        <v>1482</v>
      </c>
      <c r="I1457" s="230" t="s">
        <v>58</v>
      </c>
      <c r="J1457" s="230" t="s">
        <v>302</v>
      </c>
      <c r="K1457" s="230">
        <v>1992</v>
      </c>
      <c r="L1457" s="230" t="s">
        <v>288</v>
      </c>
      <c r="S1457" s="230" t="s">
        <v>976</v>
      </c>
      <c r="T1457" s="230" t="s">
        <v>976</v>
      </c>
      <c r="U1457" s="230" t="s">
        <v>976</v>
      </c>
      <c r="V1457" s="230" t="s">
        <v>976</v>
      </c>
    </row>
    <row r="1458" spans="1:22" ht="17.25" customHeight="1" x14ac:dyDescent="0.3">
      <c r="A1458" s="230">
        <v>424137</v>
      </c>
      <c r="B1458" s="230" t="s">
        <v>3909</v>
      </c>
      <c r="C1458" s="230" t="s">
        <v>3910</v>
      </c>
      <c r="D1458" s="230" t="s">
        <v>3911</v>
      </c>
      <c r="E1458" s="230" t="s">
        <v>145</v>
      </c>
      <c r="F1458" s="230">
        <v>27275</v>
      </c>
      <c r="G1458" s="230" t="s">
        <v>288</v>
      </c>
      <c r="H1458" s="230" t="s">
        <v>1482</v>
      </c>
      <c r="I1458" s="230" t="s">
        <v>58</v>
      </c>
      <c r="J1458" s="230" t="s">
        <v>303</v>
      </c>
      <c r="K1458" s="230">
        <v>1993</v>
      </c>
      <c r="L1458" s="230" t="s">
        <v>288</v>
      </c>
      <c r="S1458" s="230" t="s">
        <v>976</v>
      </c>
      <c r="T1458" s="230" t="s">
        <v>976</v>
      </c>
      <c r="U1458" s="230" t="s">
        <v>976</v>
      </c>
      <c r="V1458" s="230" t="s">
        <v>976</v>
      </c>
    </row>
    <row r="1459" spans="1:22" ht="17.25" customHeight="1" x14ac:dyDescent="0.3">
      <c r="A1459" s="230">
        <v>424378</v>
      </c>
      <c r="B1459" s="230" t="s">
        <v>3912</v>
      </c>
      <c r="C1459" s="230" t="s">
        <v>394</v>
      </c>
      <c r="D1459" s="230" t="s">
        <v>781</v>
      </c>
      <c r="E1459" s="230" t="s">
        <v>146</v>
      </c>
      <c r="F1459" s="230">
        <v>28281</v>
      </c>
      <c r="G1459" s="230" t="s">
        <v>288</v>
      </c>
      <c r="H1459" s="230" t="s">
        <v>1482</v>
      </c>
      <c r="I1459" s="230" t="s">
        <v>58</v>
      </c>
      <c r="J1459" s="230" t="s">
        <v>302</v>
      </c>
      <c r="K1459" s="230">
        <v>1996</v>
      </c>
      <c r="L1459" s="230" t="s">
        <v>288</v>
      </c>
      <c r="T1459" s="230" t="s">
        <v>976</v>
      </c>
      <c r="U1459" s="230" t="s">
        <v>976</v>
      </c>
      <c r="V1459" s="230" t="s">
        <v>976</v>
      </c>
    </row>
    <row r="1460" spans="1:22" ht="17.25" customHeight="1" x14ac:dyDescent="0.3">
      <c r="A1460" s="230">
        <v>427713</v>
      </c>
      <c r="B1460" s="230" t="s">
        <v>3913</v>
      </c>
      <c r="C1460" s="230" t="s">
        <v>1146</v>
      </c>
      <c r="D1460" s="230" t="s">
        <v>439</v>
      </c>
      <c r="E1460" s="230" t="s">
        <v>146</v>
      </c>
      <c r="F1460" s="230">
        <v>29045</v>
      </c>
      <c r="G1460" s="230" t="s">
        <v>288</v>
      </c>
      <c r="H1460" s="230" t="s">
        <v>1482</v>
      </c>
      <c r="I1460" s="230" t="s">
        <v>58</v>
      </c>
      <c r="J1460" s="230" t="s">
        <v>302</v>
      </c>
      <c r="K1460" s="230">
        <v>1997</v>
      </c>
      <c r="L1460" s="230" t="s">
        <v>288</v>
      </c>
      <c r="V1460" s="230" t="s">
        <v>976</v>
      </c>
    </row>
    <row r="1461" spans="1:22" ht="17.25" customHeight="1" x14ac:dyDescent="0.3">
      <c r="A1461" s="230">
        <v>427447</v>
      </c>
      <c r="B1461" s="230" t="s">
        <v>3914</v>
      </c>
      <c r="C1461" s="230" t="s">
        <v>71</v>
      </c>
      <c r="D1461" s="230" t="s">
        <v>210</v>
      </c>
      <c r="E1461" s="230" t="s">
        <v>145</v>
      </c>
      <c r="H1461" s="230" t="s">
        <v>1482</v>
      </c>
      <c r="I1461" s="230" t="s">
        <v>58</v>
      </c>
      <c r="J1461" s="230" t="s">
        <v>302</v>
      </c>
      <c r="K1461" s="230">
        <v>1998</v>
      </c>
      <c r="L1461" s="230" t="s">
        <v>288</v>
      </c>
      <c r="N1461" s="230">
        <v>3159</v>
      </c>
      <c r="O1461" s="230">
        <v>44426.496192129627</v>
      </c>
      <c r="P1461" s="230">
        <v>13000</v>
      </c>
    </row>
    <row r="1462" spans="1:22" ht="17.25" customHeight="1" x14ac:dyDescent="0.3">
      <c r="A1462" s="230">
        <v>423040</v>
      </c>
      <c r="B1462" s="230" t="s">
        <v>3915</v>
      </c>
      <c r="C1462" s="230" t="s">
        <v>3916</v>
      </c>
      <c r="D1462" s="230" t="s">
        <v>226</v>
      </c>
      <c r="E1462" s="230" t="s">
        <v>146</v>
      </c>
      <c r="F1462" s="230">
        <v>29352</v>
      </c>
      <c r="G1462" s="230" t="s">
        <v>288</v>
      </c>
      <c r="H1462" s="230" t="s">
        <v>1482</v>
      </c>
      <c r="I1462" s="230" t="s">
        <v>58</v>
      </c>
      <c r="J1462" s="230" t="s">
        <v>302</v>
      </c>
      <c r="K1462" s="230">
        <v>1998</v>
      </c>
      <c r="L1462" s="230" t="s">
        <v>288</v>
      </c>
      <c r="U1462" s="230" t="s">
        <v>976</v>
      </c>
      <c r="V1462" s="230" t="s">
        <v>976</v>
      </c>
    </row>
    <row r="1463" spans="1:22" ht="17.25" customHeight="1" x14ac:dyDescent="0.3">
      <c r="A1463" s="230">
        <v>427389</v>
      </c>
      <c r="B1463" s="230" t="s">
        <v>3917</v>
      </c>
      <c r="C1463" s="230" t="s">
        <v>105</v>
      </c>
      <c r="D1463" s="230" t="s">
        <v>380</v>
      </c>
      <c r="E1463" s="230" t="s">
        <v>146</v>
      </c>
      <c r="F1463" s="230">
        <v>29863</v>
      </c>
      <c r="G1463" s="230" t="s">
        <v>288</v>
      </c>
      <c r="H1463" s="230" t="s">
        <v>1482</v>
      </c>
      <c r="I1463" s="230" t="s">
        <v>58</v>
      </c>
      <c r="J1463" s="230" t="s">
        <v>302</v>
      </c>
      <c r="K1463" s="230">
        <v>1998</v>
      </c>
      <c r="L1463" s="230" t="s">
        <v>288</v>
      </c>
    </row>
    <row r="1464" spans="1:22" ht="17.25" customHeight="1" x14ac:dyDescent="0.3">
      <c r="A1464" s="230">
        <v>425566</v>
      </c>
      <c r="B1464" s="230" t="s">
        <v>3918</v>
      </c>
      <c r="C1464" s="230" t="s">
        <v>64</v>
      </c>
      <c r="D1464" s="230" t="s">
        <v>373</v>
      </c>
      <c r="E1464" s="230" t="s">
        <v>146</v>
      </c>
      <c r="F1464" s="230">
        <v>29512</v>
      </c>
      <c r="G1464" s="230" t="s">
        <v>288</v>
      </c>
      <c r="H1464" s="230" t="s">
        <v>1482</v>
      </c>
      <c r="I1464" s="230" t="s">
        <v>58</v>
      </c>
      <c r="K1464" s="230">
        <v>1998</v>
      </c>
      <c r="L1464" s="230" t="s">
        <v>288</v>
      </c>
      <c r="S1464" s="230" t="s">
        <v>976</v>
      </c>
      <c r="T1464" s="230" t="s">
        <v>976</v>
      </c>
      <c r="U1464" s="230" t="s">
        <v>976</v>
      </c>
      <c r="V1464" s="230" t="s">
        <v>976</v>
      </c>
    </row>
    <row r="1465" spans="1:22" ht="17.25" customHeight="1" x14ac:dyDescent="0.3">
      <c r="A1465" s="230">
        <v>425716</v>
      </c>
      <c r="B1465" s="230" t="s">
        <v>3919</v>
      </c>
      <c r="C1465" s="230" t="s">
        <v>63</v>
      </c>
      <c r="D1465" s="230" t="s">
        <v>567</v>
      </c>
      <c r="E1465" s="230" t="s">
        <v>146</v>
      </c>
      <c r="F1465" s="230">
        <v>30171</v>
      </c>
      <c r="G1465" s="230" t="s">
        <v>288</v>
      </c>
      <c r="H1465" s="230" t="s">
        <v>1482</v>
      </c>
      <c r="I1465" s="230" t="s">
        <v>58</v>
      </c>
      <c r="J1465" s="230" t="s">
        <v>302</v>
      </c>
      <c r="K1465" s="230">
        <v>2000</v>
      </c>
      <c r="L1465" s="230" t="s">
        <v>288</v>
      </c>
      <c r="S1465" s="230" t="s">
        <v>976</v>
      </c>
      <c r="U1465" s="230" t="s">
        <v>976</v>
      </c>
      <c r="V1465" s="230" t="s">
        <v>976</v>
      </c>
    </row>
    <row r="1466" spans="1:22" ht="17.25" customHeight="1" x14ac:dyDescent="0.3">
      <c r="A1466" s="230">
        <v>427332</v>
      </c>
      <c r="B1466" s="230" t="s">
        <v>3920</v>
      </c>
      <c r="C1466" s="230" t="s">
        <v>62</v>
      </c>
      <c r="D1466" s="230" t="s">
        <v>91</v>
      </c>
      <c r="E1466" s="230" t="s">
        <v>146</v>
      </c>
      <c r="F1466" s="230">
        <v>29959</v>
      </c>
      <c r="G1466" s="230" t="s">
        <v>288</v>
      </c>
      <c r="H1466" s="230" t="s">
        <v>1482</v>
      </c>
      <c r="I1466" s="230" t="s">
        <v>58</v>
      </c>
      <c r="J1466" s="230" t="s">
        <v>303</v>
      </c>
      <c r="K1466" s="230">
        <v>2000</v>
      </c>
      <c r="L1466" s="230" t="s">
        <v>288</v>
      </c>
      <c r="N1466" s="230">
        <v>3166</v>
      </c>
      <c r="O1466" s="230">
        <v>44426.525925925926</v>
      </c>
      <c r="P1466" s="230">
        <v>13000</v>
      </c>
    </row>
    <row r="1467" spans="1:22" ht="17.25" customHeight="1" x14ac:dyDescent="0.3">
      <c r="A1467" s="230">
        <v>427527</v>
      </c>
      <c r="B1467" s="230" t="s">
        <v>3921</v>
      </c>
      <c r="C1467" s="230" t="s">
        <v>538</v>
      </c>
      <c r="D1467" s="230" t="s">
        <v>820</v>
      </c>
      <c r="E1467" s="230" t="s">
        <v>146</v>
      </c>
      <c r="F1467" s="230">
        <v>30324</v>
      </c>
      <c r="G1467" s="230" t="s">
        <v>1485</v>
      </c>
      <c r="H1467" s="230" t="s">
        <v>1482</v>
      </c>
      <c r="I1467" s="230" t="s">
        <v>58</v>
      </c>
      <c r="J1467" s="230" t="s">
        <v>302</v>
      </c>
      <c r="K1467" s="230">
        <v>2001</v>
      </c>
      <c r="L1467" s="230" t="s">
        <v>288</v>
      </c>
      <c r="V1467" s="230" t="s">
        <v>976</v>
      </c>
    </row>
    <row r="1468" spans="1:22" ht="17.25" customHeight="1" x14ac:dyDescent="0.3">
      <c r="A1468" s="230">
        <v>427579</v>
      </c>
      <c r="B1468" s="230" t="s">
        <v>3922</v>
      </c>
      <c r="C1468" s="230" t="s">
        <v>61</v>
      </c>
      <c r="D1468" s="230" t="s">
        <v>222</v>
      </c>
      <c r="E1468" s="230" t="s">
        <v>145</v>
      </c>
      <c r="F1468" s="230" t="s">
        <v>3923</v>
      </c>
      <c r="G1468" s="230" t="s">
        <v>288</v>
      </c>
      <c r="H1468" s="230" t="s">
        <v>1482</v>
      </c>
      <c r="I1468" s="230" t="s">
        <v>58</v>
      </c>
      <c r="J1468" s="230" t="s">
        <v>302</v>
      </c>
      <c r="K1468" s="230">
        <v>2001</v>
      </c>
      <c r="L1468" s="230" t="s">
        <v>288</v>
      </c>
      <c r="V1468" s="230" t="s">
        <v>976</v>
      </c>
    </row>
    <row r="1469" spans="1:22" ht="17.25" customHeight="1" x14ac:dyDescent="0.3">
      <c r="A1469" s="230">
        <v>405632</v>
      </c>
      <c r="B1469" s="230" t="s">
        <v>3924</v>
      </c>
      <c r="C1469" s="230" t="s">
        <v>65</v>
      </c>
      <c r="D1469" s="230" t="s">
        <v>3048</v>
      </c>
      <c r="E1469" s="230" t="s">
        <v>145</v>
      </c>
      <c r="F1469" s="230">
        <v>30547</v>
      </c>
      <c r="G1469" s="230" t="s">
        <v>288</v>
      </c>
      <c r="H1469" s="230" t="s">
        <v>1482</v>
      </c>
      <c r="I1469" s="230" t="s">
        <v>58</v>
      </c>
      <c r="J1469" s="230" t="s">
        <v>302</v>
      </c>
      <c r="K1469" s="230">
        <v>2002</v>
      </c>
      <c r="L1469" s="230" t="s">
        <v>288</v>
      </c>
      <c r="U1469" s="230" t="s">
        <v>976</v>
      </c>
      <c r="V1469" s="230" t="s">
        <v>976</v>
      </c>
    </row>
    <row r="1470" spans="1:22" ht="17.25" customHeight="1" x14ac:dyDescent="0.3">
      <c r="A1470" s="230">
        <v>418841</v>
      </c>
      <c r="B1470" s="230" t="s">
        <v>3925</v>
      </c>
      <c r="C1470" s="230" t="s">
        <v>68</v>
      </c>
      <c r="D1470" s="230" t="s">
        <v>227</v>
      </c>
      <c r="E1470" s="230" t="s">
        <v>145</v>
      </c>
      <c r="F1470" s="230">
        <v>30682</v>
      </c>
      <c r="H1470" s="230" t="s">
        <v>1482</v>
      </c>
      <c r="I1470" s="230" t="s">
        <v>58</v>
      </c>
      <c r="J1470" s="230" t="s">
        <v>302</v>
      </c>
      <c r="K1470" s="230">
        <v>2002</v>
      </c>
      <c r="L1470" s="230" t="s">
        <v>288</v>
      </c>
      <c r="T1470" s="230" t="s">
        <v>976</v>
      </c>
      <c r="U1470" s="230" t="s">
        <v>976</v>
      </c>
      <c r="V1470" s="230" t="s">
        <v>976</v>
      </c>
    </row>
    <row r="1471" spans="1:22" ht="17.25" customHeight="1" x14ac:dyDescent="0.3">
      <c r="A1471" s="230">
        <v>424004</v>
      </c>
      <c r="B1471" s="230" t="s">
        <v>3926</v>
      </c>
      <c r="C1471" s="230" t="s">
        <v>57</v>
      </c>
      <c r="D1471" s="230" t="s">
        <v>235</v>
      </c>
      <c r="E1471" s="230" t="s">
        <v>146</v>
      </c>
      <c r="F1471" s="230">
        <v>31048</v>
      </c>
      <c r="G1471" s="230" t="s">
        <v>288</v>
      </c>
      <c r="H1471" s="230" t="s">
        <v>1482</v>
      </c>
      <c r="I1471" s="230" t="s">
        <v>58</v>
      </c>
      <c r="J1471" s="230" t="s">
        <v>302</v>
      </c>
      <c r="K1471" s="230">
        <v>2003</v>
      </c>
      <c r="L1471" s="230" t="s">
        <v>288</v>
      </c>
      <c r="R1471" s="230" t="s">
        <v>976</v>
      </c>
      <c r="S1471" s="230" t="s">
        <v>976</v>
      </c>
      <c r="T1471" s="230" t="s">
        <v>976</v>
      </c>
      <c r="U1471" s="230" t="s">
        <v>976</v>
      </c>
      <c r="V1471" s="230" t="s">
        <v>976</v>
      </c>
    </row>
    <row r="1472" spans="1:22" ht="17.25" customHeight="1" x14ac:dyDescent="0.3">
      <c r="A1472" s="230">
        <v>427666</v>
      </c>
      <c r="B1472" s="230" t="s">
        <v>3927</v>
      </c>
      <c r="C1472" s="230" t="s">
        <v>490</v>
      </c>
      <c r="D1472" s="230" t="s">
        <v>3928</v>
      </c>
      <c r="E1472" s="230" t="s">
        <v>1780</v>
      </c>
      <c r="F1472" s="230" t="s">
        <v>3929</v>
      </c>
      <c r="G1472" s="230" t="s">
        <v>288</v>
      </c>
      <c r="H1472" s="230" t="s">
        <v>1482</v>
      </c>
      <c r="I1472" s="230" t="s">
        <v>58</v>
      </c>
      <c r="J1472" s="230" t="s">
        <v>302</v>
      </c>
      <c r="K1472" s="230">
        <v>2003</v>
      </c>
      <c r="L1472" s="230" t="s">
        <v>288</v>
      </c>
      <c r="N1472" s="230">
        <v>3163</v>
      </c>
      <c r="O1472" s="230">
        <v>44426.507222222222</v>
      </c>
      <c r="P1472" s="230">
        <v>13000</v>
      </c>
    </row>
    <row r="1473" spans="1:22" ht="17.25" customHeight="1" x14ac:dyDescent="0.3">
      <c r="A1473" s="230">
        <v>427439</v>
      </c>
      <c r="B1473" s="230" t="s">
        <v>3930</v>
      </c>
      <c r="C1473" s="230" t="s">
        <v>1002</v>
      </c>
      <c r="D1473" s="230" t="s">
        <v>198</v>
      </c>
      <c r="E1473" s="230" t="s">
        <v>145</v>
      </c>
      <c r="F1473" s="230">
        <v>31389</v>
      </c>
      <c r="G1473" s="230" t="s">
        <v>288</v>
      </c>
      <c r="H1473" s="230" t="s">
        <v>1482</v>
      </c>
      <c r="I1473" s="230" t="s">
        <v>58</v>
      </c>
      <c r="J1473" s="230" t="s">
        <v>302</v>
      </c>
      <c r="K1473" s="230">
        <v>2004</v>
      </c>
      <c r="L1473" s="230" t="s">
        <v>288</v>
      </c>
      <c r="V1473" s="230" t="s">
        <v>976</v>
      </c>
    </row>
    <row r="1474" spans="1:22" ht="17.25" customHeight="1" x14ac:dyDescent="0.3">
      <c r="A1474" s="230">
        <v>427460</v>
      </c>
      <c r="B1474" s="230" t="s">
        <v>3931</v>
      </c>
      <c r="C1474" s="230" t="s">
        <v>356</v>
      </c>
      <c r="D1474" s="230" t="s">
        <v>596</v>
      </c>
      <c r="E1474" s="230" t="s">
        <v>145</v>
      </c>
      <c r="F1474" s="230">
        <v>31782</v>
      </c>
      <c r="G1474" s="230" t="s">
        <v>1485</v>
      </c>
      <c r="H1474" s="230" t="s">
        <v>1482</v>
      </c>
      <c r="I1474" s="230" t="s">
        <v>58</v>
      </c>
      <c r="J1474" s="230" t="s">
        <v>302</v>
      </c>
      <c r="K1474" s="230">
        <v>2004</v>
      </c>
      <c r="L1474" s="230" t="s">
        <v>288</v>
      </c>
    </row>
    <row r="1475" spans="1:22" ht="17.25" customHeight="1" x14ac:dyDescent="0.3">
      <c r="A1475" s="230">
        <v>427528</v>
      </c>
      <c r="B1475" s="230" t="s">
        <v>3932</v>
      </c>
      <c r="C1475" s="230" t="s">
        <v>81</v>
      </c>
      <c r="D1475" s="230" t="s">
        <v>374</v>
      </c>
      <c r="E1475" s="230" t="s">
        <v>1780</v>
      </c>
      <c r="F1475" s="230" t="s">
        <v>3933</v>
      </c>
      <c r="G1475" s="230" t="s">
        <v>288</v>
      </c>
      <c r="H1475" s="230" t="s">
        <v>1482</v>
      </c>
      <c r="I1475" s="230" t="s">
        <v>58</v>
      </c>
      <c r="J1475" s="230" t="s">
        <v>302</v>
      </c>
      <c r="K1475" s="230">
        <v>2004</v>
      </c>
      <c r="L1475" s="230" t="s">
        <v>288</v>
      </c>
      <c r="V1475" s="230" t="s">
        <v>976</v>
      </c>
    </row>
    <row r="1476" spans="1:22" ht="17.25" customHeight="1" x14ac:dyDescent="0.3">
      <c r="A1476" s="230">
        <v>424841</v>
      </c>
      <c r="B1476" s="230" t="s">
        <v>3934</v>
      </c>
      <c r="C1476" s="230" t="s">
        <v>3424</v>
      </c>
      <c r="D1476" s="230" t="s">
        <v>216</v>
      </c>
      <c r="E1476" s="230" t="s">
        <v>145</v>
      </c>
      <c r="F1476" s="230">
        <v>31581</v>
      </c>
      <c r="G1476" s="230" t="s">
        <v>2434</v>
      </c>
      <c r="H1476" s="230" t="s">
        <v>1482</v>
      </c>
      <c r="I1476" s="230" t="s">
        <v>58</v>
      </c>
      <c r="J1476" s="230" t="s">
        <v>302</v>
      </c>
      <c r="K1476" s="230">
        <v>2004</v>
      </c>
      <c r="L1476" s="230" t="s">
        <v>288</v>
      </c>
      <c r="T1476" s="230" t="s">
        <v>976</v>
      </c>
      <c r="U1476" s="230" t="s">
        <v>976</v>
      </c>
      <c r="V1476" s="230" t="s">
        <v>976</v>
      </c>
    </row>
    <row r="1477" spans="1:22" ht="17.25" customHeight="1" x14ac:dyDescent="0.3">
      <c r="A1477" s="230">
        <v>423031</v>
      </c>
      <c r="B1477" s="230" t="s">
        <v>3935</v>
      </c>
      <c r="C1477" s="230" t="s">
        <v>771</v>
      </c>
      <c r="D1477" s="230" t="s">
        <v>208</v>
      </c>
      <c r="E1477" s="230" t="s">
        <v>146</v>
      </c>
      <c r="F1477" s="230">
        <v>31413</v>
      </c>
      <c r="G1477" s="230" t="s">
        <v>3074</v>
      </c>
      <c r="H1477" s="230" t="s">
        <v>1482</v>
      </c>
      <c r="I1477" s="230" t="s">
        <v>58</v>
      </c>
      <c r="J1477" s="230" t="s">
        <v>302</v>
      </c>
      <c r="K1477" s="230">
        <v>2004</v>
      </c>
      <c r="L1477" s="230" t="s">
        <v>288</v>
      </c>
      <c r="R1477" s="230" t="s">
        <v>976</v>
      </c>
      <c r="S1477" s="230" t="s">
        <v>976</v>
      </c>
      <c r="T1477" s="230" t="s">
        <v>976</v>
      </c>
      <c r="U1477" s="230" t="s">
        <v>976</v>
      </c>
      <c r="V1477" s="230" t="s">
        <v>976</v>
      </c>
    </row>
    <row r="1478" spans="1:22" ht="17.25" customHeight="1" x14ac:dyDescent="0.3">
      <c r="A1478" s="230">
        <v>427457</v>
      </c>
      <c r="B1478" s="230" t="s">
        <v>3936</v>
      </c>
      <c r="C1478" s="230" t="s">
        <v>114</v>
      </c>
      <c r="D1478" s="230" t="s">
        <v>215</v>
      </c>
      <c r="E1478" s="230" t="s">
        <v>146</v>
      </c>
      <c r="F1478" s="230">
        <v>31717</v>
      </c>
      <c r="G1478" s="230" t="s">
        <v>288</v>
      </c>
      <c r="H1478" s="230" t="s">
        <v>1482</v>
      </c>
      <c r="I1478" s="230" t="s">
        <v>58</v>
      </c>
      <c r="J1478" s="230" t="s">
        <v>302</v>
      </c>
      <c r="K1478" s="230">
        <v>2004</v>
      </c>
      <c r="L1478" s="230" t="s">
        <v>288</v>
      </c>
    </row>
    <row r="1479" spans="1:22" ht="17.25" customHeight="1" x14ac:dyDescent="0.3">
      <c r="A1479" s="230">
        <v>425140</v>
      </c>
      <c r="B1479" s="230" t="s">
        <v>3937</v>
      </c>
      <c r="C1479" s="230" t="s">
        <v>3056</v>
      </c>
      <c r="D1479" s="230" t="s">
        <v>198</v>
      </c>
      <c r="E1479" s="230" t="s">
        <v>145</v>
      </c>
      <c r="F1479" s="230">
        <v>31523</v>
      </c>
      <c r="G1479" s="230" t="s">
        <v>3938</v>
      </c>
      <c r="H1479" s="230" t="s">
        <v>1482</v>
      </c>
      <c r="I1479" s="230" t="s">
        <v>58</v>
      </c>
      <c r="J1479" s="230" t="s">
        <v>303</v>
      </c>
      <c r="K1479" s="230">
        <v>2004</v>
      </c>
      <c r="L1479" s="230" t="s">
        <v>288</v>
      </c>
      <c r="S1479" s="230" t="s">
        <v>976</v>
      </c>
      <c r="T1479" s="230" t="s">
        <v>976</v>
      </c>
      <c r="U1479" s="230" t="s">
        <v>976</v>
      </c>
      <c r="V1479" s="230" t="s">
        <v>976</v>
      </c>
    </row>
    <row r="1480" spans="1:22" ht="17.25" customHeight="1" x14ac:dyDescent="0.3">
      <c r="A1480" s="230">
        <v>427204</v>
      </c>
      <c r="B1480" s="230" t="s">
        <v>3939</v>
      </c>
      <c r="C1480" s="230" t="s">
        <v>83</v>
      </c>
      <c r="D1480" s="230" t="s">
        <v>3940</v>
      </c>
      <c r="E1480" s="230" t="s">
        <v>145</v>
      </c>
      <c r="H1480" s="230" t="s">
        <v>1482</v>
      </c>
      <c r="I1480" s="230" t="s">
        <v>58</v>
      </c>
      <c r="J1480" s="230" t="s">
        <v>303</v>
      </c>
      <c r="K1480" s="230">
        <v>2004</v>
      </c>
      <c r="L1480" s="230" t="s">
        <v>288</v>
      </c>
    </row>
    <row r="1481" spans="1:22" ht="17.25" customHeight="1" x14ac:dyDescent="0.3">
      <c r="A1481" s="230">
        <v>424837</v>
      </c>
      <c r="B1481" s="230" t="s">
        <v>3941</v>
      </c>
      <c r="C1481" s="230" t="s">
        <v>3942</v>
      </c>
      <c r="D1481" s="230" t="s">
        <v>195</v>
      </c>
      <c r="E1481" s="230" t="s">
        <v>145</v>
      </c>
      <c r="F1481" s="230">
        <v>32017</v>
      </c>
      <c r="G1481" s="230" t="s">
        <v>288</v>
      </c>
      <c r="H1481" s="230" t="s">
        <v>1482</v>
      </c>
      <c r="I1481" s="230" t="s">
        <v>58</v>
      </c>
      <c r="J1481" s="230" t="s">
        <v>302</v>
      </c>
      <c r="K1481" s="230">
        <v>2005</v>
      </c>
      <c r="L1481" s="230" t="s">
        <v>288</v>
      </c>
      <c r="U1481" s="230" t="s">
        <v>976</v>
      </c>
      <c r="V1481" s="230" t="s">
        <v>976</v>
      </c>
    </row>
    <row r="1482" spans="1:22" ht="17.25" customHeight="1" x14ac:dyDescent="0.3">
      <c r="A1482" s="230">
        <v>424178</v>
      </c>
      <c r="B1482" s="230" t="s">
        <v>3943</v>
      </c>
      <c r="C1482" s="230" t="s">
        <v>75</v>
      </c>
      <c r="D1482" s="230" t="s">
        <v>216</v>
      </c>
      <c r="E1482" s="230" t="s">
        <v>146</v>
      </c>
      <c r="F1482" s="230">
        <v>31048</v>
      </c>
      <c r="G1482" s="230" t="s">
        <v>288</v>
      </c>
      <c r="H1482" s="230" t="s">
        <v>1482</v>
      </c>
      <c r="I1482" s="230" t="s">
        <v>58</v>
      </c>
      <c r="J1482" s="230" t="s">
        <v>302</v>
      </c>
      <c r="K1482" s="230">
        <v>2005</v>
      </c>
      <c r="L1482" s="230" t="s">
        <v>288</v>
      </c>
      <c r="R1482" s="230" t="s">
        <v>976</v>
      </c>
      <c r="S1482" s="230" t="s">
        <v>976</v>
      </c>
      <c r="T1482" s="230" t="s">
        <v>976</v>
      </c>
      <c r="U1482" s="230" t="s">
        <v>976</v>
      </c>
      <c r="V1482" s="230" t="s">
        <v>976</v>
      </c>
    </row>
    <row r="1483" spans="1:22" ht="17.25" customHeight="1" x14ac:dyDescent="0.3">
      <c r="A1483" s="230">
        <v>422634</v>
      </c>
      <c r="B1483" s="230" t="s">
        <v>3944</v>
      </c>
      <c r="C1483" s="230" t="s">
        <v>811</v>
      </c>
      <c r="D1483" s="230" t="s">
        <v>406</v>
      </c>
      <c r="E1483" s="230" t="s">
        <v>146</v>
      </c>
      <c r="F1483" s="230">
        <v>31778</v>
      </c>
      <c r="H1483" s="230" t="s">
        <v>1482</v>
      </c>
      <c r="I1483" s="230" t="s">
        <v>58</v>
      </c>
      <c r="J1483" s="230" t="s">
        <v>302</v>
      </c>
      <c r="K1483" s="230">
        <v>2005</v>
      </c>
      <c r="L1483" s="230" t="s">
        <v>288</v>
      </c>
      <c r="R1483" s="230" t="s">
        <v>976</v>
      </c>
      <c r="S1483" s="230" t="s">
        <v>976</v>
      </c>
      <c r="T1483" s="230" t="s">
        <v>976</v>
      </c>
      <c r="U1483" s="230" t="s">
        <v>976</v>
      </c>
      <c r="V1483" s="230" t="s">
        <v>976</v>
      </c>
    </row>
    <row r="1484" spans="1:22" ht="17.25" customHeight="1" x14ac:dyDescent="0.3">
      <c r="A1484" s="230">
        <v>427569</v>
      </c>
      <c r="B1484" s="230" t="s">
        <v>3945</v>
      </c>
      <c r="C1484" s="230" t="s">
        <v>114</v>
      </c>
      <c r="D1484" s="230" t="s">
        <v>255</v>
      </c>
      <c r="E1484" s="230" t="s">
        <v>145</v>
      </c>
      <c r="F1484" s="230">
        <v>31780</v>
      </c>
      <c r="G1484" s="230" t="s">
        <v>1485</v>
      </c>
      <c r="H1484" s="230" t="s">
        <v>1482</v>
      </c>
      <c r="I1484" s="230" t="s">
        <v>58</v>
      </c>
      <c r="J1484" s="230" t="s">
        <v>302</v>
      </c>
      <c r="K1484" s="230">
        <v>2005</v>
      </c>
      <c r="L1484" s="230" t="s">
        <v>288</v>
      </c>
      <c r="V1484" s="230" t="s">
        <v>976</v>
      </c>
    </row>
    <row r="1485" spans="1:22" ht="17.25" customHeight="1" x14ac:dyDescent="0.3">
      <c r="A1485" s="230">
        <v>427714</v>
      </c>
      <c r="B1485" s="230" t="s">
        <v>3946</v>
      </c>
      <c r="C1485" s="230" t="s">
        <v>537</v>
      </c>
      <c r="D1485" s="230" t="s">
        <v>249</v>
      </c>
      <c r="E1485" s="230" t="s">
        <v>146</v>
      </c>
      <c r="F1485" s="230">
        <v>32143</v>
      </c>
      <c r="G1485" s="230" t="s">
        <v>288</v>
      </c>
      <c r="H1485" s="230" t="s">
        <v>1482</v>
      </c>
      <c r="I1485" s="230" t="s">
        <v>58</v>
      </c>
      <c r="J1485" s="230" t="s">
        <v>302</v>
      </c>
      <c r="K1485" s="230">
        <v>2005</v>
      </c>
      <c r="L1485" s="230" t="s">
        <v>288</v>
      </c>
    </row>
    <row r="1486" spans="1:22" ht="17.25" customHeight="1" x14ac:dyDescent="0.3">
      <c r="A1486" s="230">
        <v>422624</v>
      </c>
      <c r="B1486" s="230" t="s">
        <v>3947</v>
      </c>
      <c r="C1486" s="230" t="s">
        <v>116</v>
      </c>
      <c r="D1486" s="230" t="s">
        <v>486</v>
      </c>
      <c r="E1486" s="230" t="s">
        <v>146</v>
      </c>
      <c r="F1486" s="230">
        <v>32295</v>
      </c>
      <c r="G1486" s="230" t="s">
        <v>3848</v>
      </c>
      <c r="H1486" s="230" t="s">
        <v>1482</v>
      </c>
      <c r="I1486" s="230" t="s">
        <v>58</v>
      </c>
      <c r="J1486" s="230" t="s">
        <v>303</v>
      </c>
      <c r="K1486" s="230">
        <v>2005</v>
      </c>
      <c r="L1486" s="230" t="s">
        <v>288</v>
      </c>
    </row>
    <row r="1487" spans="1:22" ht="17.25" customHeight="1" x14ac:dyDescent="0.3">
      <c r="A1487" s="230">
        <v>427415</v>
      </c>
      <c r="B1487" s="230" t="s">
        <v>3948</v>
      </c>
      <c r="C1487" s="230" t="s">
        <v>3949</v>
      </c>
      <c r="D1487" s="230" t="s">
        <v>3950</v>
      </c>
      <c r="E1487" s="230" t="s">
        <v>145</v>
      </c>
      <c r="F1487" s="230">
        <v>31568</v>
      </c>
      <c r="G1487" s="230" t="s">
        <v>288</v>
      </c>
      <c r="H1487" s="230" t="s">
        <v>1482</v>
      </c>
      <c r="I1487" s="230" t="s">
        <v>58</v>
      </c>
      <c r="J1487" s="230" t="s">
        <v>303</v>
      </c>
      <c r="K1487" s="230">
        <v>2005</v>
      </c>
      <c r="L1487" s="230" t="s">
        <v>288</v>
      </c>
    </row>
    <row r="1488" spans="1:22" ht="17.25" customHeight="1" x14ac:dyDescent="0.3">
      <c r="A1488" s="230">
        <v>427593</v>
      </c>
      <c r="B1488" s="230" t="s">
        <v>3951</v>
      </c>
      <c r="C1488" s="230" t="s">
        <v>860</v>
      </c>
      <c r="D1488" s="230" t="s">
        <v>2206</v>
      </c>
      <c r="E1488" s="230" t="s">
        <v>145</v>
      </c>
      <c r="F1488" s="230" t="s">
        <v>3952</v>
      </c>
      <c r="G1488" s="230" t="s">
        <v>288</v>
      </c>
      <c r="H1488" s="230" t="s">
        <v>1482</v>
      </c>
      <c r="I1488" s="230" t="s">
        <v>58</v>
      </c>
      <c r="J1488" s="230" t="s">
        <v>302</v>
      </c>
      <c r="K1488" s="230">
        <v>2006</v>
      </c>
      <c r="L1488" s="230" t="s">
        <v>288</v>
      </c>
    </row>
    <row r="1489" spans="1:22" ht="17.25" customHeight="1" x14ac:dyDescent="0.3">
      <c r="A1489" s="230">
        <v>422622</v>
      </c>
      <c r="B1489" s="230" t="s">
        <v>3953</v>
      </c>
      <c r="C1489" s="230" t="s">
        <v>467</v>
      </c>
      <c r="D1489" s="230" t="s">
        <v>772</v>
      </c>
      <c r="E1489" s="230" t="s">
        <v>146</v>
      </c>
      <c r="F1489" s="230">
        <v>32143</v>
      </c>
      <c r="G1489" s="230" t="s">
        <v>1485</v>
      </c>
      <c r="H1489" s="230" t="s">
        <v>1482</v>
      </c>
      <c r="I1489" s="230" t="s">
        <v>58</v>
      </c>
      <c r="J1489" s="230" t="s">
        <v>302</v>
      </c>
      <c r="K1489" s="230">
        <v>2006</v>
      </c>
      <c r="L1489" s="230" t="s">
        <v>288</v>
      </c>
      <c r="R1489" s="230" t="s">
        <v>976</v>
      </c>
      <c r="S1489" s="230" t="s">
        <v>976</v>
      </c>
      <c r="T1489" s="230" t="s">
        <v>976</v>
      </c>
      <c r="U1489" s="230" t="s">
        <v>976</v>
      </c>
      <c r="V1489" s="230" t="s">
        <v>976</v>
      </c>
    </row>
    <row r="1490" spans="1:22" ht="17.25" customHeight="1" x14ac:dyDescent="0.3">
      <c r="A1490" s="230">
        <v>422454</v>
      </c>
      <c r="B1490" s="230" t="s">
        <v>3954</v>
      </c>
      <c r="C1490" s="230" t="s">
        <v>447</v>
      </c>
      <c r="D1490" s="230" t="s">
        <v>568</v>
      </c>
      <c r="E1490" s="230" t="s">
        <v>146</v>
      </c>
      <c r="F1490" s="230">
        <v>32376</v>
      </c>
      <c r="G1490" s="230" t="s">
        <v>288</v>
      </c>
      <c r="H1490" s="230" t="s">
        <v>1482</v>
      </c>
      <c r="I1490" s="230" t="s">
        <v>58</v>
      </c>
      <c r="J1490" s="230" t="s">
        <v>302</v>
      </c>
      <c r="K1490" s="230">
        <v>2006</v>
      </c>
      <c r="L1490" s="230" t="s">
        <v>288</v>
      </c>
      <c r="U1490" s="230" t="s">
        <v>976</v>
      </c>
      <c r="V1490" s="230" t="s">
        <v>976</v>
      </c>
    </row>
    <row r="1491" spans="1:22" ht="17.25" customHeight="1" x14ac:dyDescent="0.3">
      <c r="A1491" s="230">
        <v>423489</v>
      </c>
      <c r="B1491" s="230" t="s">
        <v>3955</v>
      </c>
      <c r="C1491" s="230" t="s">
        <v>758</v>
      </c>
      <c r="D1491" s="230" t="s">
        <v>235</v>
      </c>
      <c r="E1491" s="230" t="s">
        <v>146</v>
      </c>
      <c r="F1491" s="230">
        <v>32509</v>
      </c>
      <c r="G1491" s="230" t="s">
        <v>288</v>
      </c>
      <c r="H1491" s="230" t="s">
        <v>1482</v>
      </c>
      <c r="I1491" s="230" t="s">
        <v>58</v>
      </c>
      <c r="J1491" s="230" t="s">
        <v>302</v>
      </c>
      <c r="K1491" s="230">
        <v>2006</v>
      </c>
      <c r="L1491" s="230" t="s">
        <v>288</v>
      </c>
      <c r="S1491" s="230" t="s">
        <v>976</v>
      </c>
      <c r="U1491" s="230" t="s">
        <v>976</v>
      </c>
      <c r="V1491" s="230" t="s">
        <v>976</v>
      </c>
    </row>
    <row r="1492" spans="1:22" ht="17.25" customHeight="1" x14ac:dyDescent="0.3">
      <c r="A1492" s="230">
        <v>427690</v>
      </c>
      <c r="B1492" s="230" t="s">
        <v>3956</v>
      </c>
      <c r="C1492" s="230" t="s">
        <v>994</v>
      </c>
      <c r="D1492" s="230" t="s">
        <v>197</v>
      </c>
      <c r="E1492" s="230" t="s">
        <v>146</v>
      </c>
      <c r="F1492" s="230">
        <v>31447</v>
      </c>
      <c r="G1492" s="230" t="s">
        <v>295</v>
      </c>
      <c r="H1492" s="230" t="s">
        <v>1482</v>
      </c>
      <c r="I1492" s="230" t="s">
        <v>58</v>
      </c>
      <c r="J1492" s="230" t="s">
        <v>302</v>
      </c>
      <c r="K1492" s="230">
        <v>2006</v>
      </c>
      <c r="L1492" s="230" t="s">
        <v>288</v>
      </c>
    </row>
    <row r="1493" spans="1:22" ht="17.25" customHeight="1" x14ac:dyDescent="0.3">
      <c r="A1493" s="230">
        <v>427196</v>
      </c>
      <c r="B1493" s="230" t="s">
        <v>3957</v>
      </c>
      <c r="C1493" s="230" t="s">
        <v>865</v>
      </c>
      <c r="D1493" s="230" t="s">
        <v>359</v>
      </c>
      <c r="E1493" s="230" t="s">
        <v>145</v>
      </c>
      <c r="F1493" s="230">
        <v>31965</v>
      </c>
      <c r="G1493" s="230" t="s">
        <v>3958</v>
      </c>
      <c r="H1493" s="230" t="s">
        <v>1482</v>
      </c>
      <c r="I1493" s="230" t="s">
        <v>58</v>
      </c>
      <c r="J1493" s="230" t="s">
        <v>302</v>
      </c>
      <c r="K1493" s="230">
        <v>2006</v>
      </c>
      <c r="L1493" s="230" t="s">
        <v>288</v>
      </c>
      <c r="V1493" s="230" t="s">
        <v>976</v>
      </c>
    </row>
    <row r="1494" spans="1:22" ht="17.25" customHeight="1" x14ac:dyDescent="0.3">
      <c r="A1494" s="230">
        <v>427419</v>
      </c>
      <c r="B1494" s="230" t="s">
        <v>3959</v>
      </c>
      <c r="C1494" s="230" t="s">
        <v>464</v>
      </c>
      <c r="D1494" s="230" t="s">
        <v>3960</v>
      </c>
      <c r="E1494" s="230" t="s">
        <v>146</v>
      </c>
      <c r="F1494" s="230">
        <v>32372</v>
      </c>
      <c r="G1494" s="230" t="s">
        <v>288</v>
      </c>
      <c r="H1494" s="230" t="s">
        <v>1482</v>
      </c>
      <c r="I1494" s="230" t="s">
        <v>58</v>
      </c>
      <c r="J1494" s="230" t="s">
        <v>302</v>
      </c>
      <c r="K1494" s="230">
        <v>2006</v>
      </c>
      <c r="L1494" s="230" t="s">
        <v>288</v>
      </c>
    </row>
    <row r="1495" spans="1:22" ht="17.25" customHeight="1" x14ac:dyDescent="0.3">
      <c r="A1495" s="230">
        <v>424013</v>
      </c>
      <c r="B1495" s="230" t="s">
        <v>3961</v>
      </c>
      <c r="C1495" s="230" t="s">
        <v>65</v>
      </c>
      <c r="D1495" s="230" t="s">
        <v>235</v>
      </c>
      <c r="E1495" s="230" t="s">
        <v>146</v>
      </c>
      <c r="F1495" s="230">
        <v>32335</v>
      </c>
      <c r="G1495" s="230" t="s">
        <v>288</v>
      </c>
      <c r="H1495" s="230" t="s">
        <v>1482</v>
      </c>
      <c r="I1495" s="230" t="s">
        <v>58</v>
      </c>
      <c r="J1495" s="230" t="s">
        <v>303</v>
      </c>
      <c r="K1495" s="230">
        <v>2006</v>
      </c>
      <c r="L1495" s="230" t="s">
        <v>288</v>
      </c>
      <c r="T1495" s="230" t="s">
        <v>976</v>
      </c>
      <c r="U1495" s="230" t="s">
        <v>976</v>
      </c>
      <c r="V1495" s="230" t="s">
        <v>976</v>
      </c>
    </row>
    <row r="1496" spans="1:22" ht="17.25" customHeight="1" x14ac:dyDescent="0.3">
      <c r="A1496" s="230">
        <v>424475</v>
      </c>
      <c r="B1496" s="230" t="s">
        <v>3962</v>
      </c>
      <c r="C1496" s="230" t="s">
        <v>64</v>
      </c>
      <c r="D1496" s="230" t="s">
        <v>255</v>
      </c>
      <c r="E1496" s="230" t="s">
        <v>145</v>
      </c>
      <c r="F1496" s="230">
        <v>32193</v>
      </c>
      <c r="G1496" s="230" t="s">
        <v>288</v>
      </c>
      <c r="H1496" s="230" t="s">
        <v>1482</v>
      </c>
      <c r="I1496" s="230" t="s">
        <v>58</v>
      </c>
      <c r="K1496" s="230">
        <v>2006</v>
      </c>
      <c r="L1496" s="230" t="s">
        <v>288</v>
      </c>
      <c r="S1496" s="230" t="s">
        <v>976</v>
      </c>
      <c r="T1496" s="230" t="s">
        <v>976</v>
      </c>
      <c r="U1496" s="230" t="s">
        <v>976</v>
      </c>
      <c r="V1496" s="230" t="s">
        <v>976</v>
      </c>
    </row>
    <row r="1497" spans="1:22" ht="17.25" customHeight="1" x14ac:dyDescent="0.3">
      <c r="A1497" s="230">
        <v>427656</v>
      </c>
      <c r="B1497" s="230" t="s">
        <v>3963</v>
      </c>
      <c r="C1497" s="230" t="s">
        <v>67</v>
      </c>
      <c r="D1497" s="230" t="s">
        <v>227</v>
      </c>
      <c r="E1497" s="230" t="s">
        <v>146</v>
      </c>
      <c r="F1497" s="230" t="s">
        <v>2168</v>
      </c>
      <c r="G1497" s="230" t="s">
        <v>288</v>
      </c>
      <c r="H1497" s="230" t="s">
        <v>1482</v>
      </c>
      <c r="I1497" s="230" t="s">
        <v>58</v>
      </c>
      <c r="J1497" s="230" t="s">
        <v>302</v>
      </c>
      <c r="K1497" s="230">
        <v>2007</v>
      </c>
      <c r="L1497" s="230" t="s">
        <v>288</v>
      </c>
      <c r="V1497" s="230" t="s">
        <v>976</v>
      </c>
    </row>
    <row r="1498" spans="1:22" ht="17.25" customHeight="1" x14ac:dyDescent="0.3">
      <c r="A1498" s="230">
        <v>420655</v>
      </c>
      <c r="B1498" s="230" t="s">
        <v>3964</v>
      </c>
      <c r="C1498" s="230" t="s">
        <v>97</v>
      </c>
      <c r="D1498" s="230" t="s">
        <v>388</v>
      </c>
      <c r="E1498" s="230" t="s">
        <v>146</v>
      </c>
      <c r="F1498" s="230">
        <v>32155</v>
      </c>
      <c r="G1498" s="230" t="s">
        <v>288</v>
      </c>
      <c r="H1498" s="230" t="s">
        <v>1482</v>
      </c>
      <c r="I1498" s="230" t="s">
        <v>58</v>
      </c>
      <c r="J1498" s="230" t="s">
        <v>302</v>
      </c>
      <c r="K1498" s="230">
        <v>2007</v>
      </c>
      <c r="L1498" s="230" t="s">
        <v>288</v>
      </c>
      <c r="S1498" s="230" t="s">
        <v>976</v>
      </c>
      <c r="T1498" s="230" t="s">
        <v>976</v>
      </c>
      <c r="U1498" s="230" t="s">
        <v>976</v>
      </c>
      <c r="V1498" s="230" t="s">
        <v>976</v>
      </c>
    </row>
    <row r="1499" spans="1:22" ht="17.25" customHeight="1" x14ac:dyDescent="0.3">
      <c r="A1499" s="230">
        <v>421658</v>
      </c>
      <c r="B1499" s="230" t="s">
        <v>3965</v>
      </c>
      <c r="C1499" s="230" t="s">
        <v>98</v>
      </c>
      <c r="D1499" s="230" t="s">
        <v>235</v>
      </c>
      <c r="E1499" s="230" t="s">
        <v>145</v>
      </c>
      <c r="F1499" s="230">
        <v>32233</v>
      </c>
      <c r="G1499" s="230" t="s">
        <v>288</v>
      </c>
      <c r="H1499" s="230" t="s">
        <v>1482</v>
      </c>
      <c r="I1499" s="230" t="s">
        <v>58</v>
      </c>
      <c r="J1499" s="230" t="s">
        <v>302</v>
      </c>
      <c r="K1499" s="230">
        <v>2007</v>
      </c>
      <c r="L1499" s="230" t="s">
        <v>288</v>
      </c>
      <c r="T1499" s="230" t="s">
        <v>976</v>
      </c>
      <c r="U1499" s="230" t="s">
        <v>976</v>
      </c>
      <c r="V1499" s="230" t="s">
        <v>976</v>
      </c>
    </row>
    <row r="1500" spans="1:22" ht="17.25" customHeight="1" x14ac:dyDescent="0.3">
      <c r="A1500" s="230">
        <v>427610</v>
      </c>
      <c r="B1500" s="230" t="s">
        <v>3966</v>
      </c>
      <c r="C1500" s="230" t="s">
        <v>815</v>
      </c>
      <c r="D1500" s="230" t="s">
        <v>91</v>
      </c>
      <c r="E1500" s="230" t="s">
        <v>145</v>
      </c>
      <c r="F1500" s="230">
        <v>32509</v>
      </c>
      <c r="G1500" s="230" t="s">
        <v>288</v>
      </c>
      <c r="H1500" s="230" t="s">
        <v>1482</v>
      </c>
      <c r="I1500" s="230" t="s">
        <v>58</v>
      </c>
      <c r="J1500" s="230" t="s">
        <v>302</v>
      </c>
      <c r="K1500" s="230">
        <v>2007</v>
      </c>
      <c r="L1500" s="230" t="s">
        <v>288</v>
      </c>
      <c r="N1500" s="230">
        <v>3208</v>
      </c>
      <c r="O1500" s="230">
        <v>44427.496539351851</v>
      </c>
      <c r="P1500" s="230">
        <v>10000</v>
      </c>
    </row>
    <row r="1501" spans="1:22" ht="17.25" customHeight="1" x14ac:dyDescent="0.3">
      <c r="A1501" s="230">
        <v>427637</v>
      </c>
      <c r="B1501" s="230" t="s">
        <v>3967</v>
      </c>
      <c r="C1501" s="230" t="s">
        <v>98</v>
      </c>
      <c r="D1501" s="230" t="s">
        <v>253</v>
      </c>
      <c r="E1501" s="230" t="s">
        <v>146</v>
      </c>
      <c r="F1501" s="230">
        <v>32264</v>
      </c>
      <c r="G1501" s="230" t="s">
        <v>288</v>
      </c>
      <c r="H1501" s="230" t="s">
        <v>1482</v>
      </c>
      <c r="I1501" s="230" t="s">
        <v>58</v>
      </c>
      <c r="J1501" s="230" t="s">
        <v>303</v>
      </c>
      <c r="K1501" s="230">
        <v>2007</v>
      </c>
      <c r="L1501" s="230" t="s">
        <v>288</v>
      </c>
    </row>
    <row r="1502" spans="1:22" ht="17.25" customHeight="1" x14ac:dyDescent="0.3">
      <c r="A1502" s="230">
        <v>427464</v>
      </c>
      <c r="B1502" s="230" t="s">
        <v>3968</v>
      </c>
      <c r="C1502" s="230" t="s">
        <v>770</v>
      </c>
      <c r="D1502" s="230" t="s">
        <v>249</v>
      </c>
      <c r="E1502" s="230" t="s">
        <v>145</v>
      </c>
      <c r="F1502" s="230">
        <v>32759</v>
      </c>
      <c r="G1502" s="230" t="s">
        <v>288</v>
      </c>
      <c r="H1502" s="230" t="s">
        <v>1482</v>
      </c>
      <c r="I1502" s="230" t="s">
        <v>58</v>
      </c>
      <c r="J1502" s="230" t="s">
        <v>303</v>
      </c>
      <c r="K1502" s="230">
        <v>2007</v>
      </c>
      <c r="L1502" s="230" t="s">
        <v>288</v>
      </c>
    </row>
    <row r="1503" spans="1:22" ht="17.25" customHeight="1" x14ac:dyDescent="0.3">
      <c r="A1503" s="230">
        <v>427187</v>
      </c>
      <c r="B1503" s="230" t="s">
        <v>3969</v>
      </c>
      <c r="C1503" s="230" t="s">
        <v>498</v>
      </c>
      <c r="D1503" s="230" t="s">
        <v>562</v>
      </c>
      <c r="E1503" s="230" t="s">
        <v>145</v>
      </c>
      <c r="F1503" s="230" t="s">
        <v>3970</v>
      </c>
      <c r="G1503" s="230" t="s">
        <v>288</v>
      </c>
      <c r="H1503" s="230" t="s">
        <v>1482</v>
      </c>
      <c r="I1503" s="230" t="s">
        <v>58</v>
      </c>
      <c r="J1503" s="230" t="s">
        <v>303</v>
      </c>
      <c r="K1503" s="230">
        <v>2007</v>
      </c>
      <c r="L1503" s="230" t="s">
        <v>288</v>
      </c>
      <c r="V1503" s="230" t="s">
        <v>976</v>
      </c>
    </row>
    <row r="1504" spans="1:22" ht="17.25" customHeight="1" x14ac:dyDescent="0.3">
      <c r="A1504" s="230">
        <v>417616</v>
      </c>
      <c r="B1504" s="230" t="s">
        <v>3971</v>
      </c>
      <c r="C1504" s="230" t="s">
        <v>82</v>
      </c>
      <c r="D1504" s="230" t="s">
        <v>195</v>
      </c>
      <c r="E1504" s="230" t="s">
        <v>145</v>
      </c>
      <c r="F1504" s="230">
        <v>32525</v>
      </c>
      <c r="G1504" s="230" t="s">
        <v>288</v>
      </c>
      <c r="H1504" s="230" t="s">
        <v>1482</v>
      </c>
      <c r="I1504" s="230" t="s">
        <v>58</v>
      </c>
      <c r="J1504" s="230" t="s">
        <v>302</v>
      </c>
      <c r="K1504" s="230">
        <v>2008</v>
      </c>
      <c r="L1504" s="230" t="s">
        <v>288</v>
      </c>
      <c r="U1504" s="230" t="s">
        <v>976</v>
      </c>
      <c r="V1504" s="230" t="s">
        <v>976</v>
      </c>
    </row>
    <row r="1505" spans="1:22" ht="17.25" customHeight="1" x14ac:dyDescent="0.3">
      <c r="A1505" s="230">
        <v>415691</v>
      </c>
      <c r="B1505" s="230" t="s">
        <v>3972</v>
      </c>
      <c r="C1505" s="230" t="s">
        <v>559</v>
      </c>
      <c r="D1505" s="230" t="s">
        <v>3973</v>
      </c>
      <c r="E1505" s="230" t="s">
        <v>145</v>
      </c>
      <c r="F1505" s="230">
        <v>33240</v>
      </c>
      <c r="G1505" s="230" t="s">
        <v>288</v>
      </c>
      <c r="H1505" s="230" t="s">
        <v>1482</v>
      </c>
      <c r="I1505" s="230" t="s">
        <v>58</v>
      </c>
      <c r="J1505" s="230" t="s">
        <v>302</v>
      </c>
      <c r="K1505" s="230">
        <v>2008</v>
      </c>
      <c r="L1505" s="230" t="s">
        <v>288</v>
      </c>
      <c r="S1505" s="230" t="s">
        <v>976</v>
      </c>
      <c r="T1505" s="230" t="s">
        <v>976</v>
      </c>
      <c r="U1505" s="230" t="s">
        <v>976</v>
      </c>
      <c r="V1505" s="230" t="s">
        <v>976</v>
      </c>
    </row>
    <row r="1506" spans="1:22" ht="17.25" customHeight="1" x14ac:dyDescent="0.3">
      <c r="A1506" s="230">
        <v>421445</v>
      </c>
      <c r="B1506" s="230" t="s">
        <v>3974</v>
      </c>
      <c r="C1506" s="230" t="s">
        <v>68</v>
      </c>
      <c r="D1506" s="230" t="s">
        <v>3975</v>
      </c>
      <c r="E1506" s="230" t="s">
        <v>145</v>
      </c>
      <c r="F1506" s="230">
        <v>33239</v>
      </c>
      <c r="G1506" s="230" t="s">
        <v>288</v>
      </c>
      <c r="H1506" s="230" t="s">
        <v>1482</v>
      </c>
      <c r="I1506" s="230" t="s">
        <v>58</v>
      </c>
      <c r="J1506" s="230" t="s">
        <v>303</v>
      </c>
      <c r="K1506" s="230">
        <v>2008</v>
      </c>
      <c r="L1506" s="230" t="s">
        <v>288</v>
      </c>
      <c r="S1506" s="230" t="s">
        <v>976</v>
      </c>
      <c r="T1506" s="230" t="s">
        <v>976</v>
      </c>
      <c r="U1506" s="230" t="s">
        <v>976</v>
      </c>
      <c r="V1506" s="230" t="s">
        <v>976</v>
      </c>
    </row>
    <row r="1507" spans="1:22" ht="17.25" customHeight="1" x14ac:dyDescent="0.3">
      <c r="A1507" s="230">
        <v>415381</v>
      </c>
      <c r="B1507" s="230" t="s">
        <v>3976</v>
      </c>
      <c r="C1507" s="230" t="s">
        <v>83</v>
      </c>
      <c r="D1507" s="230" t="s">
        <v>231</v>
      </c>
      <c r="E1507" s="230" t="s">
        <v>145</v>
      </c>
      <c r="F1507" s="230">
        <v>32965</v>
      </c>
      <c r="G1507" s="230" t="s">
        <v>288</v>
      </c>
      <c r="H1507" s="230" t="s">
        <v>1482</v>
      </c>
      <c r="I1507" s="230" t="s">
        <v>58</v>
      </c>
      <c r="J1507" s="230" t="s">
        <v>303</v>
      </c>
      <c r="K1507" s="230">
        <v>2008</v>
      </c>
      <c r="L1507" s="230" t="s">
        <v>288</v>
      </c>
      <c r="S1507" s="230" t="s">
        <v>976</v>
      </c>
      <c r="U1507" s="230" t="s">
        <v>976</v>
      </c>
      <c r="V1507" s="230" t="s">
        <v>976</v>
      </c>
    </row>
    <row r="1508" spans="1:22" ht="17.25" customHeight="1" x14ac:dyDescent="0.3">
      <c r="A1508" s="230">
        <v>425212</v>
      </c>
      <c r="B1508" s="230" t="s">
        <v>3977</v>
      </c>
      <c r="C1508" s="230" t="s">
        <v>413</v>
      </c>
      <c r="D1508" s="230" t="s">
        <v>210</v>
      </c>
      <c r="E1508" s="230" t="s">
        <v>145</v>
      </c>
      <c r="F1508" s="230">
        <v>31844</v>
      </c>
      <c r="G1508" s="230" t="s">
        <v>288</v>
      </c>
      <c r="H1508" s="230" t="s">
        <v>1482</v>
      </c>
      <c r="I1508" s="230" t="s">
        <v>58</v>
      </c>
      <c r="J1508" s="230" t="s">
        <v>302</v>
      </c>
      <c r="K1508" s="230">
        <v>2009</v>
      </c>
      <c r="L1508" s="230" t="s">
        <v>288</v>
      </c>
      <c r="S1508" s="230" t="s">
        <v>976</v>
      </c>
      <c r="U1508" s="230" t="s">
        <v>976</v>
      </c>
      <c r="V1508" s="230" t="s">
        <v>976</v>
      </c>
    </row>
    <row r="1509" spans="1:22" ht="17.25" customHeight="1" x14ac:dyDescent="0.3">
      <c r="A1509" s="230">
        <v>424712</v>
      </c>
      <c r="B1509" s="230" t="s">
        <v>3978</v>
      </c>
      <c r="C1509" s="230" t="s">
        <v>57</v>
      </c>
      <c r="D1509" s="230" t="s">
        <v>3055</v>
      </c>
      <c r="E1509" s="230" t="s">
        <v>146</v>
      </c>
      <c r="F1509" s="230">
        <v>32554</v>
      </c>
      <c r="G1509" s="230" t="s">
        <v>3979</v>
      </c>
      <c r="H1509" s="230" t="s">
        <v>1482</v>
      </c>
      <c r="I1509" s="230" t="s">
        <v>58</v>
      </c>
      <c r="J1509" s="230" t="s">
        <v>302</v>
      </c>
      <c r="K1509" s="230">
        <v>2009</v>
      </c>
      <c r="L1509" s="230" t="s">
        <v>288</v>
      </c>
      <c r="S1509" s="230" t="s">
        <v>976</v>
      </c>
      <c r="T1509" s="230" t="s">
        <v>976</v>
      </c>
      <c r="U1509" s="230" t="s">
        <v>976</v>
      </c>
      <c r="V1509" s="230" t="s">
        <v>976</v>
      </c>
    </row>
    <row r="1510" spans="1:22" ht="17.25" customHeight="1" x14ac:dyDescent="0.3">
      <c r="A1510" s="230">
        <v>424523</v>
      </c>
      <c r="B1510" s="230" t="s">
        <v>3980</v>
      </c>
      <c r="C1510" s="230" t="s">
        <v>601</v>
      </c>
      <c r="D1510" s="230" t="s">
        <v>216</v>
      </c>
      <c r="E1510" s="230" t="s">
        <v>145</v>
      </c>
      <c r="F1510" s="230">
        <v>33258</v>
      </c>
      <c r="G1510" s="230" t="s">
        <v>288</v>
      </c>
      <c r="H1510" s="230" t="s">
        <v>1482</v>
      </c>
      <c r="I1510" s="230" t="s">
        <v>58</v>
      </c>
      <c r="J1510" s="230" t="s">
        <v>302</v>
      </c>
      <c r="K1510" s="230">
        <v>2009</v>
      </c>
      <c r="L1510" s="230" t="s">
        <v>288</v>
      </c>
      <c r="U1510" s="230" t="s">
        <v>976</v>
      </c>
      <c r="V1510" s="230" t="s">
        <v>976</v>
      </c>
    </row>
    <row r="1511" spans="1:22" ht="17.25" customHeight="1" x14ac:dyDescent="0.3">
      <c r="A1511" s="230">
        <v>424834</v>
      </c>
      <c r="B1511" s="230" t="s">
        <v>3981</v>
      </c>
      <c r="C1511" s="230" t="s">
        <v>403</v>
      </c>
      <c r="D1511" s="230" t="s">
        <v>248</v>
      </c>
      <c r="E1511" s="230" t="s">
        <v>146</v>
      </c>
      <c r="F1511" s="230">
        <v>33456</v>
      </c>
      <c r="G1511" s="230" t="s">
        <v>288</v>
      </c>
      <c r="H1511" s="230" t="s">
        <v>1482</v>
      </c>
      <c r="I1511" s="230" t="s">
        <v>58</v>
      </c>
      <c r="J1511" s="230" t="s">
        <v>302</v>
      </c>
      <c r="K1511" s="230">
        <v>2009</v>
      </c>
      <c r="L1511" s="230" t="s">
        <v>288</v>
      </c>
      <c r="T1511" s="230" t="s">
        <v>976</v>
      </c>
      <c r="U1511" s="230" t="s">
        <v>976</v>
      </c>
      <c r="V1511" s="230" t="s">
        <v>976</v>
      </c>
    </row>
    <row r="1512" spans="1:22" ht="17.25" customHeight="1" x14ac:dyDescent="0.3">
      <c r="A1512" s="230">
        <v>415453</v>
      </c>
      <c r="B1512" s="230" t="s">
        <v>3982</v>
      </c>
      <c r="C1512" s="230" t="s">
        <v>416</v>
      </c>
      <c r="D1512" s="230" t="s">
        <v>406</v>
      </c>
      <c r="E1512" s="230" t="s">
        <v>146</v>
      </c>
      <c r="F1512" s="230">
        <v>33002</v>
      </c>
      <c r="G1512" s="230" t="s">
        <v>288</v>
      </c>
      <c r="H1512" s="230" t="s">
        <v>1482</v>
      </c>
      <c r="I1512" s="230" t="s">
        <v>58</v>
      </c>
      <c r="J1512" s="230" t="s">
        <v>302</v>
      </c>
      <c r="K1512" s="230">
        <v>2009</v>
      </c>
      <c r="L1512" s="230" t="s">
        <v>288</v>
      </c>
      <c r="S1512" s="230" t="s">
        <v>976</v>
      </c>
      <c r="T1512" s="230" t="s">
        <v>976</v>
      </c>
      <c r="U1512" s="230" t="s">
        <v>976</v>
      </c>
      <c r="V1512" s="230" t="s">
        <v>976</v>
      </c>
    </row>
    <row r="1513" spans="1:22" ht="17.25" customHeight="1" x14ac:dyDescent="0.3">
      <c r="A1513" s="230">
        <v>421035</v>
      </c>
      <c r="B1513" s="230" t="s">
        <v>3983</v>
      </c>
      <c r="C1513" s="230" t="s">
        <v>542</v>
      </c>
      <c r="D1513" s="230" t="s">
        <v>203</v>
      </c>
      <c r="E1513" s="230" t="s">
        <v>146</v>
      </c>
      <c r="F1513" s="230">
        <v>33385</v>
      </c>
      <c r="G1513" s="230" t="s">
        <v>288</v>
      </c>
      <c r="H1513" s="230" t="s">
        <v>1482</v>
      </c>
      <c r="I1513" s="230" t="s">
        <v>58</v>
      </c>
      <c r="J1513" s="230" t="s">
        <v>302</v>
      </c>
      <c r="K1513" s="230">
        <v>2009</v>
      </c>
      <c r="L1513" s="230" t="s">
        <v>288</v>
      </c>
      <c r="S1513" s="230" t="s">
        <v>976</v>
      </c>
      <c r="T1513" s="230" t="s">
        <v>976</v>
      </c>
      <c r="U1513" s="230" t="s">
        <v>976</v>
      </c>
      <c r="V1513" s="230" t="s">
        <v>976</v>
      </c>
    </row>
    <row r="1514" spans="1:22" ht="17.25" customHeight="1" x14ac:dyDescent="0.3">
      <c r="A1514" s="230">
        <v>413262</v>
      </c>
      <c r="B1514" s="230" t="s">
        <v>3984</v>
      </c>
      <c r="C1514" s="230" t="s">
        <v>61</v>
      </c>
      <c r="D1514" s="230" t="s">
        <v>222</v>
      </c>
      <c r="E1514" s="230" t="s">
        <v>145</v>
      </c>
      <c r="F1514" s="230">
        <v>33628</v>
      </c>
      <c r="G1514" s="230" t="s">
        <v>288</v>
      </c>
      <c r="H1514" s="230" t="s">
        <v>1482</v>
      </c>
      <c r="I1514" s="230" t="s">
        <v>58</v>
      </c>
      <c r="J1514" s="230" t="s">
        <v>302</v>
      </c>
      <c r="K1514" s="230">
        <v>2009</v>
      </c>
      <c r="L1514" s="230" t="s">
        <v>288</v>
      </c>
      <c r="S1514" s="230" t="s">
        <v>976</v>
      </c>
      <c r="T1514" s="230" t="s">
        <v>976</v>
      </c>
      <c r="U1514" s="230" t="s">
        <v>976</v>
      </c>
      <c r="V1514" s="230" t="s">
        <v>976</v>
      </c>
    </row>
    <row r="1515" spans="1:22" ht="17.25" customHeight="1" x14ac:dyDescent="0.3">
      <c r="A1515" s="230">
        <v>425247</v>
      </c>
      <c r="B1515" s="230" t="s">
        <v>3985</v>
      </c>
      <c r="C1515" s="230" t="s">
        <v>530</v>
      </c>
      <c r="D1515" s="230" t="s">
        <v>253</v>
      </c>
      <c r="E1515" s="230" t="s">
        <v>145</v>
      </c>
      <c r="F1515" s="230">
        <v>33573</v>
      </c>
      <c r="G1515" s="230" t="s">
        <v>288</v>
      </c>
      <c r="H1515" s="230" t="s">
        <v>1482</v>
      </c>
      <c r="I1515" s="230" t="s">
        <v>58</v>
      </c>
      <c r="J1515" s="230" t="s">
        <v>303</v>
      </c>
      <c r="K1515" s="230">
        <v>2009</v>
      </c>
      <c r="L1515" s="230" t="s">
        <v>288</v>
      </c>
      <c r="S1515" s="230" t="s">
        <v>976</v>
      </c>
      <c r="T1515" s="230" t="s">
        <v>976</v>
      </c>
      <c r="U1515" s="230" t="s">
        <v>976</v>
      </c>
      <c r="V1515" s="230" t="s">
        <v>976</v>
      </c>
    </row>
    <row r="1516" spans="1:22" ht="17.25" customHeight="1" x14ac:dyDescent="0.3">
      <c r="A1516" s="230">
        <v>422231</v>
      </c>
      <c r="B1516" s="230" t="s">
        <v>3986</v>
      </c>
      <c r="C1516" s="230" t="s">
        <v>88</v>
      </c>
      <c r="D1516" s="230" t="s">
        <v>662</v>
      </c>
      <c r="E1516" s="230" t="s">
        <v>146</v>
      </c>
      <c r="F1516" s="230">
        <v>33454</v>
      </c>
      <c r="G1516" s="230" t="s">
        <v>288</v>
      </c>
      <c r="H1516" s="230" t="s">
        <v>1482</v>
      </c>
      <c r="I1516" s="230" t="s">
        <v>58</v>
      </c>
      <c r="J1516" s="230" t="s">
        <v>302</v>
      </c>
      <c r="K1516" s="230">
        <v>2010</v>
      </c>
      <c r="L1516" s="230" t="s">
        <v>288</v>
      </c>
      <c r="U1516" s="230" t="s">
        <v>976</v>
      </c>
      <c r="V1516" s="230" t="s">
        <v>976</v>
      </c>
    </row>
    <row r="1517" spans="1:22" ht="17.25" customHeight="1" x14ac:dyDescent="0.3">
      <c r="A1517" s="230">
        <v>419831</v>
      </c>
      <c r="B1517" s="230" t="s">
        <v>3987</v>
      </c>
      <c r="C1517" s="230" t="s">
        <v>3988</v>
      </c>
      <c r="D1517" s="230" t="s">
        <v>613</v>
      </c>
      <c r="E1517" s="230" t="s">
        <v>146</v>
      </c>
      <c r="F1517" s="230">
        <v>33604</v>
      </c>
      <c r="G1517" s="230" t="s">
        <v>288</v>
      </c>
      <c r="H1517" s="230" t="s">
        <v>1482</v>
      </c>
      <c r="I1517" s="230" t="s">
        <v>58</v>
      </c>
      <c r="J1517" s="230" t="s">
        <v>302</v>
      </c>
      <c r="K1517" s="230">
        <v>2010</v>
      </c>
      <c r="L1517" s="230" t="s">
        <v>288</v>
      </c>
      <c r="R1517" s="230" t="s">
        <v>976</v>
      </c>
      <c r="S1517" s="230" t="s">
        <v>976</v>
      </c>
      <c r="T1517" s="230" t="s">
        <v>976</v>
      </c>
      <c r="U1517" s="230" t="s">
        <v>976</v>
      </c>
      <c r="V1517" s="230" t="s">
        <v>976</v>
      </c>
    </row>
    <row r="1518" spans="1:22" ht="17.25" customHeight="1" x14ac:dyDescent="0.3">
      <c r="A1518" s="230">
        <v>415680</v>
      </c>
      <c r="B1518" s="230" t="s">
        <v>3989</v>
      </c>
      <c r="C1518" s="230" t="s">
        <v>61</v>
      </c>
      <c r="D1518" s="230" t="s">
        <v>215</v>
      </c>
      <c r="E1518" s="230" t="s">
        <v>145</v>
      </c>
      <c r="F1518" s="230">
        <v>33699</v>
      </c>
      <c r="G1518" s="230" t="s">
        <v>288</v>
      </c>
      <c r="H1518" s="230" t="s">
        <v>1482</v>
      </c>
      <c r="I1518" s="230" t="s">
        <v>58</v>
      </c>
      <c r="J1518" s="230" t="s">
        <v>302</v>
      </c>
      <c r="K1518" s="230">
        <v>2010</v>
      </c>
      <c r="L1518" s="230" t="s">
        <v>288</v>
      </c>
      <c r="S1518" s="230" t="s">
        <v>976</v>
      </c>
      <c r="T1518" s="230" t="s">
        <v>976</v>
      </c>
      <c r="U1518" s="230" t="s">
        <v>976</v>
      </c>
      <c r="V1518" s="230" t="s">
        <v>976</v>
      </c>
    </row>
    <row r="1519" spans="1:22" ht="17.25" customHeight="1" x14ac:dyDescent="0.3">
      <c r="A1519" s="230">
        <v>425418</v>
      </c>
      <c r="B1519" s="230" t="s">
        <v>3990</v>
      </c>
      <c r="C1519" s="230" t="s">
        <v>67</v>
      </c>
      <c r="D1519" s="230" t="s">
        <v>253</v>
      </c>
      <c r="E1519" s="230" t="s">
        <v>146</v>
      </c>
      <c r="F1519" s="230">
        <v>33882</v>
      </c>
      <c r="G1519" s="230" t="s">
        <v>288</v>
      </c>
      <c r="H1519" s="230" t="s">
        <v>1482</v>
      </c>
      <c r="I1519" s="230" t="s">
        <v>58</v>
      </c>
      <c r="J1519" s="230" t="s">
        <v>303</v>
      </c>
      <c r="K1519" s="230">
        <v>2010</v>
      </c>
      <c r="L1519" s="230" t="s">
        <v>288</v>
      </c>
      <c r="S1519" s="230" t="s">
        <v>976</v>
      </c>
      <c r="T1519" s="230" t="s">
        <v>976</v>
      </c>
      <c r="U1519" s="230" t="s">
        <v>976</v>
      </c>
      <c r="V1519" s="230" t="s">
        <v>976</v>
      </c>
    </row>
    <row r="1520" spans="1:22" ht="17.25" customHeight="1" x14ac:dyDescent="0.3">
      <c r="A1520" s="230">
        <v>419362</v>
      </c>
      <c r="B1520" s="230" t="s">
        <v>3991</v>
      </c>
      <c r="C1520" s="230" t="s">
        <v>413</v>
      </c>
      <c r="D1520" s="230" t="s">
        <v>237</v>
      </c>
      <c r="E1520" s="230" t="s">
        <v>145</v>
      </c>
      <c r="F1520" s="230">
        <v>34030</v>
      </c>
      <c r="G1520" s="230" t="s">
        <v>3992</v>
      </c>
      <c r="H1520" s="230" t="s">
        <v>1482</v>
      </c>
      <c r="I1520" s="230" t="s">
        <v>58</v>
      </c>
      <c r="J1520" s="230" t="s">
        <v>302</v>
      </c>
      <c r="K1520" s="230">
        <v>2011</v>
      </c>
      <c r="L1520" s="230" t="s">
        <v>288</v>
      </c>
      <c r="S1520" s="230" t="s">
        <v>976</v>
      </c>
      <c r="T1520" s="230" t="s">
        <v>976</v>
      </c>
      <c r="U1520" s="230" t="s">
        <v>976</v>
      </c>
      <c r="V1520" s="230" t="s">
        <v>976</v>
      </c>
    </row>
    <row r="1521" spans="1:22" ht="17.25" customHeight="1" x14ac:dyDescent="0.3">
      <c r="A1521" s="230">
        <v>424254</v>
      </c>
      <c r="B1521" s="230" t="s">
        <v>3993</v>
      </c>
      <c r="C1521" s="230" t="s">
        <v>389</v>
      </c>
      <c r="D1521" s="230" t="s">
        <v>701</v>
      </c>
      <c r="E1521" s="230" t="s">
        <v>146</v>
      </c>
      <c r="F1521" s="230">
        <v>33970</v>
      </c>
      <c r="H1521" s="230" t="s">
        <v>1482</v>
      </c>
      <c r="I1521" s="230" t="s">
        <v>58</v>
      </c>
      <c r="J1521" s="230" t="s">
        <v>303</v>
      </c>
      <c r="K1521" s="230">
        <v>2011</v>
      </c>
      <c r="L1521" s="230" t="s">
        <v>288</v>
      </c>
      <c r="T1521" s="230" t="s">
        <v>976</v>
      </c>
      <c r="U1521" s="230" t="s">
        <v>976</v>
      </c>
      <c r="V1521" s="230" t="s">
        <v>976</v>
      </c>
    </row>
    <row r="1522" spans="1:22" ht="17.25" customHeight="1" x14ac:dyDescent="0.3">
      <c r="A1522" s="230">
        <v>426768</v>
      </c>
      <c r="B1522" s="230" t="s">
        <v>3994</v>
      </c>
      <c r="C1522" s="230" t="s">
        <v>3995</v>
      </c>
      <c r="D1522" s="230" t="s">
        <v>254</v>
      </c>
      <c r="E1522" s="230" t="s">
        <v>145</v>
      </c>
      <c r="F1522" s="230">
        <v>33970</v>
      </c>
      <c r="H1522" s="230" t="s">
        <v>1482</v>
      </c>
      <c r="I1522" s="230" t="s">
        <v>58</v>
      </c>
      <c r="J1522" s="230" t="s">
        <v>303</v>
      </c>
      <c r="K1522" s="230">
        <v>2011</v>
      </c>
      <c r="L1522" s="230" t="s">
        <v>288</v>
      </c>
      <c r="U1522" s="230" t="s">
        <v>976</v>
      </c>
      <c r="V1522" s="230" t="s">
        <v>976</v>
      </c>
    </row>
    <row r="1523" spans="1:22" ht="17.25" customHeight="1" x14ac:dyDescent="0.3">
      <c r="A1523" s="230">
        <v>427361</v>
      </c>
      <c r="B1523" s="230" t="s">
        <v>3996</v>
      </c>
      <c r="C1523" s="230" t="s">
        <v>63</v>
      </c>
      <c r="D1523" s="230" t="s">
        <v>3039</v>
      </c>
      <c r="E1523" s="230" t="s">
        <v>146</v>
      </c>
      <c r="F1523" s="230" t="s">
        <v>3997</v>
      </c>
      <c r="G1523" s="230" t="s">
        <v>288</v>
      </c>
      <c r="H1523" s="230" t="s">
        <v>1482</v>
      </c>
      <c r="I1523" s="230" t="s">
        <v>58</v>
      </c>
      <c r="J1523" s="230" t="s">
        <v>303</v>
      </c>
      <c r="K1523" s="230">
        <v>2011</v>
      </c>
      <c r="L1523" s="230" t="s">
        <v>288</v>
      </c>
      <c r="V1523" s="230" t="s">
        <v>976</v>
      </c>
    </row>
    <row r="1524" spans="1:22" ht="17.25" customHeight="1" x14ac:dyDescent="0.3">
      <c r="A1524" s="230">
        <v>425138</v>
      </c>
      <c r="B1524" s="230" t="s">
        <v>3998</v>
      </c>
      <c r="C1524" s="230" t="s">
        <v>715</v>
      </c>
      <c r="D1524" s="230" t="s">
        <v>215</v>
      </c>
      <c r="E1524" s="230" t="s">
        <v>146</v>
      </c>
      <c r="F1524" s="230">
        <v>33984</v>
      </c>
      <c r="G1524" s="230" t="s">
        <v>288</v>
      </c>
      <c r="H1524" s="230" t="s">
        <v>1482</v>
      </c>
      <c r="I1524" s="230" t="s">
        <v>58</v>
      </c>
      <c r="K1524" s="230">
        <v>2011</v>
      </c>
      <c r="L1524" s="230" t="s">
        <v>288</v>
      </c>
      <c r="S1524" s="230" t="s">
        <v>976</v>
      </c>
      <c r="T1524" s="230" t="s">
        <v>976</v>
      </c>
      <c r="U1524" s="230" t="s">
        <v>976</v>
      </c>
      <c r="V1524" s="230" t="s">
        <v>976</v>
      </c>
    </row>
    <row r="1525" spans="1:22" ht="17.25" customHeight="1" x14ac:dyDescent="0.3">
      <c r="A1525" s="230">
        <v>427512</v>
      </c>
      <c r="B1525" s="230" t="s">
        <v>3999</v>
      </c>
      <c r="C1525" s="230" t="s">
        <v>75</v>
      </c>
      <c r="D1525" s="230" t="s">
        <v>1903</v>
      </c>
      <c r="E1525" s="230" t="s">
        <v>146</v>
      </c>
      <c r="F1525" s="230">
        <v>34700</v>
      </c>
      <c r="G1525" s="230" t="s">
        <v>288</v>
      </c>
      <c r="H1525" s="230" t="s">
        <v>1482</v>
      </c>
      <c r="I1525" s="230" t="s">
        <v>58</v>
      </c>
      <c r="J1525" s="230" t="s">
        <v>302</v>
      </c>
      <c r="K1525" s="230">
        <v>2012</v>
      </c>
      <c r="L1525" s="230" t="s">
        <v>288</v>
      </c>
    </row>
    <row r="1526" spans="1:22" ht="17.25" customHeight="1" x14ac:dyDescent="0.3">
      <c r="A1526" s="230">
        <v>418935</v>
      </c>
      <c r="B1526" s="230" t="s">
        <v>4000</v>
      </c>
      <c r="C1526" s="230" t="s">
        <v>61</v>
      </c>
      <c r="D1526" s="230" t="s">
        <v>1118</v>
      </c>
      <c r="E1526" s="230" t="s">
        <v>146</v>
      </c>
      <c r="F1526" s="230">
        <v>33604</v>
      </c>
      <c r="G1526" s="230" t="s">
        <v>288</v>
      </c>
      <c r="H1526" s="230" t="s">
        <v>1482</v>
      </c>
      <c r="I1526" s="230" t="s">
        <v>58</v>
      </c>
      <c r="J1526" s="230" t="s">
        <v>302</v>
      </c>
      <c r="K1526" s="230">
        <v>2012</v>
      </c>
      <c r="L1526" s="230" t="s">
        <v>288</v>
      </c>
      <c r="R1526" s="230" t="s">
        <v>976</v>
      </c>
      <c r="U1526" s="230" t="s">
        <v>976</v>
      </c>
      <c r="V1526" s="230" t="s">
        <v>976</v>
      </c>
    </row>
    <row r="1527" spans="1:22" ht="17.25" customHeight="1" x14ac:dyDescent="0.3">
      <c r="A1527" s="230">
        <v>427248</v>
      </c>
      <c r="B1527" s="230" t="s">
        <v>4001</v>
      </c>
      <c r="C1527" s="230" t="s">
        <v>407</v>
      </c>
      <c r="D1527" s="230" t="s">
        <v>234</v>
      </c>
      <c r="E1527" s="230" t="s">
        <v>146</v>
      </c>
      <c r="F1527" s="230">
        <v>34700</v>
      </c>
      <c r="G1527" s="230" t="s">
        <v>288</v>
      </c>
      <c r="H1527" s="230" t="s">
        <v>1482</v>
      </c>
      <c r="I1527" s="230" t="s">
        <v>58</v>
      </c>
      <c r="J1527" s="230" t="s">
        <v>302</v>
      </c>
      <c r="K1527" s="230">
        <v>2012</v>
      </c>
      <c r="L1527" s="230" t="s">
        <v>288</v>
      </c>
      <c r="V1527" s="230" t="s">
        <v>976</v>
      </c>
    </row>
    <row r="1528" spans="1:22" ht="17.25" customHeight="1" x14ac:dyDescent="0.3">
      <c r="A1528" s="230">
        <v>427143</v>
      </c>
      <c r="B1528" s="230" t="s">
        <v>4002</v>
      </c>
      <c r="C1528" s="230" t="s">
        <v>63</v>
      </c>
      <c r="D1528" s="230" t="s">
        <v>482</v>
      </c>
      <c r="E1528" s="230" t="s">
        <v>145</v>
      </c>
      <c r="F1528" s="230" t="s">
        <v>4003</v>
      </c>
      <c r="H1528" s="230" t="s">
        <v>1482</v>
      </c>
      <c r="I1528" s="230" t="s">
        <v>58</v>
      </c>
      <c r="J1528" s="230" t="s">
        <v>303</v>
      </c>
      <c r="K1528" s="230">
        <v>2012</v>
      </c>
      <c r="L1528" s="230" t="s">
        <v>288</v>
      </c>
      <c r="N1528" s="230">
        <v>2750</v>
      </c>
      <c r="O1528" s="230">
        <v>44385.407476851855</v>
      </c>
      <c r="P1528" s="230">
        <v>10000</v>
      </c>
    </row>
    <row r="1529" spans="1:22" ht="17.25" customHeight="1" x14ac:dyDescent="0.3">
      <c r="A1529" s="230">
        <v>427574</v>
      </c>
      <c r="B1529" s="230" t="s">
        <v>4004</v>
      </c>
      <c r="C1529" s="230" t="s">
        <v>104</v>
      </c>
      <c r="D1529" s="230" t="s">
        <v>380</v>
      </c>
      <c r="E1529" s="230" t="s">
        <v>145</v>
      </c>
      <c r="F1529" s="230">
        <v>34394</v>
      </c>
      <c r="H1529" s="230" t="s">
        <v>1482</v>
      </c>
      <c r="I1529" s="230" t="s">
        <v>58</v>
      </c>
      <c r="J1529" s="230" t="s">
        <v>302</v>
      </c>
      <c r="K1529" s="230">
        <v>2013</v>
      </c>
      <c r="L1529" s="230" t="s">
        <v>288</v>
      </c>
      <c r="V1529" s="230" t="s">
        <v>976</v>
      </c>
    </row>
    <row r="1530" spans="1:22" ht="17.25" customHeight="1" x14ac:dyDescent="0.3">
      <c r="A1530" s="230">
        <v>426267</v>
      </c>
      <c r="B1530" s="230" t="s">
        <v>4005</v>
      </c>
      <c r="C1530" s="230" t="s">
        <v>794</v>
      </c>
      <c r="D1530" s="230" t="s">
        <v>2505</v>
      </c>
      <c r="E1530" s="230" t="s">
        <v>146</v>
      </c>
      <c r="F1530" s="230">
        <v>33239</v>
      </c>
      <c r="H1530" s="230" t="s">
        <v>1482</v>
      </c>
      <c r="I1530" s="230" t="s">
        <v>58</v>
      </c>
      <c r="J1530" s="230" t="s">
        <v>303</v>
      </c>
      <c r="K1530" s="230">
        <v>2013</v>
      </c>
      <c r="L1530" s="230" t="s">
        <v>288</v>
      </c>
      <c r="U1530" s="230" t="s">
        <v>976</v>
      </c>
      <c r="V1530" s="230" t="s">
        <v>976</v>
      </c>
    </row>
    <row r="1531" spans="1:22" ht="17.25" customHeight="1" x14ac:dyDescent="0.3">
      <c r="A1531" s="230">
        <v>427598</v>
      </c>
      <c r="B1531" s="230" t="s">
        <v>4006</v>
      </c>
      <c r="C1531" s="230" t="s">
        <v>688</v>
      </c>
      <c r="D1531" s="230" t="s">
        <v>4007</v>
      </c>
      <c r="E1531" s="230" t="s">
        <v>145</v>
      </c>
      <c r="F1531" s="230">
        <v>34375</v>
      </c>
      <c r="G1531" s="230" t="s">
        <v>288</v>
      </c>
      <c r="H1531" s="230" t="s">
        <v>1482</v>
      </c>
      <c r="I1531" s="230" t="s">
        <v>58</v>
      </c>
      <c r="J1531" s="230" t="s">
        <v>302</v>
      </c>
      <c r="K1531" s="230">
        <v>2014</v>
      </c>
      <c r="L1531" s="230" t="s">
        <v>288</v>
      </c>
    </row>
    <row r="1532" spans="1:22" ht="17.25" customHeight="1" x14ac:dyDescent="0.3">
      <c r="A1532" s="230">
        <v>427169</v>
      </c>
      <c r="B1532" s="230" t="s">
        <v>4008</v>
      </c>
      <c r="C1532" s="230" t="s">
        <v>474</v>
      </c>
      <c r="D1532" s="230" t="s">
        <v>227</v>
      </c>
      <c r="E1532" s="230" t="s">
        <v>146</v>
      </c>
      <c r="F1532" s="230" t="s">
        <v>4009</v>
      </c>
      <c r="G1532" s="230" t="s">
        <v>288</v>
      </c>
      <c r="H1532" s="230" t="s">
        <v>1482</v>
      </c>
      <c r="I1532" s="230" t="s">
        <v>58</v>
      </c>
      <c r="J1532" s="230" t="s">
        <v>302</v>
      </c>
      <c r="K1532" s="230">
        <v>2014</v>
      </c>
      <c r="L1532" s="230" t="s">
        <v>288</v>
      </c>
      <c r="V1532" s="230" t="s">
        <v>976</v>
      </c>
    </row>
    <row r="1533" spans="1:22" ht="17.25" customHeight="1" x14ac:dyDescent="0.3">
      <c r="A1533" s="230">
        <v>417909</v>
      </c>
      <c r="B1533" s="230" t="s">
        <v>4010</v>
      </c>
      <c r="C1533" s="230" t="s">
        <v>386</v>
      </c>
      <c r="D1533" s="230" t="s">
        <v>200</v>
      </c>
      <c r="E1533" s="230" t="s">
        <v>145</v>
      </c>
      <c r="F1533" s="230">
        <v>31778</v>
      </c>
      <c r="H1533" s="230" t="s">
        <v>1482</v>
      </c>
      <c r="I1533" s="230" t="s">
        <v>58</v>
      </c>
      <c r="J1533" s="230" t="s">
        <v>302</v>
      </c>
      <c r="K1533" s="230">
        <v>2014</v>
      </c>
      <c r="L1533" s="230" t="s">
        <v>288</v>
      </c>
      <c r="U1533" s="230" t="s">
        <v>976</v>
      </c>
      <c r="V1533" s="230" t="s">
        <v>976</v>
      </c>
    </row>
    <row r="1534" spans="1:22" ht="17.25" customHeight="1" x14ac:dyDescent="0.3">
      <c r="A1534" s="230">
        <v>425259</v>
      </c>
      <c r="B1534" s="230" t="s">
        <v>4011</v>
      </c>
      <c r="C1534" s="230" t="s">
        <v>691</v>
      </c>
      <c r="D1534" s="230" t="s">
        <v>722</v>
      </c>
      <c r="E1534" s="230" t="s">
        <v>145</v>
      </c>
      <c r="F1534" s="230">
        <v>34097</v>
      </c>
      <c r="G1534" s="230" t="s">
        <v>288</v>
      </c>
      <c r="H1534" s="230" t="s">
        <v>1482</v>
      </c>
      <c r="I1534" s="230" t="s">
        <v>58</v>
      </c>
      <c r="J1534" s="230" t="s">
        <v>303</v>
      </c>
      <c r="K1534" s="230">
        <v>2014</v>
      </c>
      <c r="L1534" s="230" t="s">
        <v>288</v>
      </c>
      <c r="U1534" s="230" t="s">
        <v>976</v>
      </c>
      <c r="V1534" s="230" t="s">
        <v>976</v>
      </c>
    </row>
    <row r="1535" spans="1:22" ht="17.25" customHeight="1" x14ac:dyDescent="0.3">
      <c r="A1535" s="230">
        <v>427210</v>
      </c>
      <c r="B1535" s="230" t="s">
        <v>4012</v>
      </c>
      <c r="C1535" s="230" t="s">
        <v>75</v>
      </c>
      <c r="D1535" s="230" t="s">
        <v>251</v>
      </c>
      <c r="E1535" s="230" t="s">
        <v>146</v>
      </c>
      <c r="F1535" s="230">
        <v>35431</v>
      </c>
      <c r="G1535" s="230" t="s">
        <v>288</v>
      </c>
      <c r="H1535" s="230" t="s">
        <v>1482</v>
      </c>
      <c r="I1535" s="230" t="s">
        <v>58</v>
      </c>
      <c r="J1535" s="230" t="s">
        <v>302</v>
      </c>
      <c r="K1535" s="230">
        <v>2015</v>
      </c>
      <c r="L1535" s="230" t="s">
        <v>288</v>
      </c>
    </row>
    <row r="1536" spans="1:22" ht="17.25" customHeight="1" x14ac:dyDescent="0.3">
      <c r="A1536" s="230">
        <v>427157</v>
      </c>
      <c r="B1536" s="230" t="s">
        <v>4013</v>
      </c>
      <c r="C1536" s="230" t="s">
        <v>442</v>
      </c>
      <c r="D1536" s="230" t="s">
        <v>201</v>
      </c>
      <c r="E1536" s="230" t="s">
        <v>146</v>
      </c>
      <c r="F1536" s="230">
        <v>35796</v>
      </c>
      <c r="G1536" s="230" t="s">
        <v>288</v>
      </c>
      <c r="H1536" s="230" t="s">
        <v>1482</v>
      </c>
      <c r="I1536" s="230" t="s">
        <v>58</v>
      </c>
      <c r="J1536" s="230" t="s">
        <v>302</v>
      </c>
      <c r="K1536" s="230">
        <v>2015</v>
      </c>
      <c r="L1536" s="230" t="s">
        <v>288</v>
      </c>
    </row>
    <row r="1537" spans="1:22" ht="17.25" customHeight="1" x14ac:dyDescent="0.3">
      <c r="A1537" s="230">
        <v>425359</v>
      </c>
      <c r="B1537" s="230" t="s">
        <v>4014</v>
      </c>
      <c r="C1537" s="230" t="s">
        <v>3884</v>
      </c>
      <c r="D1537" s="230" t="s">
        <v>208</v>
      </c>
      <c r="E1537" s="230" t="s">
        <v>145</v>
      </c>
      <c r="F1537" s="230">
        <v>35065</v>
      </c>
      <c r="G1537" s="230" t="s">
        <v>288</v>
      </c>
      <c r="H1537" s="230" t="s">
        <v>1482</v>
      </c>
      <c r="I1537" s="230" t="s">
        <v>58</v>
      </c>
      <c r="J1537" s="230" t="s">
        <v>302</v>
      </c>
      <c r="K1537" s="230">
        <v>2015</v>
      </c>
      <c r="L1537" s="230" t="s">
        <v>288</v>
      </c>
      <c r="S1537" s="230" t="s">
        <v>976</v>
      </c>
      <c r="U1537" s="230" t="s">
        <v>976</v>
      </c>
      <c r="V1537" s="230" t="s">
        <v>976</v>
      </c>
    </row>
    <row r="1538" spans="1:22" ht="17.25" customHeight="1" x14ac:dyDescent="0.3">
      <c r="A1538" s="230">
        <v>427607</v>
      </c>
      <c r="B1538" s="230" t="s">
        <v>4016</v>
      </c>
      <c r="C1538" s="230" t="s">
        <v>403</v>
      </c>
      <c r="D1538" s="230" t="s">
        <v>745</v>
      </c>
      <c r="E1538" s="230" t="s">
        <v>145</v>
      </c>
      <c r="F1538" s="230">
        <v>35611</v>
      </c>
      <c r="G1538" s="230" t="s">
        <v>288</v>
      </c>
      <c r="H1538" s="230" t="s">
        <v>1482</v>
      </c>
      <c r="I1538" s="230" t="s">
        <v>58</v>
      </c>
      <c r="J1538" s="230" t="s">
        <v>303</v>
      </c>
      <c r="K1538" s="230">
        <v>2015</v>
      </c>
      <c r="L1538" s="230" t="s">
        <v>288</v>
      </c>
    </row>
    <row r="1539" spans="1:22" ht="17.25" customHeight="1" x14ac:dyDescent="0.3">
      <c r="A1539" s="230">
        <v>426802</v>
      </c>
      <c r="B1539" s="230" t="s">
        <v>4017</v>
      </c>
      <c r="C1539" s="230" t="s">
        <v>134</v>
      </c>
      <c r="D1539" s="230" t="s">
        <v>408</v>
      </c>
      <c r="E1539" s="230" t="s">
        <v>145</v>
      </c>
      <c r="H1539" s="230" t="s">
        <v>1482</v>
      </c>
      <c r="I1539" s="230" t="s">
        <v>58</v>
      </c>
      <c r="J1539" s="230" t="s">
        <v>302</v>
      </c>
      <c r="K1539" s="230">
        <v>2016</v>
      </c>
      <c r="L1539" s="230" t="s">
        <v>288</v>
      </c>
      <c r="U1539" s="230" t="s">
        <v>976</v>
      </c>
      <c r="V1539" s="230" t="s">
        <v>976</v>
      </c>
    </row>
    <row r="1540" spans="1:22" ht="17.25" customHeight="1" x14ac:dyDescent="0.3">
      <c r="A1540" s="230">
        <v>423758</v>
      </c>
      <c r="B1540" s="230" t="s">
        <v>4018</v>
      </c>
      <c r="C1540" s="230" t="s">
        <v>78</v>
      </c>
      <c r="D1540" s="230" t="s">
        <v>1532</v>
      </c>
      <c r="E1540" s="230" t="s">
        <v>145</v>
      </c>
      <c r="F1540" s="230">
        <v>27518</v>
      </c>
      <c r="G1540" s="230" t="s">
        <v>288</v>
      </c>
      <c r="H1540" s="230" t="s">
        <v>1482</v>
      </c>
      <c r="I1540" s="230" t="s">
        <v>58</v>
      </c>
      <c r="J1540" s="230" t="s">
        <v>302</v>
      </c>
      <c r="K1540" s="230">
        <v>2016</v>
      </c>
      <c r="L1540" s="230" t="s">
        <v>288</v>
      </c>
      <c r="S1540" s="230" t="s">
        <v>976</v>
      </c>
      <c r="T1540" s="230" t="s">
        <v>976</v>
      </c>
      <c r="U1540" s="230" t="s">
        <v>976</v>
      </c>
      <c r="V1540" s="230" t="s">
        <v>976</v>
      </c>
    </row>
    <row r="1541" spans="1:22" ht="17.25" customHeight="1" x14ac:dyDescent="0.3">
      <c r="A1541" s="230">
        <v>422066</v>
      </c>
      <c r="B1541" s="230" t="s">
        <v>4019</v>
      </c>
      <c r="C1541" s="230" t="s">
        <v>120</v>
      </c>
      <c r="D1541" s="230" t="s">
        <v>766</v>
      </c>
      <c r="E1541" s="230" t="s">
        <v>145</v>
      </c>
      <c r="F1541" s="230">
        <v>33239</v>
      </c>
      <c r="G1541" s="230" t="s">
        <v>288</v>
      </c>
      <c r="H1541" s="230" t="s">
        <v>1482</v>
      </c>
      <c r="I1541" s="230" t="s">
        <v>58</v>
      </c>
      <c r="J1541" s="230" t="s">
        <v>302</v>
      </c>
      <c r="K1541" s="230">
        <v>2016</v>
      </c>
      <c r="L1541" s="230" t="s">
        <v>288</v>
      </c>
      <c r="R1541" s="230" t="s">
        <v>976</v>
      </c>
      <c r="S1541" s="230" t="s">
        <v>976</v>
      </c>
      <c r="T1541" s="230" t="s">
        <v>976</v>
      </c>
      <c r="U1541" s="230" t="s">
        <v>976</v>
      </c>
      <c r="V1541" s="230" t="s">
        <v>976</v>
      </c>
    </row>
    <row r="1542" spans="1:22" ht="17.25" customHeight="1" x14ac:dyDescent="0.3">
      <c r="A1542" s="230">
        <v>427269</v>
      </c>
      <c r="B1542" s="230" t="s">
        <v>4020</v>
      </c>
      <c r="C1542" s="230" t="s">
        <v>3329</v>
      </c>
      <c r="D1542" s="230" t="s">
        <v>685</v>
      </c>
      <c r="E1542" s="230" t="s">
        <v>145</v>
      </c>
      <c r="F1542" s="230">
        <v>35796</v>
      </c>
      <c r="G1542" s="230" t="s">
        <v>288</v>
      </c>
      <c r="H1542" s="230" t="s">
        <v>1482</v>
      </c>
      <c r="I1542" s="230" t="s">
        <v>58</v>
      </c>
      <c r="J1542" s="230" t="s">
        <v>302</v>
      </c>
      <c r="K1542" s="230">
        <v>2016</v>
      </c>
      <c r="L1542" s="230" t="s">
        <v>288</v>
      </c>
      <c r="V1542" s="230" t="s">
        <v>976</v>
      </c>
    </row>
    <row r="1543" spans="1:22" ht="17.25" customHeight="1" x14ac:dyDescent="0.3">
      <c r="A1543" s="230">
        <v>427455</v>
      </c>
      <c r="B1543" s="230" t="s">
        <v>4022</v>
      </c>
      <c r="C1543" s="230" t="s">
        <v>63</v>
      </c>
      <c r="D1543" s="230" t="s">
        <v>244</v>
      </c>
      <c r="E1543" s="230" t="s">
        <v>146</v>
      </c>
      <c r="F1543" s="230" t="s">
        <v>4021</v>
      </c>
      <c r="G1543" s="230" t="s">
        <v>288</v>
      </c>
      <c r="H1543" s="230" t="s">
        <v>1482</v>
      </c>
      <c r="I1543" s="230" t="s">
        <v>58</v>
      </c>
      <c r="J1543" s="230" t="s">
        <v>302</v>
      </c>
      <c r="K1543" s="230">
        <v>2016</v>
      </c>
      <c r="L1543" s="230" t="s">
        <v>288</v>
      </c>
      <c r="V1543" s="230" t="s">
        <v>976</v>
      </c>
    </row>
    <row r="1544" spans="1:22" ht="17.25" customHeight="1" x14ac:dyDescent="0.3">
      <c r="A1544" s="230">
        <v>427545</v>
      </c>
      <c r="B1544" s="230" t="s">
        <v>4023</v>
      </c>
      <c r="C1544" s="230" t="s">
        <v>106</v>
      </c>
      <c r="D1544" s="230" t="s">
        <v>744</v>
      </c>
      <c r="E1544" s="230" t="s">
        <v>145</v>
      </c>
      <c r="F1544" s="230">
        <v>35796</v>
      </c>
      <c r="G1544" s="230" t="s">
        <v>288</v>
      </c>
      <c r="H1544" s="230" t="s">
        <v>1482</v>
      </c>
      <c r="I1544" s="230" t="s">
        <v>58</v>
      </c>
      <c r="J1544" s="230" t="s">
        <v>303</v>
      </c>
      <c r="K1544" s="230">
        <v>2016</v>
      </c>
      <c r="L1544" s="230" t="s">
        <v>288</v>
      </c>
    </row>
    <row r="1545" spans="1:22" ht="17.25" customHeight="1" x14ac:dyDescent="0.3">
      <c r="A1545" s="230">
        <v>427556</v>
      </c>
      <c r="B1545" s="230" t="s">
        <v>4024</v>
      </c>
      <c r="C1545" s="230" t="s">
        <v>591</v>
      </c>
      <c r="D1545" s="230" t="s">
        <v>482</v>
      </c>
      <c r="E1545" s="230" t="s">
        <v>145</v>
      </c>
      <c r="F1545" s="230">
        <v>35799</v>
      </c>
      <c r="G1545" s="230" t="s">
        <v>288</v>
      </c>
      <c r="H1545" s="230" t="s">
        <v>1482</v>
      </c>
      <c r="I1545" s="230" t="s">
        <v>58</v>
      </c>
      <c r="J1545" s="230" t="s">
        <v>303</v>
      </c>
      <c r="K1545" s="230">
        <v>2016</v>
      </c>
      <c r="L1545" s="230" t="s">
        <v>288</v>
      </c>
    </row>
    <row r="1546" spans="1:22" ht="17.25" customHeight="1" x14ac:dyDescent="0.3">
      <c r="A1546" s="230">
        <v>427163</v>
      </c>
      <c r="B1546" s="230" t="s">
        <v>4025</v>
      </c>
      <c r="C1546" s="230" t="s">
        <v>92</v>
      </c>
      <c r="D1546" s="230" t="s">
        <v>4026</v>
      </c>
      <c r="E1546" s="230" t="s">
        <v>146</v>
      </c>
      <c r="F1546" s="230">
        <v>36861</v>
      </c>
      <c r="G1546" s="230" t="s">
        <v>288</v>
      </c>
      <c r="H1546" s="230" t="s">
        <v>1482</v>
      </c>
      <c r="I1546" s="230" t="s">
        <v>58</v>
      </c>
      <c r="J1546" s="230" t="s">
        <v>302</v>
      </c>
      <c r="K1546" s="230">
        <v>2017</v>
      </c>
      <c r="L1546" s="230" t="s">
        <v>288</v>
      </c>
      <c r="N1546" s="230">
        <v>3215</v>
      </c>
      <c r="O1546" s="230">
        <v>44427.512627314813</v>
      </c>
      <c r="P1546" s="230">
        <v>15000</v>
      </c>
    </row>
    <row r="1547" spans="1:22" ht="17.25" customHeight="1" x14ac:dyDescent="0.3">
      <c r="A1547" s="230">
        <v>427575</v>
      </c>
      <c r="B1547" s="230" t="s">
        <v>4027</v>
      </c>
      <c r="C1547" s="230" t="s">
        <v>587</v>
      </c>
      <c r="D1547" s="230" t="s">
        <v>784</v>
      </c>
      <c r="E1547" s="230" t="s">
        <v>145</v>
      </c>
      <c r="F1547" s="230">
        <v>36161</v>
      </c>
      <c r="G1547" s="230" t="s">
        <v>288</v>
      </c>
      <c r="H1547" s="230" t="s">
        <v>1482</v>
      </c>
      <c r="I1547" s="230" t="s">
        <v>58</v>
      </c>
      <c r="J1547" s="230" t="s">
        <v>302</v>
      </c>
      <c r="K1547" s="230">
        <v>2017</v>
      </c>
      <c r="L1547" s="230" t="s">
        <v>288</v>
      </c>
    </row>
    <row r="1548" spans="1:22" ht="17.25" customHeight="1" x14ac:dyDescent="0.3">
      <c r="A1548" s="230">
        <v>425046</v>
      </c>
      <c r="B1548" s="230" t="s">
        <v>4028</v>
      </c>
      <c r="C1548" s="230" t="s">
        <v>243</v>
      </c>
      <c r="D1548" s="230" t="s">
        <v>218</v>
      </c>
      <c r="E1548" s="230" t="s">
        <v>146</v>
      </c>
      <c r="F1548" s="230">
        <v>32511</v>
      </c>
      <c r="G1548" s="230" t="s">
        <v>288</v>
      </c>
      <c r="H1548" s="230" t="s">
        <v>1482</v>
      </c>
      <c r="I1548" s="230" t="s">
        <v>58</v>
      </c>
      <c r="J1548" s="230" t="s">
        <v>302</v>
      </c>
      <c r="K1548" s="230">
        <v>2017</v>
      </c>
      <c r="L1548" s="230" t="s">
        <v>288</v>
      </c>
      <c r="S1548" s="230" t="s">
        <v>976</v>
      </c>
      <c r="T1548" s="230" t="s">
        <v>976</v>
      </c>
      <c r="U1548" s="230" t="s">
        <v>976</v>
      </c>
      <c r="V1548" s="230" t="s">
        <v>976</v>
      </c>
    </row>
    <row r="1549" spans="1:22" ht="17.25" customHeight="1" x14ac:dyDescent="0.3">
      <c r="A1549" s="230">
        <v>427185</v>
      </c>
      <c r="B1549" s="230" t="s">
        <v>4029</v>
      </c>
      <c r="C1549" s="230" t="s">
        <v>1146</v>
      </c>
      <c r="D1549" s="230" t="s">
        <v>2588</v>
      </c>
      <c r="E1549" s="230" t="s">
        <v>145</v>
      </c>
      <c r="F1549" s="230" t="s">
        <v>4030</v>
      </c>
      <c r="H1549" s="230" t="s">
        <v>1482</v>
      </c>
      <c r="I1549" s="230" t="s">
        <v>58</v>
      </c>
      <c r="J1549" s="230" t="s">
        <v>303</v>
      </c>
      <c r="K1549" s="230">
        <v>2017</v>
      </c>
      <c r="L1549" s="230" t="s">
        <v>288</v>
      </c>
      <c r="V1549" s="230" t="s">
        <v>976</v>
      </c>
    </row>
    <row r="1550" spans="1:22" ht="17.25" customHeight="1" x14ac:dyDescent="0.3">
      <c r="A1550" s="230">
        <v>427249</v>
      </c>
      <c r="B1550" s="230" t="s">
        <v>4031</v>
      </c>
      <c r="C1550" s="230" t="s">
        <v>88</v>
      </c>
      <c r="D1550" s="230" t="s">
        <v>256</v>
      </c>
      <c r="E1550" s="230" t="s">
        <v>1780</v>
      </c>
      <c r="H1550" s="230" t="s">
        <v>1482</v>
      </c>
      <c r="I1550" s="230" t="s">
        <v>58</v>
      </c>
      <c r="J1550" s="230" t="s">
        <v>303</v>
      </c>
      <c r="K1550" s="230">
        <v>2017</v>
      </c>
      <c r="L1550" s="230" t="s">
        <v>288</v>
      </c>
    </row>
    <row r="1551" spans="1:22" ht="17.25" customHeight="1" x14ac:dyDescent="0.3">
      <c r="A1551" s="230">
        <v>427505</v>
      </c>
      <c r="B1551" s="230" t="s">
        <v>4033</v>
      </c>
      <c r="C1551" s="230" t="s">
        <v>63</v>
      </c>
      <c r="D1551" s="230" t="s">
        <v>229</v>
      </c>
      <c r="E1551" s="230" t="s">
        <v>146</v>
      </c>
      <c r="F1551" s="230">
        <v>35530</v>
      </c>
      <c r="G1551" s="230" t="s">
        <v>288</v>
      </c>
      <c r="H1551" s="230" t="s">
        <v>1482</v>
      </c>
      <c r="I1551" s="230" t="s">
        <v>58</v>
      </c>
      <c r="J1551" s="230" t="s">
        <v>302</v>
      </c>
      <c r="K1551" s="230">
        <v>2018</v>
      </c>
      <c r="L1551" s="230" t="s">
        <v>288</v>
      </c>
    </row>
    <row r="1552" spans="1:22" ht="17.25" customHeight="1" x14ac:dyDescent="0.3">
      <c r="A1552" s="230">
        <v>427340</v>
      </c>
      <c r="B1552" s="230" t="s">
        <v>4034</v>
      </c>
      <c r="C1552" s="230" t="s">
        <v>398</v>
      </c>
      <c r="D1552" s="230" t="s">
        <v>230</v>
      </c>
      <c r="E1552" s="230" t="s">
        <v>146</v>
      </c>
      <c r="F1552" s="230">
        <v>36715</v>
      </c>
      <c r="G1552" s="230" t="s">
        <v>1485</v>
      </c>
      <c r="H1552" s="230" t="s">
        <v>1482</v>
      </c>
      <c r="I1552" s="230" t="s">
        <v>58</v>
      </c>
      <c r="J1552" s="230" t="s">
        <v>302</v>
      </c>
      <c r="K1552" s="230">
        <v>2018</v>
      </c>
      <c r="L1552" s="230" t="s">
        <v>288</v>
      </c>
    </row>
    <row r="1553" spans="1:22" ht="17.25" customHeight="1" x14ac:dyDescent="0.3">
      <c r="A1553" s="230">
        <v>427239</v>
      </c>
      <c r="B1553" s="230" t="s">
        <v>4035</v>
      </c>
      <c r="C1553" s="230" t="s">
        <v>403</v>
      </c>
      <c r="D1553" s="230" t="s">
        <v>521</v>
      </c>
      <c r="E1553" s="230" t="s">
        <v>145</v>
      </c>
      <c r="F1553" s="230">
        <v>36800</v>
      </c>
      <c r="G1553" s="230" t="s">
        <v>288</v>
      </c>
      <c r="H1553" s="230" t="s">
        <v>1482</v>
      </c>
      <c r="I1553" s="230" t="s">
        <v>58</v>
      </c>
      <c r="J1553" s="230" t="s">
        <v>302</v>
      </c>
      <c r="K1553" s="230">
        <v>2018</v>
      </c>
      <c r="L1553" s="230" t="s">
        <v>288</v>
      </c>
      <c r="V1553" s="230" t="s">
        <v>976</v>
      </c>
    </row>
    <row r="1554" spans="1:22" ht="17.25" customHeight="1" x14ac:dyDescent="0.3">
      <c r="A1554" s="230">
        <v>427195</v>
      </c>
      <c r="B1554" s="230" t="s">
        <v>4036</v>
      </c>
      <c r="C1554" s="230" t="s">
        <v>416</v>
      </c>
      <c r="D1554" s="230" t="s">
        <v>229</v>
      </c>
      <c r="E1554" s="230" t="s">
        <v>145</v>
      </c>
      <c r="F1554" s="230">
        <v>36892</v>
      </c>
      <c r="G1554" s="230" t="s">
        <v>288</v>
      </c>
      <c r="H1554" s="230" t="s">
        <v>1482</v>
      </c>
      <c r="I1554" s="230" t="s">
        <v>58</v>
      </c>
      <c r="J1554" s="230" t="s">
        <v>302</v>
      </c>
      <c r="K1554" s="230">
        <v>2018</v>
      </c>
      <c r="L1554" s="230" t="s">
        <v>288</v>
      </c>
      <c r="V1554" s="230" t="s">
        <v>976</v>
      </c>
    </row>
    <row r="1555" spans="1:22" ht="17.25" customHeight="1" x14ac:dyDescent="0.3">
      <c r="A1555" s="230">
        <v>427208</v>
      </c>
      <c r="B1555" s="230" t="s">
        <v>4037</v>
      </c>
      <c r="C1555" s="230" t="s">
        <v>4038</v>
      </c>
      <c r="D1555" s="230" t="s">
        <v>563</v>
      </c>
      <c r="E1555" s="230" t="s">
        <v>146</v>
      </c>
      <c r="F1555" s="230">
        <v>36892</v>
      </c>
      <c r="G1555" s="230" t="s">
        <v>1485</v>
      </c>
      <c r="H1555" s="230" t="s">
        <v>1482</v>
      </c>
      <c r="I1555" s="230" t="s">
        <v>58</v>
      </c>
      <c r="J1555" s="230" t="s">
        <v>302</v>
      </c>
      <c r="K1555" s="230">
        <v>2018</v>
      </c>
      <c r="L1555" s="230" t="s">
        <v>288</v>
      </c>
    </row>
    <row r="1556" spans="1:22" ht="17.25" customHeight="1" x14ac:dyDescent="0.3">
      <c r="A1556" s="230">
        <v>427324</v>
      </c>
      <c r="B1556" s="230" t="s">
        <v>4039</v>
      </c>
      <c r="C1556" s="230" t="s">
        <v>101</v>
      </c>
      <c r="D1556" s="230" t="s">
        <v>201</v>
      </c>
      <c r="E1556" s="230" t="s">
        <v>146</v>
      </c>
      <c r="F1556" s="230">
        <v>37043</v>
      </c>
      <c r="G1556" s="230" t="s">
        <v>1485</v>
      </c>
      <c r="H1556" s="230" t="s">
        <v>1482</v>
      </c>
      <c r="I1556" s="230" t="s">
        <v>58</v>
      </c>
      <c r="J1556" s="230" t="s">
        <v>302</v>
      </c>
      <c r="K1556" s="230">
        <v>2018</v>
      </c>
      <c r="L1556" s="230" t="s">
        <v>288</v>
      </c>
    </row>
    <row r="1557" spans="1:22" ht="17.25" customHeight="1" x14ac:dyDescent="0.3">
      <c r="A1557" s="230">
        <v>427636</v>
      </c>
      <c r="B1557" s="230" t="s">
        <v>4040</v>
      </c>
      <c r="C1557" s="230" t="s">
        <v>83</v>
      </c>
      <c r="D1557" s="230" t="s">
        <v>133</v>
      </c>
      <c r="E1557" s="230" t="s">
        <v>146</v>
      </c>
      <c r="F1557" s="230" t="s">
        <v>4041</v>
      </c>
      <c r="G1557" s="230" t="s">
        <v>288</v>
      </c>
      <c r="H1557" s="230" t="s">
        <v>1482</v>
      </c>
      <c r="I1557" s="230" t="s">
        <v>58</v>
      </c>
      <c r="J1557" s="230" t="s">
        <v>302</v>
      </c>
      <c r="K1557" s="230">
        <v>2018</v>
      </c>
      <c r="L1557" s="230" t="s">
        <v>288</v>
      </c>
    </row>
    <row r="1558" spans="1:22" ht="17.25" customHeight="1" x14ac:dyDescent="0.3">
      <c r="A1558" s="230">
        <v>427704</v>
      </c>
      <c r="B1558" s="230" t="s">
        <v>4043</v>
      </c>
      <c r="C1558" s="230" t="s">
        <v>67</v>
      </c>
      <c r="D1558" s="230" t="s">
        <v>216</v>
      </c>
      <c r="E1558" s="230" t="s">
        <v>146</v>
      </c>
      <c r="F1558" s="230" t="s">
        <v>2617</v>
      </c>
      <c r="G1558" s="230" t="s">
        <v>288</v>
      </c>
      <c r="H1558" s="230" t="s">
        <v>1482</v>
      </c>
      <c r="I1558" s="230" t="s">
        <v>58</v>
      </c>
      <c r="J1558" s="230" t="s">
        <v>302</v>
      </c>
      <c r="K1558" s="230">
        <v>2018</v>
      </c>
      <c r="L1558" s="230" t="s">
        <v>288</v>
      </c>
    </row>
    <row r="1559" spans="1:22" ht="17.25" customHeight="1" x14ac:dyDescent="0.3">
      <c r="A1559" s="230">
        <v>427327</v>
      </c>
      <c r="B1559" s="230" t="s">
        <v>4044</v>
      </c>
      <c r="C1559" s="230" t="s">
        <v>609</v>
      </c>
      <c r="D1559" s="230" t="s">
        <v>366</v>
      </c>
      <c r="E1559" s="230" t="s">
        <v>146</v>
      </c>
      <c r="F1559" s="230" t="s">
        <v>4045</v>
      </c>
      <c r="G1559" s="230" t="s">
        <v>288</v>
      </c>
      <c r="H1559" s="230" t="s">
        <v>1482</v>
      </c>
      <c r="I1559" s="230" t="s">
        <v>58</v>
      </c>
      <c r="J1559" s="230" t="s">
        <v>302</v>
      </c>
      <c r="K1559" s="230">
        <v>2018</v>
      </c>
      <c r="L1559" s="230" t="s">
        <v>288</v>
      </c>
    </row>
    <row r="1560" spans="1:22" ht="17.25" customHeight="1" x14ac:dyDescent="0.3">
      <c r="A1560" s="230">
        <v>427510</v>
      </c>
      <c r="B1560" s="230" t="s">
        <v>4046</v>
      </c>
      <c r="C1560" s="230" t="s">
        <v>92</v>
      </c>
      <c r="D1560" s="230" t="s">
        <v>230</v>
      </c>
      <c r="E1560" s="230" t="s">
        <v>146</v>
      </c>
      <c r="F1560" s="230" t="s">
        <v>4047</v>
      </c>
      <c r="G1560" s="230" t="s">
        <v>288</v>
      </c>
      <c r="H1560" s="230" t="s">
        <v>1482</v>
      </c>
      <c r="I1560" s="230" t="s">
        <v>58</v>
      </c>
      <c r="J1560" s="230" t="s">
        <v>302</v>
      </c>
      <c r="K1560" s="230">
        <v>2018</v>
      </c>
      <c r="L1560" s="230" t="s">
        <v>288</v>
      </c>
    </row>
    <row r="1561" spans="1:22" ht="17.25" customHeight="1" x14ac:dyDescent="0.3">
      <c r="A1561" s="230">
        <v>427477</v>
      </c>
      <c r="B1561" s="230" t="s">
        <v>4048</v>
      </c>
      <c r="C1561" s="230" t="s">
        <v>413</v>
      </c>
      <c r="D1561" s="230" t="s">
        <v>384</v>
      </c>
      <c r="E1561" s="230" t="s">
        <v>145</v>
      </c>
      <c r="F1561" s="230" t="s">
        <v>4049</v>
      </c>
      <c r="G1561" s="230" t="s">
        <v>288</v>
      </c>
      <c r="H1561" s="230" t="s">
        <v>1482</v>
      </c>
      <c r="I1561" s="230" t="s">
        <v>58</v>
      </c>
      <c r="J1561" s="230" t="s">
        <v>302</v>
      </c>
      <c r="K1561" s="230">
        <v>2018</v>
      </c>
      <c r="L1561" s="230" t="s">
        <v>288</v>
      </c>
    </row>
    <row r="1562" spans="1:22" ht="17.25" customHeight="1" x14ac:dyDescent="0.3">
      <c r="A1562" s="230">
        <v>427708</v>
      </c>
      <c r="B1562" s="230" t="s">
        <v>4050</v>
      </c>
      <c r="C1562" s="230" t="s">
        <v>559</v>
      </c>
      <c r="D1562" s="230" t="s">
        <v>784</v>
      </c>
      <c r="E1562" s="230" t="s">
        <v>146</v>
      </c>
      <c r="F1562" s="230" t="s">
        <v>4051</v>
      </c>
      <c r="G1562" s="230" t="s">
        <v>288</v>
      </c>
      <c r="H1562" s="230" t="s">
        <v>1482</v>
      </c>
      <c r="I1562" s="230" t="s">
        <v>58</v>
      </c>
      <c r="J1562" s="230" t="s">
        <v>302</v>
      </c>
      <c r="K1562" s="230">
        <v>2018</v>
      </c>
      <c r="L1562" s="230" t="s">
        <v>288</v>
      </c>
    </row>
    <row r="1563" spans="1:22" ht="17.25" customHeight="1" x14ac:dyDescent="0.3">
      <c r="A1563" s="230">
        <v>427199</v>
      </c>
      <c r="B1563" s="230" t="s">
        <v>4052</v>
      </c>
      <c r="C1563" s="230" t="s">
        <v>1992</v>
      </c>
      <c r="D1563" s="230" t="s">
        <v>199</v>
      </c>
      <c r="E1563" s="230" t="s">
        <v>1780</v>
      </c>
      <c r="H1563" s="230" t="s">
        <v>1482</v>
      </c>
      <c r="I1563" s="230" t="s">
        <v>58</v>
      </c>
      <c r="J1563" s="230" t="s">
        <v>302</v>
      </c>
      <c r="K1563" s="230">
        <v>2018</v>
      </c>
      <c r="L1563" s="230" t="s">
        <v>288</v>
      </c>
    </row>
    <row r="1564" spans="1:22" ht="17.25" customHeight="1" x14ac:dyDescent="0.3">
      <c r="A1564" s="230">
        <v>427262</v>
      </c>
      <c r="B1564" s="230" t="s">
        <v>4053</v>
      </c>
      <c r="C1564" s="230" t="s">
        <v>514</v>
      </c>
      <c r="D1564" s="230" t="s">
        <v>245</v>
      </c>
      <c r="E1564" s="230" t="s">
        <v>1780</v>
      </c>
      <c r="H1564" s="230" t="s">
        <v>1482</v>
      </c>
      <c r="I1564" s="230" t="s">
        <v>58</v>
      </c>
      <c r="J1564" s="230" t="s">
        <v>302</v>
      </c>
      <c r="K1564" s="230">
        <v>2018</v>
      </c>
      <c r="L1564" s="230" t="s">
        <v>288</v>
      </c>
    </row>
    <row r="1565" spans="1:22" ht="17.25" customHeight="1" x14ac:dyDescent="0.3">
      <c r="A1565" s="230">
        <v>427351</v>
      </c>
      <c r="B1565" s="230" t="s">
        <v>4054</v>
      </c>
      <c r="C1565" s="230" t="s">
        <v>547</v>
      </c>
      <c r="D1565" s="230" t="s">
        <v>195</v>
      </c>
      <c r="E1565" s="230" t="s">
        <v>1780</v>
      </c>
      <c r="H1565" s="230" t="s">
        <v>1482</v>
      </c>
      <c r="I1565" s="230" t="s">
        <v>58</v>
      </c>
      <c r="J1565" s="230" t="s">
        <v>302</v>
      </c>
      <c r="K1565" s="230">
        <v>2018</v>
      </c>
      <c r="L1565" s="230" t="s">
        <v>288</v>
      </c>
    </row>
    <row r="1566" spans="1:22" ht="17.25" customHeight="1" x14ac:dyDescent="0.3">
      <c r="A1566" s="230">
        <v>427384</v>
      </c>
      <c r="B1566" s="230" t="s">
        <v>883</v>
      </c>
      <c r="C1566" s="230" t="s">
        <v>4055</v>
      </c>
      <c r="D1566" s="230" t="s">
        <v>620</v>
      </c>
      <c r="E1566" s="230" t="s">
        <v>1780</v>
      </c>
      <c r="H1566" s="230" t="s">
        <v>1482</v>
      </c>
      <c r="I1566" s="230" t="s">
        <v>58</v>
      </c>
      <c r="J1566" s="230" t="s">
        <v>302</v>
      </c>
      <c r="K1566" s="230">
        <v>2018</v>
      </c>
      <c r="L1566" s="230" t="s">
        <v>288</v>
      </c>
      <c r="V1566" s="230" t="s">
        <v>976</v>
      </c>
    </row>
    <row r="1567" spans="1:22" ht="17.25" customHeight="1" x14ac:dyDescent="0.3">
      <c r="A1567" s="230">
        <v>427388</v>
      </c>
      <c r="B1567" s="230" t="s">
        <v>4056</v>
      </c>
      <c r="C1567" s="230" t="s">
        <v>76</v>
      </c>
      <c r="D1567" s="230" t="s">
        <v>632</v>
      </c>
      <c r="E1567" s="230" t="s">
        <v>1780</v>
      </c>
      <c r="H1567" s="230" t="s">
        <v>1482</v>
      </c>
      <c r="I1567" s="230" t="s">
        <v>58</v>
      </c>
      <c r="J1567" s="230" t="s">
        <v>302</v>
      </c>
      <c r="K1567" s="230">
        <v>2018</v>
      </c>
      <c r="L1567" s="230" t="s">
        <v>288</v>
      </c>
      <c r="V1567" s="230" t="s">
        <v>976</v>
      </c>
    </row>
    <row r="1568" spans="1:22" ht="17.25" customHeight="1" x14ac:dyDescent="0.3">
      <c r="A1568" s="230">
        <v>427468</v>
      </c>
      <c r="B1568" s="230" t="s">
        <v>4057</v>
      </c>
      <c r="C1568" s="230" t="s">
        <v>83</v>
      </c>
      <c r="D1568" s="230" t="s">
        <v>4058</v>
      </c>
      <c r="E1568" s="230" t="s">
        <v>145</v>
      </c>
      <c r="H1568" s="230" t="s">
        <v>1482</v>
      </c>
      <c r="I1568" s="230" t="s">
        <v>58</v>
      </c>
      <c r="J1568" s="230" t="s">
        <v>302</v>
      </c>
      <c r="K1568" s="230">
        <v>2018</v>
      </c>
      <c r="L1568" s="230" t="s">
        <v>288</v>
      </c>
      <c r="V1568" s="230" t="s">
        <v>976</v>
      </c>
    </row>
    <row r="1569" spans="1:22" ht="17.25" customHeight="1" x14ac:dyDescent="0.3">
      <c r="A1569" s="230">
        <v>427440</v>
      </c>
      <c r="B1569" s="230" t="s">
        <v>4059</v>
      </c>
      <c r="C1569" s="230" t="s">
        <v>658</v>
      </c>
      <c r="D1569" s="230" t="s">
        <v>254</v>
      </c>
      <c r="E1569" s="230" t="s">
        <v>146</v>
      </c>
      <c r="F1569" s="230">
        <v>35882</v>
      </c>
      <c r="G1569" s="230" t="s">
        <v>288</v>
      </c>
      <c r="H1569" s="230" t="s">
        <v>1482</v>
      </c>
      <c r="I1569" s="230" t="s">
        <v>58</v>
      </c>
      <c r="J1569" s="230" t="s">
        <v>302</v>
      </c>
      <c r="K1569" s="230">
        <v>2018</v>
      </c>
      <c r="L1569" s="230" t="s">
        <v>288</v>
      </c>
    </row>
    <row r="1570" spans="1:22" ht="17.25" customHeight="1" x14ac:dyDescent="0.3">
      <c r="A1570" s="230">
        <v>427565</v>
      </c>
      <c r="B1570" s="230" t="s">
        <v>4060</v>
      </c>
      <c r="C1570" s="230" t="s">
        <v>83</v>
      </c>
      <c r="D1570" s="230" t="s">
        <v>227</v>
      </c>
      <c r="E1570" s="230" t="s">
        <v>145</v>
      </c>
      <c r="F1570" s="230">
        <v>36346</v>
      </c>
      <c r="G1570" s="230" t="s">
        <v>288</v>
      </c>
      <c r="H1570" s="230" t="s">
        <v>1482</v>
      </c>
      <c r="I1570" s="230" t="s">
        <v>58</v>
      </c>
      <c r="J1570" s="230" t="s">
        <v>302</v>
      </c>
      <c r="K1570" s="230">
        <v>2018</v>
      </c>
      <c r="L1570" s="230" t="s">
        <v>288</v>
      </c>
    </row>
    <row r="1571" spans="1:22" ht="17.25" customHeight="1" x14ac:dyDescent="0.3">
      <c r="A1571" s="230">
        <v>427323</v>
      </c>
      <c r="B1571" s="230" t="s">
        <v>4061</v>
      </c>
      <c r="C1571" s="230" t="s">
        <v>994</v>
      </c>
      <c r="D1571" s="230" t="s">
        <v>4062</v>
      </c>
      <c r="E1571" s="230" t="s">
        <v>146</v>
      </c>
      <c r="F1571" s="230">
        <v>36425</v>
      </c>
      <c r="G1571" s="230" t="s">
        <v>288</v>
      </c>
      <c r="H1571" s="230" t="s">
        <v>1482</v>
      </c>
      <c r="I1571" s="230" t="s">
        <v>58</v>
      </c>
      <c r="J1571" s="230" t="s">
        <v>302</v>
      </c>
      <c r="K1571" s="230">
        <v>2018</v>
      </c>
      <c r="L1571" s="230" t="s">
        <v>288</v>
      </c>
      <c r="N1571" s="230">
        <v>3092</v>
      </c>
      <c r="O1571" s="230">
        <v>44424</v>
      </c>
      <c r="P1571" s="230">
        <v>10000</v>
      </c>
    </row>
    <row r="1572" spans="1:22" ht="17.25" customHeight="1" x14ac:dyDescent="0.3">
      <c r="A1572" s="230">
        <v>427226</v>
      </c>
      <c r="B1572" s="230" t="s">
        <v>4063</v>
      </c>
      <c r="C1572" s="230" t="s">
        <v>105</v>
      </c>
      <c r="D1572" s="230" t="s">
        <v>4064</v>
      </c>
      <c r="E1572" s="230" t="s">
        <v>146</v>
      </c>
      <c r="F1572" s="230">
        <v>36552</v>
      </c>
      <c r="G1572" s="230" t="s">
        <v>288</v>
      </c>
      <c r="H1572" s="230" t="s">
        <v>1482</v>
      </c>
      <c r="I1572" s="230" t="s">
        <v>58</v>
      </c>
      <c r="J1572" s="230" t="s">
        <v>302</v>
      </c>
      <c r="K1572" s="230">
        <v>2018</v>
      </c>
      <c r="L1572" s="230" t="s">
        <v>288</v>
      </c>
      <c r="V1572" s="230" t="s">
        <v>976</v>
      </c>
    </row>
    <row r="1573" spans="1:22" ht="17.25" customHeight="1" x14ac:dyDescent="0.3">
      <c r="A1573" s="230">
        <v>427358</v>
      </c>
      <c r="B1573" s="230" t="s">
        <v>4065</v>
      </c>
      <c r="C1573" s="230" t="s">
        <v>4066</v>
      </c>
      <c r="D1573" s="230" t="s">
        <v>200</v>
      </c>
      <c r="E1573" s="230" t="s">
        <v>1780</v>
      </c>
      <c r="F1573" s="230">
        <v>36579</v>
      </c>
      <c r="G1573" s="230" t="s">
        <v>288</v>
      </c>
      <c r="H1573" s="230" t="s">
        <v>1482</v>
      </c>
      <c r="I1573" s="230" t="s">
        <v>58</v>
      </c>
      <c r="J1573" s="230" t="s">
        <v>302</v>
      </c>
      <c r="K1573" s="230">
        <v>2018</v>
      </c>
      <c r="L1573" s="230" t="s">
        <v>288</v>
      </c>
    </row>
    <row r="1574" spans="1:22" ht="17.25" customHeight="1" x14ac:dyDescent="0.3">
      <c r="A1574" s="230">
        <v>427247</v>
      </c>
      <c r="B1574" s="230" t="s">
        <v>4067</v>
      </c>
      <c r="C1574" s="230" t="s">
        <v>476</v>
      </c>
      <c r="D1574" s="230" t="s">
        <v>222</v>
      </c>
      <c r="E1574" s="230" t="s">
        <v>146</v>
      </c>
      <c r="F1574" s="230">
        <v>37135</v>
      </c>
      <c r="G1574" s="230" t="s">
        <v>288</v>
      </c>
      <c r="H1574" s="230" t="s">
        <v>1482</v>
      </c>
      <c r="I1574" s="230" t="s">
        <v>58</v>
      </c>
      <c r="J1574" s="230" t="s">
        <v>302</v>
      </c>
      <c r="K1574" s="230">
        <v>2018</v>
      </c>
      <c r="L1574" s="230" t="s">
        <v>288</v>
      </c>
      <c r="V1574" s="230" t="s">
        <v>976</v>
      </c>
    </row>
    <row r="1575" spans="1:22" ht="17.25" customHeight="1" x14ac:dyDescent="0.3">
      <c r="A1575" s="230">
        <v>427660</v>
      </c>
      <c r="B1575" s="230" t="s">
        <v>4068</v>
      </c>
      <c r="C1575" s="230" t="s">
        <v>464</v>
      </c>
      <c r="D1575" s="230" t="s">
        <v>1150</v>
      </c>
      <c r="E1575" s="230" t="s">
        <v>145</v>
      </c>
      <c r="F1575" s="230" t="s">
        <v>4069</v>
      </c>
      <c r="G1575" s="230" t="s">
        <v>288</v>
      </c>
      <c r="H1575" s="230" t="s">
        <v>1482</v>
      </c>
      <c r="I1575" s="230" t="s">
        <v>58</v>
      </c>
      <c r="J1575" s="230" t="s">
        <v>302</v>
      </c>
      <c r="K1575" s="230">
        <v>2018</v>
      </c>
      <c r="L1575" s="230" t="s">
        <v>288</v>
      </c>
    </row>
    <row r="1576" spans="1:22" ht="17.25" customHeight="1" x14ac:dyDescent="0.3">
      <c r="A1576" s="230">
        <v>427698</v>
      </c>
      <c r="B1576" s="230" t="s">
        <v>4070</v>
      </c>
      <c r="C1576" s="230" t="s">
        <v>4071</v>
      </c>
      <c r="D1576" s="230" t="s">
        <v>4072</v>
      </c>
      <c r="E1576" s="230" t="s">
        <v>146</v>
      </c>
      <c r="F1576" s="230" t="s">
        <v>4073</v>
      </c>
      <c r="G1576" s="230" t="s">
        <v>1485</v>
      </c>
      <c r="H1576" s="230" t="s">
        <v>1482</v>
      </c>
      <c r="I1576" s="230" t="s">
        <v>58</v>
      </c>
      <c r="J1576" s="230" t="s">
        <v>302</v>
      </c>
      <c r="K1576" s="230">
        <v>2018</v>
      </c>
      <c r="L1576" s="230" t="s">
        <v>288</v>
      </c>
      <c r="N1576" s="230">
        <v>2798</v>
      </c>
      <c r="O1576" s="230">
        <v>44391.522962962961</v>
      </c>
      <c r="P1576" s="230">
        <v>15000</v>
      </c>
    </row>
    <row r="1577" spans="1:22" ht="17.25" customHeight="1" x14ac:dyDescent="0.3">
      <c r="A1577" s="230">
        <v>427427</v>
      </c>
      <c r="B1577" s="230" t="s">
        <v>4074</v>
      </c>
      <c r="C1577" s="230" t="s">
        <v>63</v>
      </c>
      <c r="D1577" s="230" t="s">
        <v>200</v>
      </c>
      <c r="E1577" s="230" t="s">
        <v>146</v>
      </c>
      <c r="F1577" s="230" t="s">
        <v>4042</v>
      </c>
      <c r="G1577" s="230" t="s">
        <v>288</v>
      </c>
      <c r="H1577" s="230" t="s">
        <v>1482</v>
      </c>
      <c r="I1577" s="230" t="s">
        <v>58</v>
      </c>
      <c r="J1577" s="230" t="s">
        <v>302</v>
      </c>
      <c r="K1577" s="230">
        <v>2018</v>
      </c>
      <c r="L1577" s="230" t="s">
        <v>288</v>
      </c>
    </row>
    <row r="1578" spans="1:22" ht="17.25" customHeight="1" x14ac:dyDescent="0.3">
      <c r="A1578" s="230">
        <v>427218</v>
      </c>
      <c r="B1578" s="230" t="s">
        <v>4075</v>
      </c>
      <c r="C1578" s="230" t="s">
        <v>442</v>
      </c>
      <c r="D1578" s="230" t="s">
        <v>225</v>
      </c>
      <c r="E1578" s="230" t="s">
        <v>146</v>
      </c>
      <c r="F1578" s="230" t="s">
        <v>2862</v>
      </c>
      <c r="G1578" s="230" t="s">
        <v>288</v>
      </c>
      <c r="H1578" s="230" t="s">
        <v>1482</v>
      </c>
      <c r="I1578" s="230" t="s">
        <v>58</v>
      </c>
      <c r="J1578" s="230" t="s">
        <v>302</v>
      </c>
      <c r="K1578" s="230">
        <v>2018</v>
      </c>
      <c r="L1578" s="230" t="s">
        <v>288</v>
      </c>
      <c r="V1578" s="230" t="s">
        <v>976</v>
      </c>
    </row>
    <row r="1579" spans="1:22" ht="17.25" customHeight="1" x14ac:dyDescent="0.3">
      <c r="A1579" s="230">
        <v>427632</v>
      </c>
      <c r="B1579" s="230" t="s">
        <v>4076</v>
      </c>
      <c r="C1579" s="230" t="s">
        <v>638</v>
      </c>
      <c r="D1579" s="230" t="s">
        <v>4077</v>
      </c>
      <c r="E1579" s="230" t="s">
        <v>146</v>
      </c>
      <c r="F1579" s="230" t="s">
        <v>4078</v>
      </c>
      <c r="G1579" s="230" t="s">
        <v>288</v>
      </c>
      <c r="H1579" s="230" t="s">
        <v>1482</v>
      </c>
      <c r="I1579" s="230" t="s">
        <v>58</v>
      </c>
      <c r="J1579" s="230" t="s">
        <v>302</v>
      </c>
      <c r="K1579" s="230">
        <v>2018</v>
      </c>
      <c r="L1579" s="230" t="s">
        <v>288</v>
      </c>
    </row>
    <row r="1580" spans="1:22" ht="17.25" customHeight="1" x14ac:dyDescent="0.3">
      <c r="A1580" s="230">
        <v>427689</v>
      </c>
      <c r="B1580" s="230" t="s">
        <v>4079</v>
      </c>
      <c r="C1580" s="230" t="s">
        <v>85</v>
      </c>
      <c r="D1580" s="230" t="s">
        <v>210</v>
      </c>
      <c r="E1580" s="230" t="s">
        <v>146</v>
      </c>
      <c r="F1580" s="230" t="s">
        <v>4080</v>
      </c>
      <c r="G1580" s="230" t="s">
        <v>288</v>
      </c>
      <c r="H1580" s="230" t="s">
        <v>1482</v>
      </c>
      <c r="I1580" s="230" t="s">
        <v>58</v>
      </c>
      <c r="J1580" s="230" t="s">
        <v>302</v>
      </c>
      <c r="K1580" s="230">
        <v>2018</v>
      </c>
      <c r="L1580" s="230" t="s">
        <v>288</v>
      </c>
      <c r="V1580" s="230" t="s">
        <v>976</v>
      </c>
    </row>
    <row r="1581" spans="1:22" ht="17.25" customHeight="1" x14ac:dyDescent="0.3">
      <c r="A1581" s="230">
        <v>427662</v>
      </c>
      <c r="B1581" s="230" t="s">
        <v>4081</v>
      </c>
      <c r="C1581" s="230" t="s">
        <v>79</v>
      </c>
      <c r="D1581" s="230" t="s">
        <v>714</v>
      </c>
      <c r="E1581" s="230" t="s">
        <v>1780</v>
      </c>
      <c r="F1581" s="230">
        <v>36611</v>
      </c>
      <c r="G1581" s="230" t="s">
        <v>288</v>
      </c>
      <c r="H1581" s="230" t="s">
        <v>1482</v>
      </c>
      <c r="I1581" s="230" t="s">
        <v>58</v>
      </c>
      <c r="J1581" s="230" t="s">
        <v>303</v>
      </c>
      <c r="K1581" s="230">
        <v>2018</v>
      </c>
      <c r="L1581" s="230" t="s">
        <v>288</v>
      </c>
    </row>
    <row r="1582" spans="1:22" ht="17.25" customHeight="1" x14ac:dyDescent="0.3">
      <c r="A1582" s="230">
        <v>427537</v>
      </c>
      <c r="B1582" s="230" t="s">
        <v>4082</v>
      </c>
      <c r="C1582" s="230" t="s">
        <v>63</v>
      </c>
      <c r="D1582" s="230" t="s">
        <v>373</v>
      </c>
      <c r="E1582" s="230" t="s">
        <v>146</v>
      </c>
      <c r="F1582" s="230">
        <v>36657</v>
      </c>
      <c r="G1582" s="230" t="s">
        <v>288</v>
      </c>
      <c r="H1582" s="230" t="s">
        <v>1482</v>
      </c>
      <c r="I1582" s="230" t="s">
        <v>58</v>
      </c>
      <c r="J1582" s="230" t="s">
        <v>303</v>
      </c>
      <c r="K1582" s="230">
        <v>2018</v>
      </c>
      <c r="L1582" s="230" t="s">
        <v>288</v>
      </c>
    </row>
    <row r="1583" spans="1:22" ht="17.25" customHeight="1" x14ac:dyDescent="0.3">
      <c r="A1583" s="230">
        <v>427601</v>
      </c>
      <c r="B1583" s="230" t="s">
        <v>4083</v>
      </c>
      <c r="C1583" s="230" t="s">
        <v>430</v>
      </c>
      <c r="D1583" s="230" t="s">
        <v>367</v>
      </c>
      <c r="E1583" s="230" t="s">
        <v>145</v>
      </c>
      <c r="F1583" s="230">
        <v>36801</v>
      </c>
      <c r="G1583" s="230" t="s">
        <v>288</v>
      </c>
      <c r="H1583" s="230" t="s">
        <v>1482</v>
      </c>
      <c r="I1583" s="230" t="s">
        <v>58</v>
      </c>
      <c r="J1583" s="230" t="s">
        <v>303</v>
      </c>
      <c r="K1583" s="230">
        <v>2018</v>
      </c>
      <c r="L1583" s="230" t="s">
        <v>288</v>
      </c>
      <c r="V1583" s="230" t="s">
        <v>976</v>
      </c>
    </row>
    <row r="1584" spans="1:22" ht="17.25" customHeight="1" x14ac:dyDescent="0.3">
      <c r="A1584" s="230">
        <v>427651</v>
      </c>
      <c r="B1584" s="230" t="s">
        <v>4084</v>
      </c>
      <c r="C1584" s="230" t="s">
        <v>872</v>
      </c>
      <c r="D1584" s="230" t="s">
        <v>2311</v>
      </c>
      <c r="E1584" s="230" t="s">
        <v>145</v>
      </c>
      <c r="F1584" s="230">
        <v>36916</v>
      </c>
      <c r="G1584" s="230" t="s">
        <v>288</v>
      </c>
      <c r="H1584" s="230" t="s">
        <v>1482</v>
      </c>
      <c r="I1584" s="230" t="s">
        <v>58</v>
      </c>
      <c r="J1584" s="230" t="s">
        <v>303</v>
      </c>
      <c r="K1584" s="230">
        <v>2018</v>
      </c>
      <c r="L1584" s="230" t="s">
        <v>288</v>
      </c>
      <c r="V1584" s="230" t="s">
        <v>976</v>
      </c>
    </row>
    <row r="1585" spans="1:22" ht="17.25" customHeight="1" x14ac:dyDescent="0.3">
      <c r="A1585" s="230">
        <v>427568</v>
      </c>
      <c r="B1585" s="230" t="s">
        <v>4085</v>
      </c>
      <c r="C1585" s="230" t="s">
        <v>98</v>
      </c>
      <c r="D1585" s="230" t="s">
        <v>256</v>
      </c>
      <c r="E1585" s="230" t="s">
        <v>145</v>
      </c>
      <c r="F1585" s="230">
        <v>36930</v>
      </c>
      <c r="G1585" s="230" t="s">
        <v>288</v>
      </c>
      <c r="H1585" s="230" t="s">
        <v>1482</v>
      </c>
      <c r="I1585" s="230" t="s">
        <v>58</v>
      </c>
      <c r="J1585" s="230" t="s">
        <v>303</v>
      </c>
      <c r="K1585" s="230">
        <v>2018</v>
      </c>
      <c r="L1585" s="230" t="s">
        <v>288</v>
      </c>
    </row>
    <row r="1586" spans="1:22" ht="17.25" customHeight="1" x14ac:dyDescent="0.3">
      <c r="A1586" s="230">
        <v>427394</v>
      </c>
      <c r="B1586" s="230" t="s">
        <v>4086</v>
      </c>
      <c r="C1586" s="230" t="s">
        <v>243</v>
      </c>
      <c r="D1586" s="230" t="s">
        <v>431</v>
      </c>
      <c r="E1586" s="230" t="s">
        <v>145</v>
      </c>
      <c r="F1586" s="230" t="s">
        <v>4087</v>
      </c>
      <c r="G1586" s="230" t="s">
        <v>1622</v>
      </c>
      <c r="H1586" s="230" t="s">
        <v>1482</v>
      </c>
      <c r="I1586" s="230" t="s">
        <v>58</v>
      </c>
      <c r="J1586" s="230" t="s">
        <v>302</v>
      </c>
      <c r="K1586" s="230">
        <v>2020</v>
      </c>
      <c r="L1586" s="230" t="s">
        <v>288</v>
      </c>
      <c r="V1586" s="230" t="s">
        <v>976</v>
      </c>
    </row>
    <row r="1587" spans="1:22" ht="17.25" customHeight="1" x14ac:dyDescent="0.3">
      <c r="A1587" s="230">
        <v>427366</v>
      </c>
      <c r="B1587" s="230" t="s">
        <v>4088</v>
      </c>
      <c r="C1587" s="230" t="s">
        <v>65</v>
      </c>
      <c r="D1587" s="230" t="s">
        <v>238</v>
      </c>
      <c r="E1587" s="230" t="s">
        <v>1780</v>
      </c>
      <c r="F1587" s="230">
        <v>35224</v>
      </c>
      <c r="G1587" s="230" t="s">
        <v>288</v>
      </c>
      <c r="H1587" s="230" t="s">
        <v>1482</v>
      </c>
      <c r="I1587" s="230" t="s">
        <v>58</v>
      </c>
      <c r="J1587" s="230" t="s">
        <v>302</v>
      </c>
      <c r="K1587" s="230">
        <v>2020</v>
      </c>
      <c r="L1587" s="230" t="s">
        <v>288</v>
      </c>
      <c r="V1587" s="230" t="s">
        <v>976</v>
      </c>
    </row>
    <row r="1588" spans="1:22" ht="17.25" customHeight="1" x14ac:dyDescent="0.3">
      <c r="A1588" s="230">
        <v>426884</v>
      </c>
      <c r="B1588" s="230" t="s">
        <v>4089</v>
      </c>
      <c r="C1588" s="230" t="s">
        <v>77</v>
      </c>
      <c r="D1588" s="230" t="s">
        <v>269</v>
      </c>
      <c r="E1588" s="230" t="s">
        <v>146</v>
      </c>
      <c r="F1588" s="230">
        <v>30524</v>
      </c>
      <c r="G1588" s="230" t="s">
        <v>288</v>
      </c>
      <c r="H1588" s="230" t="s">
        <v>1482</v>
      </c>
      <c r="I1588" s="230" t="s">
        <v>58</v>
      </c>
      <c r="J1588" s="230" t="s">
        <v>302</v>
      </c>
      <c r="K1588" s="230" t="s">
        <v>1509</v>
      </c>
      <c r="L1588" s="230" t="s">
        <v>288</v>
      </c>
      <c r="U1588" s="230" t="s">
        <v>976</v>
      </c>
      <c r="V1588" s="230" t="s">
        <v>976</v>
      </c>
    </row>
    <row r="1589" spans="1:22" ht="17.25" customHeight="1" x14ac:dyDescent="0.3">
      <c r="A1589" s="230">
        <v>425753</v>
      </c>
      <c r="B1589" s="230" t="s">
        <v>4090</v>
      </c>
      <c r="C1589" s="230" t="s">
        <v>4091</v>
      </c>
      <c r="D1589" s="230" t="s">
        <v>232</v>
      </c>
      <c r="E1589" s="230" t="s">
        <v>146</v>
      </c>
      <c r="F1589" s="230">
        <v>30682</v>
      </c>
      <c r="H1589" s="230" t="s">
        <v>1482</v>
      </c>
      <c r="I1589" s="230" t="s">
        <v>58</v>
      </c>
      <c r="J1589" s="230" t="s">
        <v>302</v>
      </c>
      <c r="K1589" s="230" t="s">
        <v>4092</v>
      </c>
      <c r="L1589" s="230" t="s">
        <v>288</v>
      </c>
      <c r="S1589" s="230" t="s">
        <v>976</v>
      </c>
      <c r="U1589" s="230" t="s">
        <v>976</v>
      </c>
      <c r="V1589" s="230" t="s">
        <v>976</v>
      </c>
    </row>
    <row r="1590" spans="1:22" ht="17.25" customHeight="1" x14ac:dyDescent="0.3">
      <c r="A1590" s="230">
        <v>417413</v>
      </c>
      <c r="B1590" s="230" t="s">
        <v>4093</v>
      </c>
      <c r="C1590" s="230" t="s">
        <v>376</v>
      </c>
      <c r="D1590" s="230" t="s">
        <v>220</v>
      </c>
      <c r="E1590" s="230" t="s">
        <v>145</v>
      </c>
      <c r="F1590" s="230">
        <v>29992</v>
      </c>
      <c r="G1590" s="230" t="s">
        <v>288</v>
      </c>
      <c r="H1590" s="230" t="s">
        <v>1482</v>
      </c>
      <c r="I1590" s="230" t="s">
        <v>58</v>
      </c>
      <c r="J1590" s="230" t="s">
        <v>303</v>
      </c>
      <c r="L1590" s="230" t="s">
        <v>288</v>
      </c>
      <c r="S1590" s="230" t="s">
        <v>976</v>
      </c>
      <c r="T1590" s="230" t="s">
        <v>976</v>
      </c>
      <c r="U1590" s="230" t="s">
        <v>976</v>
      </c>
      <c r="V1590" s="230" t="s">
        <v>976</v>
      </c>
    </row>
    <row r="1591" spans="1:22" ht="17.25" customHeight="1" x14ac:dyDescent="0.3">
      <c r="A1591" s="230">
        <v>425342</v>
      </c>
      <c r="B1591" s="230" t="s">
        <v>4094</v>
      </c>
      <c r="C1591" s="230" t="s">
        <v>104</v>
      </c>
      <c r="D1591" s="230" t="s">
        <v>197</v>
      </c>
      <c r="E1591" s="230" t="s">
        <v>146</v>
      </c>
      <c r="F1591" s="230">
        <v>30015</v>
      </c>
      <c r="G1591" s="230" t="s">
        <v>288</v>
      </c>
      <c r="H1591" s="230" t="s">
        <v>1482</v>
      </c>
      <c r="I1591" s="230" t="s">
        <v>58</v>
      </c>
      <c r="J1591" s="230" t="s">
        <v>303</v>
      </c>
      <c r="K1591" s="230">
        <v>2001</v>
      </c>
      <c r="L1591" s="230" t="s">
        <v>1485</v>
      </c>
      <c r="S1591" s="230" t="s">
        <v>976</v>
      </c>
      <c r="T1591" s="230" t="s">
        <v>976</v>
      </c>
      <c r="U1591" s="230" t="s">
        <v>976</v>
      </c>
      <c r="V1591" s="230" t="s">
        <v>976</v>
      </c>
    </row>
    <row r="1592" spans="1:22" ht="17.25" customHeight="1" x14ac:dyDescent="0.3">
      <c r="A1592" s="230">
        <v>424509</v>
      </c>
      <c r="B1592" s="230" t="s">
        <v>4095</v>
      </c>
      <c r="C1592" s="230" t="s">
        <v>1977</v>
      </c>
      <c r="D1592" s="230" t="s">
        <v>3188</v>
      </c>
      <c r="E1592" s="230" t="s">
        <v>146</v>
      </c>
      <c r="F1592" s="230">
        <v>31630</v>
      </c>
      <c r="G1592" s="230" t="s">
        <v>288</v>
      </c>
      <c r="H1592" s="230" t="s">
        <v>1482</v>
      </c>
      <c r="I1592" s="230" t="s">
        <v>58</v>
      </c>
      <c r="J1592" s="230" t="s">
        <v>302</v>
      </c>
      <c r="K1592" s="230">
        <v>2004</v>
      </c>
      <c r="L1592" s="230" t="s">
        <v>1485</v>
      </c>
      <c r="T1592" s="230" t="s">
        <v>976</v>
      </c>
      <c r="U1592" s="230" t="s">
        <v>976</v>
      </c>
      <c r="V1592" s="230" t="s">
        <v>976</v>
      </c>
    </row>
    <row r="1593" spans="1:22" ht="17.25" customHeight="1" x14ac:dyDescent="0.3">
      <c r="A1593" s="230">
        <v>425401</v>
      </c>
      <c r="B1593" s="230" t="s">
        <v>4096</v>
      </c>
      <c r="C1593" s="230" t="s">
        <v>4097</v>
      </c>
      <c r="D1593" s="230" t="s">
        <v>225</v>
      </c>
      <c r="E1593" s="230" t="s">
        <v>145</v>
      </c>
      <c r="F1593" s="230">
        <v>32784</v>
      </c>
      <c r="G1593" s="230" t="s">
        <v>288</v>
      </c>
      <c r="H1593" s="230" t="s">
        <v>1482</v>
      </c>
      <c r="I1593" s="230" t="s">
        <v>58</v>
      </c>
      <c r="J1593" s="230" t="s">
        <v>303</v>
      </c>
      <c r="K1593" s="230">
        <v>2008</v>
      </c>
      <c r="L1593" s="230" t="s">
        <v>1485</v>
      </c>
      <c r="S1593" s="230" t="s">
        <v>976</v>
      </c>
      <c r="U1593" s="230" t="s">
        <v>976</v>
      </c>
      <c r="V1593" s="230" t="s">
        <v>976</v>
      </c>
    </row>
    <row r="1594" spans="1:22" ht="17.25" customHeight="1" x14ac:dyDescent="0.3">
      <c r="A1594" s="230">
        <v>424941</v>
      </c>
      <c r="B1594" s="230" t="s">
        <v>4098</v>
      </c>
      <c r="C1594" s="230" t="s">
        <v>96</v>
      </c>
      <c r="D1594" s="230" t="s">
        <v>196</v>
      </c>
      <c r="E1594" s="230" t="s">
        <v>146</v>
      </c>
      <c r="F1594" s="230">
        <v>33941</v>
      </c>
      <c r="G1594" s="230" t="s">
        <v>288</v>
      </c>
      <c r="H1594" s="230" t="s">
        <v>1482</v>
      </c>
      <c r="I1594" s="230" t="s">
        <v>58</v>
      </c>
      <c r="J1594" s="230" t="s">
        <v>302</v>
      </c>
      <c r="K1594" s="230">
        <v>2010</v>
      </c>
      <c r="L1594" s="230" t="s">
        <v>1485</v>
      </c>
      <c r="S1594" s="230" t="s">
        <v>976</v>
      </c>
      <c r="T1594" s="230" t="s">
        <v>976</v>
      </c>
      <c r="U1594" s="230" t="s">
        <v>976</v>
      </c>
      <c r="V1594" s="230" t="s">
        <v>976</v>
      </c>
    </row>
    <row r="1595" spans="1:22" ht="17.25" customHeight="1" x14ac:dyDescent="0.3">
      <c r="A1595" s="230">
        <v>424443</v>
      </c>
      <c r="B1595" s="230" t="s">
        <v>4099</v>
      </c>
      <c r="C1595" s="230" t="s">
        <v>4100</v>
      </c>
      <c r="D1595" s="230" t="s">
        <v>569</v>
      </c>
      <c r="E1595" s="230" t="s">
        <v>146</v>
      </c>
      <c r="F1595" s="230">
        <v>33674</v>
      </c>
      <c r="G1595" s="230" t="s">
        <v>3216</v>
      </c>
      <c r="H1595" s="230" t="s">
        <v>1482</v>
      </c>
      <c r="I1595" s="230" t="s">
        <v>58</v>
      </c>
      <c r="J1595" s="230" t="s">
        <v>303</v>
      </c>
      <c r="K1595" s="230">
        <v>2011</v>
      </c>
      <c r="L1595" s="230" t="s">
        <v>1485</v>
      </c>
      <c r="U1595" s="230" t="s">
        <v>976</v>
      </c>
      <c r="V1595" s="230" t="s">
        <v>976</v>
      </c>
    </row>
    <row r="1596" spans="1:22" ht="17.25" customHeight="1" x14ac:dyDescent="0.3">
      <c r="A1596" s="230">
        <v>427230</v>
      </c>
      <c r="B1596" s="230" t="s">
        <v>4101</v>
      </c>
      <c r="C1596" s="230" t="s">
        <v>75</v>
      </c>
      <c r="D1596" s="230" t="s">
        <v>218</v>
      </c>
      <c r="E1596" s="230" t="s">
        <v>145</v>
      </c>
      <c r="H1596" s="230" t="s">
        <v>1482</v>
      </c>
      <c r="I1596" s="230" t="s">
        <v>58</v>
      </c>
      <c r="J1596" s="230" t="s">
        <v>302</v>
      </c>
      <c r="K1596" s="230">
        <v>2003</v>
      </c>
      <c r="L1596" s="230" t="s">
        <v>293</v>
      </c>
    </row>
    <row r="1597" spans="1:22" ht="17.25" customHeight="1" x14ac:dyDescent="0.3">
      <c r="A1597" s="230">
        <v>425426</v>
      </c>
      <c r="B1597" s="230" t="s">
        <v>4102</v>
      </c>
      <c r="C1597" s="230" t="s">
        <v>94</v>
      </c>
      <c r="D1597" s="230" t="s">
        <v>510</v>
      </c>
      <c r="E1597" s="230" t="s">
        <v>146</v>
      </c>
      <c r="F1597" s="230">
        <v>31098</v>
      </c>
      <c r="G1597" s="230" t="s">
        <v>288</v>
      </c>
      <c r="H1597" s="230" t="s">
        <v>1482</v>
      </c>
      <c r="I1597" s="230" t="s">
        <v>58</v>
      </c>
      <c r="J1597" s="230" t="s">
        <v>302</v>
      </c>
      <c r="K1597" s="230">
        <v>2004</v>
      </c>
      <c r="L1597" s="230" t="s">
        <v>293</v>
      </c>
      <c r="U1597" s="230" t="s">
        <v>976</v>
      </c>
      <c r="V1597" s="230" t="s">
        <v>976</v>
      </c>
    </row>
    <row r="1598" spans="1:22" ht="17.25" customHeight="1" x14ac:dyDescent="0.3">
      <c r="A1598" s="230">
        <v>427374</v>
      </c>
      <c r="B1598" s="230" t="s">
        <v>4103</v>
      </c>
      <c r="C1598" s="230" t="s">
        <v>114</v>
      </c>
      <c r="D1598" s="230" t="s">
        <v>254</v>
      </c>
      <c r="E1598" s="230" t="s">
        <v>146</v>
      </c>
      <c r="F1598" s="230" t="s">
        <v>4104</v>
      </c>
      <c r="G1598" s="230" t="s">
        <v>288</v>
      </c>
      <c r="H1598" s="230" t="s">
        <v>1482</v>
      </c>
      <c r="I1598" s="230" t="s">
        <v>58</v>
      </c>
      <c r="J1598" s="230" t="s">
        <v>302</v>
      </c>
      <c r="K1598" s="230">
        <v>2004</v>
      </c>
      <c r="L1598" s="230" t="s">
        <v>293</v>
      </c>
    </row>
    <row r="1599" spans="1:22" ht="17.25" customHeight="1" x14ac:dyDescent="0.3">
      <c r="A1599" s="230">
        <v>427727</v>
      </c>
      <c r="B1599" s="230" t="s">
        <v>4105</v>
      </c>
      <c r="C1599" s="230" t="s">
        <v>519</v>
      </c>
      <c r="D1599" s="230" t="s">
        <v>866</v>
      </c>
      <c r="E1599" s="230" t="s">
        <v>146</v>
      </c>
      <c r="F1599" s="230">
        <v>32509</v>
      </c>
      <c r="G1599" s="230" t="s">
        <v>288</v>
      </c>
      <c r="H1599" s="230" t="s">
        <v>1482</v>
      </c>
      <c r="I1599" s="230" t="s">
        <v>58</v>
      </c>
      <c r="J1599" s="230" t="s">
        <v>302</v>
      </c>
      <c r="K1599" s="230">
        <v>2006</v>
      </c>
      <c r="L1599" s="230" t="s">
        <v>293</v>
      </c>
    </row>
    <row r="1600" spans="1:22" ht="17.25" customHeight="1" x14ac:dyDescent="0.3">
      <c r="A1600" s="230">
        <v>427723</v>
      </c>
      <c r="B1600" s="230" t="s">
        <v>4106</v>
      </c>
      <c r="C1600" s="230" t="s">
        <v>113</v>
      </c>
      <c r="D1600" s="230" t="s">
        <v>200</v>
      </c>
      <c r="E1600" s="230" t="s">
        <v>146</v>
      </c>
      <c r="F1600" s="230" t="s">
        <v>4107</v>
      </c>
      <c r="G1600" s="230" t="s">
        <v>288</v>
      </c>
      <c r="H1600" s="230" t="s">
        <v>1482</v>
      </c>
      <c r="I1600" s="230" t="s">
        <v>58</v>
      </c>
      <c r="J1600" s="230" t="s">
        <v>302</v>
      </c>
      <c r="K1600" s="230">
        <v>2007</v>
      </c>
      <c r="L1600" s="230" t="s">
        <v>293</v>
      </c>
    </row>
    <row r="1601" spans="1:22" ht="17.25" customHeight="1" x14ac:dyDescent="0.3">
      <c r="A1601" s="230">
        <v>425597</v>
      </c>
      <c r="B1601" s="230" t="s">
        <v>4108</v>
      </c>
      <c r="C1601" s="230" t="s">
        <v>689</v>
      </c>
      <c r="D1601" s="230" t="s">
        <v>636</v>
      </c>
      <c r="E1601" s="230" t="s">
        <v>146</v>
      </c>
      <c r="F1601" s="230">
        <v>33609</v>
      </c>
      <c r="G1601" s="230" t="s">
        <v>288</v>
      </c>
      <c r="H1601" s="230" t="s">
        <v>1482</v>
      </c>
      <c r="I1601" s="230" t="s">
        <v>58</v>
      </c>
      <c r="J1601" s="230" t="s">
        <v>302</v>
      </c>
      <c r="K1601" s="230">
        <v>2009</v>
      </c>
      <c r="L1601" s="230" t="s">
        <v>293</v>
      </c>
      <c r="S1601" s="230" t="s">
        <v>976</v>
      </c>
      <c r="T1601" s="230" t="s">
        <v>976</v>
      </c>
      <c r="U1601" s="230" t="s">
        <v>976</v>
      </c>
      <c r="V1601" s="230" t="s">
        <v>976</v>
      </c>
    </row>
    <row r="1602" spans="1:22" ht="17.25" customHeight="1" x14ac:dyDescent="0.3">
      <c r="A1602" s="230">
        <v>421041</v>
      </c>
      <c r="B1602" s="230" t="s">
        <v>4109</v>
      </c>
      <c r="C1602" s="230" t="s">
        <v>3611</v>
      </c>
      <c r="D1602" s="230" t="s">
        <v>4110</v>
      </c>
      <c r="E1602" s="230" t="s">
        <v>146</v>
      </c>
      <c r="F1602" s="230">
        <v>33516</v>
      </c>
      <c r="G1602" s="230" t="s">
        <v>1859</v>
      </c>
      <c r="H1602" s="230" t="s">
        <v>1482</v>
      </c>
      <c r="I1602" s="230" t="s">
        <v>58</v>
      </c>
      <c r="J1602" s="230" t="s">
        <v>303</v>
      </c>
      <c r="K1602" s="230">
        <v>2009</v>
      </c>
      <c r="L1602" s="230" t="s">
        <v>293</v>
      </c>
      <c r="U1602" s="230" t="s">
        <v>976</v>
      </c>
      <c r="V1602" s="230" t="s">
        <v>976</v>
      </c>
    </row>
    <row r="1603" spans="1:22" ht="17.25" customHeight="1" x14ac:dyDescent="0.3">
      <c r="A1603" s="230">
        <v>426935</v>
      </c>
      <c r="B1603" s="230" t="s">
        <v>4111</v>
      </c>
      <c r="C1603" s="230" t="s">
        <v>64</v>
      </c>
      <c r="D1603" s="230" t="s">
        <v>2621</v>
      </c>
      <c r="E1603" s="230" t="s">
        <v>146</v>
      </c>
      <c r="F1603" s="230">
        <v>32509</v>
      </c>
      <c r="H1603" s="230" t="s">
        <v>1482</v>
      </c>
      <c r="I1603" s="230" t="s">
        <v>58</v>
      </c>
      <c r="J1603" s="230" t="s">
        <v>302</v>
      </c>
      <c r="K1603" s="230">
        <v>2010</v>
      </c>
      <c r="L1603" s="230" t="s">
        <v>293</v>
      </c>
      <c r="U1603" s="230" t="s">
        <v>976</v>
      </c>
      <c r="V1603" s="230" t="s">
        <v>976</v>
      </c>
    </row>
    <row r="1604" spans="1:22" ht="17.25" customHeight="1" x14ac:dyDescent="0.3">
      <c r="A1604" s="230">
        <v>424709</v>
      </c>
      <c r="B1604" s="230" t="s">
        <v>4112</v>
      </c>
      <c r="C1604" s="230" t="s">
        <v>413</v>
      </c>
      <c r="D1604" s="230" t="s">
        <v>133</v>
      </c>
      <c r="E1604" s="230" t="s">
        <v>146</v>
      </c>
      <c r="F1604" s="230">
        <v>33633</v>
      </c>
      <c r="G1604" s="230" t="s">
        <v>288</v>
      </c>
      <c r="H1604" s="230" t="s">
        <v>1482</v>
      </c>
      <c r="I1604" s="230" t="s">
        <v>58</v>
      </c>
      <c r="J1604" s="230" t="s">
        <v>302</v>
      </c>
      <c r="K1604" s="230">
        <v>2011</v>
      </c>
      <c r="L1604" s="230" t="s">
        <v>293</v>
      </c>
      <c r="S1604" s="230" t="s">
        <v>976</v>
      </c>
      <c r="T1604" s="230" t="s">
        <v>976</v>
      </c>
      <c r="U1604" s="230" t="s">
        <v>976</v>
      </c>
      <c r="V1604" s="230" t="s">
        <v>976</v>
      </c>
    </row>
    <row r="1605" spans="1:22" ht="17.25" customHeight="1" x14ac:dyDescent="0.3">
      <c r="A1605" s="230">
        <v>419047</v>
      </c>
      <c r="B1605" s="230" t="s">
        <v>4113</v>
      </c>
      <c r="C1605" s="230" t="s">
        <v>581</v>
      </c>
      <c r="D1605" s="230" t="s">
        <v>218</v>
      </c>
      <c r="E1605" s="230" t="s">
        <v>146</v>
      </c>
      <c r="F1605" s="230">
        <v>33970</v>
      </c>
      <c r="G1605" s="230" t="s">
        <v>288</v>
      </c>
      <c r="H1605" s="230" t="s">
        <v>1482</v>
      </c>
      <c r="I1605" s="230" t="s">
        <v>58</v>
      </c>
      <c r="J1605" s="230" t="s">
        <v>302</v>
      </c>
      <c r="K1605" s="230">
        <v>2012</v>
      </c>
      <c r="L1605" s="230" t="s">
        <v>293</v>
      </c>
      <c r="R1605" s="230" t="s">
        <v>976</v>
      </c>
      <c r="S1605" s="230" t="s">
        <v>976</v>
      </c>
      <c r="T1605" s="230" t="s">
        <v>976</v>
      </c>
      <c r="U1605" s="230" t="s">
        <v>976</v>
      </c>
      <c r="V1605" s="230" t="s">
        <v>976</v>
      </c>
    </row>
    <row r="1606" spans="1:22" ht="17.25" customHeight="1" x14ac:dyDescent="0.3">
      <c r="A1606" s="230">
        <v>427642</v>
      </c>
      <c r="B1606" s="230" t="s">
        <v>4114</v>
      </c>
      <c r="C1606" s="230" t="s">
        <v>968</v>
      </c>
      <c r="D1606" s="230" t="s">
        <v>3194</v>
      </c>
      <c r="E1606" s="230" t="s">
        <v>146</v>
      </c>
      <c r="F1606" s="230">
        <v>34722</v>
      </c>
      <c r="G1606" s="230" t="s">
        <v>288</v>
      </c>
      <c r="H1606" s="230" t="s">
        <v>1482</v>
      </c>
      <c r="I1606" s="230" t="s">
        <v>58</v>
      </c>
      <c r="J1606" s="230" t="s">
        <v>302</v>
      </c>
      <c r="K1606" s="230">
        <v>2013</v>
      </c>
      <c r="L1606" s="230" t="s">
        <v>293</v>
      </c>
    </row>
    <row r="1607" spans="1:22" ht="17.25" customHeight="1" x14ac:dyDescent="0.3">
      <c r="A1607" s="230">
        <v>427355</v>
      </c>
      <c r="B1607" s="230" t="s">
        <v>4115</v>
      </c>
      <c r="C1607" s="230" t="s">
        <v>627</v>
      </c>
      <c r="D1607" s="230" t="s">
        <v>1773</v>
      </c>
      <c r="E1607" s="230" t="s">
        <v>146</v>
      </c>
      <c r="F1607" s="230">
        <v>35318</v>
      </c>
      <c r="G1607" s="230" t="s">
        <v>1485</v>
      </c>
      <c r="H1607" s="230" t="s">
        <v>1482</v>
      </c>
      <c r="I1607" s="230" t="s">
        <v>58</v>
      </c>
      <c r="J1607" s="230" t="s">
        <v>302</v>
      </c>
      <c r="K1607" s="230">
        <v>2014</v>
      </c>
      <c r="L1607" s="230" t="s">
        <v>293</v>
      </c>
    </row>
    <row r="1608" spans="1:22" ht="17.25" customHeight="1" x14ac:dyDescent="0.3">
      <c r="A1608" s="230">
        <v>427580</v>
      </c>
      <c r="B1608" s="230" t="s">
        <v>4116</v>
      </c>
      <c r="C1608" s="230" t="s">
        <v>67</v>
      </c>
      <c r="D1608" s="230" t="s">
        <v>233</v>
      </c>
      <c r="E1608" s="230" t="s">
        <v>145</v>
      </c>
      <c r="H1608" s="230" t="s">
        <v>1482</v>
      </c>
      <c r="I1608" s="230" t="s">
        <v>58</v>
      </c>
      <c r="J1608" s="230" t="s">
        <v>302</v>
      </c>
      <c r="K1608" s="230">
        <v>2016</v>
      </c>
      <c r="L1608" s="230" t="s">
        <v>293</v>
      </c>
      <c r="V1608" s="230" t="s">
        <v>976</v>
      </c>
    </row>
    <row r="1609" spans="1:22" ht="17.25" customHeight="1" x14ac:dyDescent="0.3">
      <c r="A1609" s="230">
        <v>427312</v>
      </c>
      <c r="B1609" s="230" t="s">
        <v>4117</v>
      </c>
      <c r="C1609" s="230" t="s">
        <v>537</v>
      </c>
      <c r="D1609" s="230" t="s">
        <v>242</v>
      </c>
      <c r="E1609" s="230" t="s">
        <v>1780</v>
      </c>
      <c r="F1609" s="230" t="s">
        <v>4118</v>
      </c>
      <c r="G1609" s="230" t="s">
        <v>288</v>
      </c>
      <c r="H1609" s="230" t="s">
        <v>1482</v>
      </c>
      <c r="I1609" s="230" t="s">
        <v>58</v>
      </c>
      <c r="J1609" s="230" t="s">
        <v>303</v>
      </c>
      <c r="K1609" s="230">
        <v>2016</v>
      </c>
      <c r="L1609" s="230" t="s">
        <v>293</v>
      </c>
      <c r="V1609" s="230" t="s">
        <v>976</v>
      </c>
    </row>
    <row r="1610" spans="1:22" ht="17.25" customHeight="1" x14ac:dyDescent="0.3">
      <c r="A1610" s="230">
        <v>427398</v>
      </c>
      <c r="B1610" s="230" t="s">
        <v>4119</v>
      </c>
      <c r="C1610" s="230" t="s">
        <v>358</v>
      </c>
      <c r="D1610" s="230" t="s">
        <v>374</v>
      </c>
      <c r="E1610" s="230" t="s">
        <v>1780</v>
      </c>
      <c r="H1610" s="230" t="s">
        <v>1482</v>
      </c>
      <c r="I1610" s="230" t="s">
        <v>58</v>
      </c>
      <c r="J1610" s="230" t="s">
        <v>303</v>
      </c>
      <c r="K1610" s="230">
        <v>2016</v>
      </c>
      <c r="L1610" s="230" t="s">
        <v>293</v>
      </c>
      <c r="V1610" s="230" t="s">
        <v>976</v>
      </c>
    </row>
    <row r="1611" spans="1:22" ht="17.25" customHeight="1" x14ac:dyDescent="0.3">
      <c r="A1611" s="230">
        <v>427532</v>
      </c>
      <c r="B1611" s="230" t="s">
        <v>4120</v>
      </c>
      <c r="C1611" s="230" t="s">
        <v>407</v>
      </c>
      <c r="D1611" s="230" t="s">
        <v>1148</v>
      </c>
      <c r="E1611" s="230" t="s">
        <v>146</v>
      </c>
      <c r="F1611" s="230">
        <v>36526</v>
      </c>
      <c r="G1611" s="230" t="s">
        <v>1485</v>
      </c>
      <c r="H1611" s="230" t="s">
        <v>1482</v>
      </c>
      <c r="I1611" s="230" t="s">
        <v>58</v>
      </c>
      <c r="J1611" s="230" t="s">
        <v>302</v>
      </c>
      <c r="K1611" s="230">
        <v>2017</v>
      </c>
      <c r="L1611" s="230" t="s">
        <v>293</v>
      </c>
      <c r="V1611" s="230" t="s">
        <v>976</v>
      </c>
    </row>
    <row r="1612" spans="1:22" ht="17.25" customHeight="1" x14ac:dyDescent="0.3">
      <c r="A1612" s="230">
        <v>427546</v>
      </c>
      <c r="B1612" s="230" t="s">
        <v>4121</v>
      </c>
      <c r="C1612" s="230" t="s">
        <v>447</v>
      </c>
      <c r="D1612" s="230" t="s">
        <v>196</v>
      </c>
      <c r="E1612" s="230" t="s">
        <v>146</v>
      </c>
      <c r="F1612" s="230" t="s">
        <v>4122</v>
      </c>
      <c r="G1612" s="230" t="s">
        <v>1485</v>
      </c>
      <c r="H1612" s="230" t="s">
        <v>1482</v>
      </c>
      <c r="I1612" s="230" t="s">
        <v>58</v>
      </c>
      <c r="J1612" s="230" t="s">
        <v>302</v>
      </c>
      <c r="K1612" s="230">
        <v>2018</v>
      </c>
      <c r="L1612" s="230" t="s">
        <v>293</v>
      </c>
    </row>
    <row r="1613" spans="1:22" ht="17.25" customHeight="1" x14ac:dyDescent="0.3">
      <c r="A1613" s="230">
        <v>427680</v>
      </c>
      <c r="B1613" s="230" t="s">
        <v>4123</v>
      </c>
      <c r="C1613" s="230" t="s">
        <v>120</v>
      </c>
      <c r="D1613" s="230" t="s">
        <v>220</v>
      </c>
      <c r="E1613" s="230" t="s">
        <v>146</v>
      </c>
      <c r="F1613" s="230" t="s">
        <v>3716</v>
      </c>
      <c r="G1613" s="230" t="s">
        <v>288</v>
      </c>
      <c r="H1613" s="230" t="s">
        <v>1482</v>
      </c>
      <c r="I1613" s="230" t="s">
        <v>58</v>
      </c>
      <c r="J1613" s="230" t="s">
        <v>302</v>
      </c>
      <c r="K1613" s="230">
        <v>2018</v>
      </c>
      <c r="L1613" s="230" t="s">
        <v>293</v>
      </c>
    </row>
    <row r="1614" spans="1:22" ht="17.25" customHeight="1" x14ac:dyDescent="0.3">
      <c r="A1614" s="230">
        <v>427605</v>
      </c>
      <c r="B1614" s="230" t="s">
        <v>4124</v>
      </c>
      <c r="C1614" s="230" t="s">
        <v>128</v>
      </c>
      <c r="D1614" s="230" t="s">
        <v>3763</v>
      </c>
      <c r="E1614" s="230" t="s">
        <v>145</v>
      </c>
      <c r="F1614" s="230" t="s">
        <v>4125</v>
      </c>
      <c r="G1614" s="230" t="s">
        <v>1485</v>
      </c>
      <c r="H1614" s="230" t="s">
        <v>1482</v>
      </c>
      <c r="I1614" s="230" t="s">
        <v>58</v>
      </c>
      <c r="J1614" s="230" t="s">
        <v>302</v>
      </c>
      <c r="K1614" s="230">
        <v>2018</v>
      </c>
      <c r="L1614" s="230" t="s">
        <v>293</v>
      </c>
    </row>
    <row r="1615" spans="1:22" ht="17.25" customHeight="1" x14ac:dyDescent="0.3">
      <c r="A1615" s="230">
        <v>427736</v>
      </c>
      <c r="B1615" s="230" t="s">
        <v>4126</v>
      </c>
      <c r="C1615" s="230" t="s">
        <v>681</v>
      </c>
      <c r="D1615" s="230" t="s">
        <v>367</v>
      </c>
      <c r="E1615" s="230" t="s">
        <v>145</v>
      </c>
      <c r="F1615" s="230" t="s">
        <v>4127</v>
      </c>
      <c r="G1615" s="230" t="s">
        <v>288</v>
      </c>
      <c r="H1615" s="230" t="s">
        <v>1482</v>
      </c>
      <c r="I1615" s="230" t="s">
        <v>58</v>
      </c>
      <c r="J1615" s="230" t="s">
        <v>302</v>
      </c>
      <c r="K1615" s="230">
        <v>2018</v>
      </c>
      <c r="L1615" s="230" t="s">
        <v>293</v>
      </c>
    </row>
    <row r="1616" spans="1:22" ht="17.25" customHeight="1" x14ac:dyDescent="0.3">
      <c r="A1616" s="230">
        <v>427629</v>
      </c>
      <c r="B1616" s="230" t="s">
        <v>4128</v>
      </c>
      <c r="C1616" s="230" t="s">
        <v>575</v>
      </c>
      <c r="D1616" s="230" t="s">
        <v>227</v>
      </c>
      <c r="E1616" s="230" t="s">
        <v>1780</v>
      </c>
      <c r="H1616" s="230" t="s">
        <v>1482</v>
      </c>
      <c r="I1616" s="230" t="s">
        <v>58</v>
      </c>
      <c r="J1616" s="230" t="s">
        <v>302</v>
      </c>
      <c r="K1616" s="230">
        <v>2018</v>
      </c>
      <c r="L1616" s="230" t="s">
        <v>293</v>
      </c>
    </row>
    <row r="1617" spans="1:22" ht="17.25" customHeight="1" x14ac:dyDescent="0.3">
      <c r="A1617" s="230">
        <v>427577</v>
      </c>
      <c r="B1617" s="230" t="s">
        <v>4129</v>
      </c>
      <c r="C1617" s="230" t="s">
        <v>92</v>
      </c>
      <c r="D1617" s="230" t="s">
        <v>986</v>
      </c>
      <c r="E1617" s="230" t="s">
        <v>145</v>
      </c>
      <c r="H1617" s="230" t="s">
        <v>1482</v>
      </c>
      <c r="I1617" s="230" t="s">
        <v>58</v>
      </c>
      <c r="J1617" s="230" t="s">
        <v>302</v>
      </c>
      <c r="K1617" s="230">
        <v>2018</v>
      </c>
      <c r="L1617" s="230" t="s">
        <v>293</v>
      </c>
    </row>
    <row r="1618" spans="1:22" ht="17.25" customHeight="1" x14ac:dyDescent="0.3">
      <c r="A1618" s="230">
        <v>427533</v>
      </c>
      <c r="B1618" s="230" t="s">
        <v>4130</v>
      </c>
      <c r="C1618" s="230" t="s">
        <v>64</v>
      </c>
      <c r="D1618" s="230" t="s">
        <v>408</v>
      </c>
      <c r="E1618" s="230" t="s">
        <v>145</v>
      </c>
      <c r="F1618" s="230">
        <v>35433</v>
      </c>
      <c r="G1618" s="230" t="s">
        <v>266</v>
      </c>
      <c r="H1618" s="230" t="s">
        <v>1482</v>
      </c>
      <c r="I1618" s="230" t="s">
        <v>58</v>
      </c>
      <c r="J1618" s="230" t="s">
        <v>302</v>
      </c>
      <c r="K1618" s="230">
        <v>2018</v>
      </c>
      <c r="L1618" s="230" t="s">
        <v>293</v>
      </c>
      <c r="V1618" s="230" t="s">
        <v>976</v>
      </c>
    </row>
    <row r="1619" spans="1:22" ht="17.25" customHeight="1" x14ac:dyDescent="0.3">
      <c r="A1619" s="230">
        <v>427633</v>
      </c>
      <c r="B1619" s="230" t="s">
        <v>4131</v>
      </c>
      <c r="C1619" s="230" t="s">
        <v>4132</v>
      </c>
      <c r="D1619" s="230" t="s">
        <v>636</v>
      </c>
      <c r="E1619" s="230" t="s">
        <v>146</v>
      </c>
      <c r="F1619" s="230">
        <v>35796</v>
      </c>
      <c r="G1619" s="230" t="s">
        <v>288</v>
      </c>
      <c r="H1619" s="230" t="s">
        <v>1482</v>
      </c>
      <c r="I1619" s="230" t="s">
        <v>58</v>
      </c>
      <c r="J1619" s="230" t="s">
        <v>302</v>
      </c>
      <c r="K1619" s="230">
        <v>2018</v>
      </c>
      <c r="L1619" s="230" t="s">
        <v>293</v>
      </c>
    </row>
    <row r="1620" spans="1:22" ht="17.25" customHeight="1" x14ac:dyDescent="0.3">
      <c r="A1620" s="230">
        <v>427548</v>
      </c>
      <c r="B1620" s="230" t="s">
        <v>4133</v>
      </c>
      <c r="C1620" s="230" t="s">
        <v>3447</v>
      </c>
      <c r="D1620" s="230" t="s">
        <v>512</v>
      </c>
      <c r="E1620" s="230" t="s">
        <v>146</v>
      </c>
      <c r="F1620" s="230">
        <v>36679</v>
      </c>
      <c r="G1620" s="230" t="s">
        <v>288</v>
      </c>
      <c r="H1620" s="230" t="s">
        <v>1482</v>
      </c>
      <c r="I1620" s="230" t="s">
        <v>58</v>
      </c>
      <c r="J1620" s="230" t="s">
        <v>302</v>
      </c>
      <c r="K1620" s="230">
        <v>2018</v>
      </c>
      <c r="L1620" s="230" t="s">
        <v>293</v>
      </c>
    </row>
    <row r="1621" spans="1:22" ht="17.25" customHeight="1" x14ac:dyDescent="0.3">
      <c r="A1621" s="230">
        <v>427339</v>
      </c>
      <c r="B1621" s="230" t="s">
        <v>4134</v>
      </c>
      <c r="C1621" s="230" t="s">
        <v>61</v>
      </c>
      <c r="D1621" s="230" t="s">
        <v>473</v>
      </c>
      <c r="E1621" s="230" t="s">
        <v>146</v>
      </c>
      <c r="F1621" s="230">
        <v>35472</v>
      </c>
      <c r="G1621" s="230" t="s">
        <v>288</v>
      </c>
      <c r="H1621" s="230" t="s">
        <v>1482</v>
      </c>
      <c r="I1621" s="230" t="s">
        <v>58</v>
      </c>
      <c r="J1621" s="230" t="s">
        <v>303</v>
      </c>
      <c r="K1621" s="230">
        <v>2018</v>
      </c>
      <c r="L1621" s="230" t="s">
        <v>293</v>
      </c>
      <c r="V1621" s="230" t="s">
        <v>976</v>
      </c>
    </row>
    <row r="1622" spans="1:22" ht="17.25" customHeight="1" x14ac:dyDescent="0.3">
      <c r="A1622" s="230">
        <v>427130</v>
      </c>
      <c r="B1622" s="230" t="s">
        <v>4135</v>
      </c>
      <c r="C1622" s="230" t="s">
        <v>81</v>
      </c>
      <c r="D1622" s="230" t="s">
        <v>1773</v>
      </c>
      <c r="E1622" s="230" t="s">
        <v>145</v>
      </c>
      <c r="F1622" s="230">
        <v>36161</v>
      </c>
      <c r="G1622" s="230" t="s">
        <v>288</v>
      </c>
      <c r="H1622" s="230" t="s">
        <v>1482</v>
      </c>
      <c r="I1622" s="230" t="s">
        <v>58</v>
      </c>
      <c r="J1622" s="230" t="s">
        <v>303</v>
      </c>
      <c r="K1622" s="230">
        <v>2018</v>
      </c>
      <c r="L1622" s="230" t="s">
        <v>293</v>
      </c>
      <c r="V1622" s="230" t="s">
        <v>976</v>
      </c>
    </row>
    <row r="1623" spans="1:22" ht="17.25" customHeight="1" x14ac:dyDescent="0.3">
      <c r="A1623" s="230">
        <v>427720</v>
      </c>
      <c r="B1623" s="230" t="s">
        <v>4136</v>
      </c>
      <c r="C1623" s="230" t="s">
        <v>4137</v>
      </c>
      <c r="D1623" s="230" t="s">
        <v>3681</v>
      </c>
      <c r="E1623" s="230" t="s">
        <v>145</v>
      </c>
      <c r="H1623" s="230" t="s">
        <v>1482</v>
      </c>
      <c r="I1623" s="230" t="s">
        <v>58</v>
      </c>
      <c r="J1623" s="230" t="s">
        <v>303</v>
      </c>
      <c r="K1623" s="230">
        <v>2004</v>
      </c>
      <c r="L1623" s="230" t="s">
        <v>297</v>
      </c>
    </row>
    <row r="1624" spans="1:22" ht="17.25" customHeight="1" x14ac:dyDescent="0.3">
      <c r="A1624" s="230">
        <v>423297</v>
      </c>
      <c r="B1624" s="230" t="s">
        <v>4138</v>
      </c>
      <c r="C1624" s="230" t="s">
        <v>456</v>
      </c>
      <c r="D1624" s="230" t="s">
        <v>408</v>
      </c>
      <c r="E1624" s="230" t="s">
        <v>145</v>
      </c>
      <c r="F1624" s="230">
        <v>30682</v>
      </c>
      <c r="G1624" s="230" t="s">
        <v>288</v>
      </c>
      <c r="H1624" s="230" t="s">
        <v>1482</v>
      </c>
      <c r="I1624" s="230" t="s">
        <v>58</v>
      </c>
      <c r="J1624" s="230" t="s">
        <v>302</v>
      </c>
      <c r="K1624" s="230">
        <v>2003</v>
      </c>
      <c r="R1624" s="230" t="s">
        <v>976</v>
      </c>
      <c r="S1624" s="230" t="s">
        <v>976</v>
      </c>
      <c r="T1624" s="230" t="s">
        <v>976</v>
      </c>
      <c r="U1624" s="230" t="s">
        <v>976</v>
      </c>
      <c r="V1624" s="230" t="s">
        <v>976</v>
      </c>
    </row>
    <row r="1625" spans="1:22" ht="17.25" customHeight="1" x14ac:dyDescent="0.3">
      <c r="A1625" s="230">
        <v>423238</v>
      </c>
      <c r="B1625" s="230" t="s">
        <v>4139</v>
      </c>
      <c r="C1625" s="230" t="s">
        <v>130</v>
      </c>
      <c r="D1625" s="230" t="s">
        <v>205</v>
      </c>
      <c r="E1625" s="230" t="s">
        <v>146</v>
      </c>
      <c r="F1625" s="230">
        <v>30336</v>
      </c>
      <c r="G1625" s="230" t="s">
        <v>288</v>
      </c>
      <c r="H1625" s="230" t="s">
        <v>1482</v>
      </c>
      <c r="I1625" s="230" t="s">
        <v>58</v>
      </c>
      <c r="J1625" s="230" t="s">
        <v>303</v>
      </c>
      <c r="K1625" s="230">
        <v>2003</v>
      </c>
      <c r="T1625" s="230" t="s">
        <v>976</v>
      </c>
      <c r="U1625" s="230" t="s">
        <v>976</v>
      </c>
      <c r="V1625" s="230" t="s">
        <v>976</v>
      </c>
    </row>
    <row r="1626" spans="1:22" ht="17.25" customHeight="1" x14ac:dyDescent="0.3">
      <c r="A1626" s="230">
        <v>421214</v>
      </c>
      <c r="B1626" s="230" t="s">
        <v>4140</v>
      </c>
      <c r="C1626" s="230" t="s">
        <v>4141</v>
      </c>
      <c r="D1626" s="230" t="s">
        <v>4142</v>
      </c>
      <c r="E1626" s="230" t="s">
        <v>146</v>
      </c>
      <c r="F1626" s="230">
        <v>32670</v>
      </c>
      <c r="G1626" s="230" t="s">
        <v>1485</v>
      </c>
      <c r="H1626" s="230" t="s">
        <v>1482</v>
      </c>
      <c r="I1626" s="230" t="s">
        <v>58</v>
      </c>
      <c r="K1626" s="230">
        <v>2007</v>
      </c>
      <c r="R1626" s="230" t="s">
        <v>976</v>
      </c>
      <c r="S1626" s="230" t="s">
        <v>976</v>
      </c>
      <c r="T1626" s="230" t="s">
        <v>976</v>
      </c>
      <c r="U1626" s="230" t="s">
        <v>976</v>
      </c>
      <c r="V1626" s="230" t="s">
        <v>976</v>
      </c>
    </row>
    <row r="1627" spans="1:22" ht="17.25" customHeight="1" x14ac:dyDescent="0.3">
      <c r="A1627" s="230">
        <v>423611</v>
      </c>
      <c r="B1627" s="230" t="s">
        <v>4143</v>
      </c>
      <c r="C1627" s="230" t="s">
        <v>1155</v>
      </c>
      <c r="D1627" s="230" t="s">
        <v>603</v>
      </c>
      <c r="E1627" s="230" t="s">
        <v>146</v>
      </c>
      <c r="F1627" s="230">
        <v>31778</v>
      </c>
      <c r="G1627" s="230" t="s">
        <v>288</v>
      </c>
      <c r="H1627" s="230" t="s">
        <v>1482</v>
      </c>
      <c r="I1627" s="230" t="s">
        <v>58</v>
      </c>
      <c r="J1627" s="230" t="s">
        <v>302</v>
      </c>
      <c r="K1627" s="230">
        <v>2008</v>
      </c>
      <c r="R1627" s="230" t="s">
        <v>976</v>
      </c>
      <c r="S1627" s="230" t="s">
        <v>976</v>
      </c>
      <c r="T1627" s="230" t="s">
        <v>976</v>
      </c>
      <c r="U1627" s="230" t="s">
        <v>976</v>
      </c>
      <c r="V1627" s="230" t="s">
        <v>976</v>
      </c>
    </row>
    <row r="1628" spans="1:22" ht="17.25" customHeight="1" x14ac:dyDescent="0.3">
      <c r="A1628" s="230">
        <v>423893</v>
      </c>
      <c r="B1628" s="230" t="s">
        <v>4144</v>
      </c>
      <c r="C1628" s="230" t="s">
        <v>114</v>
      </c>
      <c r="D1628" s="230" t="s">
        <v>620</v>
      </c>
      <c r="E1628" s="230" t="s">
        <v>145</v>
      </c>
      <c r="F1628" s="230">
        <v>33239</v>
      </c>
      <c r="G1628" s="230" t="s">
        <v>288</v>
      </c>
      <c r="H1628" s="230" t="s">
        <v>1482</v>
      </c>
      <c r="I1628" s="230" t="s">
        <v>58</v>
      </c>
      <c r="J1628" s="230" t="s">
        <v>302</v>
      </c>
      <c r="K1628" s="230">
        <v>2009</v>
      </c>
      <c r="R1628" s="230" t="s">
        <v>976</v>
      </c>
      <c r="S1628" s="230" t="s">
        <v>976</v>
      </c>
      <c r="T1628" s="230" t="s">
        <v>976</v>
      </c>
      <c r="U1628" s="230" t="s">
        <v>976</v>
      </c>
      <c r="V1628" s="230" t="s">
        <v>976</v>
      </c>
    </row>
    <row r="1629" spans="1:22" ht="17.25" customHeight="1" x14ac:dyDescent="0.3">
      <c r="A1629" s="230">
        <v>421510</v>
      </c>
      <c r="B1629" s="230" t="s">
        <v>4145</v>
      </c>
      <c r="C1629" s="230" t="s">
        <v>82</v>
      </c>
      <c r="D1629" s="230" t="s">
        <v>223</v>
      </c>
      <c r="E1629" s="230" t="s">
        <v>146</v>
      </c>
      <c r="F1629" s="230">
        <v>33501</v>
      </c>
      <c r="G1629" s="230" t="s">
        <v>288</v>
      </c>
      <c r="H1629" s="230" t="s">
        <v>1482</v>
      </c>
      <c r="I1629" s="230" t="s">
        <v>58</v>
      </c>
      <c r="K1629" s="230">
        <v>2010</v>
      </c>
      <c r="U1629" s="230" t="s">
        <v>976</v>
      </c>
      <c r="V1629" s="230" t="s">
        <v>976</v>
      </c>
    </row>
    <row r="1630" spans="1:22" ht="17.25" customHeight="1" x14ac:dyDescent="0.3">
      <c r="A1630" s="230">
        <v>423093</v>
      </c>
      <c r="B1630" s="230" t="s">
        <v>3344</v>
      </c>
      <c r="C1630" s="230" t="s">
        <v>267</v>
      </c>
      <c r="D1630" s="230" t="s">
        <v>205</v>
      </c>
      <c r="E1630" s="230" t="s">
        <v>146</v>
      </c>
      <c r="F1630" s="230">
        <v>33604</v>
      </c>
      <c r="G1630" s="230" t="s">
        <v>288</v>
      </c>
      <c r="H1630" s="230" t="s">
        <v>1482</v>
      </c>
      <c r="I1630" s="230" t="s">
        <v>58</v>
      </c>
      <c r="J1630" s="230" t="s">
        <v>302</v>
      </c>
      <c r="K1630" s="230">
        <v>2013</v>
      </c>
      <c r="R1630" s="230" t="s">
        <v>976</v>
      </c>
      <c r="S1630" s="230" t="s">
        <v>976</v>
      </c>
      <c r="T1630" s="230" t="s">
        <v>976</v>
      </c>
      <c r="U1630" s="230" t="s">
        <v>976</v>
      </c>
      <c r="V1630" s="230" t="s">
        <v>976</v>
      </c>
    </row>
    <row r="1631" spans="1:22" ht="17.25" customHeight="1" x14ac:dyDescent="0.3">
      <c r="A1631" s="230">
        <v>415754</v>
      </c>
      <c r="B1631" s="230" t="s">
        <v>4146</v>
      </c>
      <c r="C1631" s="230" t="s">
        <v>63</v>
      </c>
      <c r="D1631" s="230" t="s">
        <v>4147</v>
      </c>
      <c r="E1631" s="230" t="s">
        <v>145</v>
      </c>
      <c r="F1631" s="230">
        <v>30304</v>
      </c>
      <c r="G1631" s="230" t="s">
        <v>288</v>
      </c>
      <c r="H1631" s="230" t="s">
        <v>1482</v>
      </c>
      <c r="I1631" s="230" t="s">
        <v>58</v>
      </c>
      <c r="U1631" s="230" t="s">
        <v>976</v>
      </c>
      <c r="V1631" s="230" t="s">
        <v>976</v>
      </c>
    </row>
    <row r="1632" spans="1:22" ht="17.25" customHeight="1" x14ac:dyDescent="0.3">
      <c r="A1632" s="230">
        <v>414780</v>
      </c>
      <c r="B1632" s="230" t="s">
        <v>4148</v>
      </c>
      <c r="C1632" s="230" t="s">
        <v>83</v>
      </c>
      <c r="D1632" s="230" t="s">
        <v>4149</v>
      </c>
      <c r="E1632" s="230" t="s">
        <v>145</v>
      </c>
      <c r="F1632" s="230">
        <v>30592</v>
      </c>
      <c r="G1632" s="230" t="s">
        <v>288</v>
      </c>
      <c r="H1632" s="230" t="s">
        <v>1482</v>
      </c>
      <c r="I1632" s="230" t="s">
        <v>58</v>
      </c>
      <c r="U1632" s="230" t="s">
        <v>976</v>
      </c>
      <c r="V1632" s="230" t="s">
        <v>976</v>
      </c>
    </row>
    <row r="1633" spans="1:22" ht="17.25" customHeight="1" x14ac:dyDescent="0.3">
      <c r="A1633" s="230">
        <v>416328</v>
      </c>
      <c r="B1633" s="230" t="s">
        <v>4150</v>
      </c>
      <c r="C1633" s="230" t="s">
        <v>488</v>
      </c>
      <c r="D1633" s="230" t="s">
        <v>253</v>
      </c>
      <c r="E1633" s="230" t="s">
        <v>146</v>
      </c>
      <c r="F1633" s="230">
        <v>30684</v>
      </c>
      <c r="G1633" s="230" t="s">
        <v>288</v>
      </c>
      <c r="H1633" s="230" t="s">
        <v>1482</v>
      </c>
      <c r="I1633" s="230" t="s">
        <v>58</v>
      </c>
      <c r="U1633" s="230" t="s">
        <v>976</v>
      </c>
      <c r="V1633" s="230" t="s">
        <v>976</v>
      </c>
    </row>
    <row r="1634" spans="1:22" ht="17.25" customHeight="1" x14ac:dyDescent="0.3">
      <c r="A1634" s="230">
        <v>407454</v>
      </c>
      <c r="B1634" s="230" t="s">
        <v>4151</v>
      </c>
      <c r="C1634" s="230" t="s">
        <v>62</v>
      </c>
      <c r="D1634" s="230" t="s">
        <v>469</v>
      </c>
      <c r="E1634" s="230" t="s">
        <v>145</v>
      </c>
      <c r="F1634" s="230">
        <v>31507</v>
      </c>
      <c r="G1634" s="230" t="s">
        <v>288</v>
      </c>
      <c r="H1634" s="230" t="s">
        <v>1482</v>
      </c>
      <c r="I1634" s="230" t="s">
        <v>58</v>
      </c>
      <c r="U1634" s="230" t="s">
        <v>976</v>
      </c>
      <c r="V1634" s="230" t="s">
        <v>976</v>
      </c>
    </row>
    <row r="1635" spans="1:22" ht="17.25" customHeight="1" x14ac:dyDescent="0.3">
      <c r="A1635" s="230">
        <v>417093</v>
      </c>
      <c r="B1635" s="230" t="s">
        <v>4152</v>
      </c>
      <c r="C1635" s="230" t="s">
        <v>81</v>
      </c>
      <c r="D1635" s="230" t="s">
        <v>198</v>
      </c>
      <c r="E1635" s="230" t="s">
        <v>146</v>
      </c>
      <c r="F1635" s="230">
        <v>33133</v>
      </c>
      <c r="G1635" s="230" t="s">
        <v>288</v>
      </c>
      <c r="H1635" s="230" t="s">
        <v>1482</v>
      </c>
      <c r="I1635" s="230" t="s">
        <v>58</v>
      </c>
      <c r="U1635" s="230" t="s">
        <v>976</v>
      </c>
      <c r="V1635" s="230" t="s">
        <v>976</v>
      </c>
    </row>
    <row r="1636" spans="1:22" ht="17.25" customHeight="1" x14ac:dyDescent="0.3">
      <c r="A1636" s="230">
        <v>415159</v>
      </c>
      <c r="B1636" s="230" t="s">
        <v>4153</v>
      </c>
      <c r="C1636" s="230" t="s">
        <v>426</v>
      </c>
      <c r="D1636" s="230" t="s">
        <v>628</v>
      </c>
      <c r="E1636" s="230" t="s">
        <v>146</v>
      </c>
      <c r="F1636" s="230">
        <v>33322</v>
      </c>
      <c r="G1636" s="230" t="s">
        <v>288</v>
      </c>
      <c r="H1636" s="230" t="s">
        <v>1482</v>
      </c>
      <c r="I1636" s="230" t="s">
        <v>58</v>
      </c>
      <c r="R1636" s="230" t="s">
        <v>976</v>
      </c>
      <c r="S1636" s="230" t="s">
        <v>976</v>
      </c>
      <c r="T1636" s="230" t="s">
        <v>976</v>
      </c>
      <c r="U1636" s="230" t="s">
        <v>976</v>
      </c>
      <c r="V1636" s="230" t="s">
        <v>976</v>
      </c>
    </row>
    <row r="1637" spans="1:22" ht="17.25" customHeight="1" x14ac:dyDescent="0.3">
      <c r="A1637" s="230">
        <v>411843</v>
      </c>
      <c r="B1637" s="230" t="s">
        <v>4154</v>
      </c>
      <c r="C1637" s="230" t="s">
        <v>63</v>
      </c>
      <c r="D1637" s="230" t="s">
        <v>204</v>
      </c>
      <c r="E1637" s="230" t="s">
        <v>146</v>
      </c>
      <c r="F1637" s="230">
        <v>33478</v>
      </c>
      <c r="G1637" s="230" t="s">
        <v>288</v>
      </c>
      <c r="H1637" s="230" t="s">
        <v>1482</v>
      </c>
      <c r="I1637" s="230" t="s">
        <v>58</v>
      </c>
      <c r="T1637" s="230" t="s">
        <v>976</v>
      </c>
      <c r="U1637" s="230" t="s">
        <v>976</v>
      </c>
      <c r="V1637" s="230" t="s">
        <v>976</v>
      </c>
    </row>
    <row r="1638" spans="1:22" ht="17.25" customHeight="1" x14ac:dyDescent="0.3">
      <c r="A1638" s="230">
        <v>415985</v>
      </c>
      <c r="B1638" s="230" t="s">
        <v>4155</v>
      </c>
      <c r="C1638" s="230" t="s">
        <v>63</v>
      </c>
      <c r="D1638" s="230" t="s">
        <v>233</v>
      </c>
      <c r="E1638" s="230" t="s">
        <v>145</v>
      </c>
      <c r="F1638" s="230">
        <v>33491</v>
      </c>
      <c r="G1638" s="230" t="s">
        <v>288</v>
      </c>
      <c r="H1638" s="230" t="s">
        <v>1482</v>
      </c>
      <c r="I1638" s="230" t="s">
        <v>58</v>
      </c>
      <c r="U1638" s="230" t="s">
        <v>976</v>
      </c>
      <c r="V1638" s="230" t="s">
        <v>976</v>
      </c>
    </row>
    <row r="1639" spans="1:22" ht="17.25" customHeight="1" x14ac:dyDescent="0.3">
      <c r="A1639" s="230">
        <v>427613</v>
      </c>
      <c r="B1639" s="230" t="s">
        <v>4156</v>
      </c>
      <c r="C1639" s="230" t="s">
        <v>243</v>
      </c>
      <c r="D1639" s="230" t="s">
        <v>272</v>
      </c>
      <c r="E1639" s="230" t="s">
        <v>145</v>
      </c>
      <c r="F1639" s="230">
        <v>36161</v>
      </c>
      <c r="G1639" s="230" t="s">
        <v>288</v>
      </c>
      <c r="H1639" s="230" t="s">
        <v>1482</v>
      </c>
      <c r="I1639" s="230" t="s">
        <v>58</v>
      </c>
    </row>
    <row r="1640" spans="1:22" ht="17.25" customHeight="1" x14ac:dyDescent="0.3">
      <c r="A1640" s="230">
        <v>425022</v>
      </c>
      <c r="B1640" s="230" t="s">
        <v>4157</v>
      </c>
      <c r="C1640" s="230" t="s">
        <v>394</v>
      </c>
      <c r="D1640" s="230" t="s">
        <v>4158</v>
      </c>
      <c r="E1640" s="230" t="s">
        <v>146</v>
      </c>
      <c r="F1640" s="230">
        <v>35065</v>
      </c>
      <c r="G1640" s="230" t="s">
        <v>4159</v>
      </c>
      <c r="H1640" s="230" t="s">
        <v>1482</v>
      </c>
      <c r="I1640" s="230" t="s">
        <v>58</v>
      </c>
      <c r="J1640" s="230" t="s">
        <v>303</v>
      </c>
      <c r="K1640" s="230">
        <v>2014</v>
      </c>
      <c r="L1640" s="230" t="s">
        <v>300</v>
      </c>
      <c r="S1640" s="230" t="s">
        <v>976</v>
      </c>
      <c r="T1640" s="230" t="s">
        <v>976</v>
      </c>
      <c r="U1640" s="230" t="s">
        <v>976</v>
      </c>
      <c r="V1640" s="230" t="s">
        <v>976</v>
      </c>
    </row>
    <row r="1641" spans="1:22" ht="17.25" customHeight="1" x14ac:dyDescent="0.3">
      <c r="A1641" s="230">
        <v>426671</v>
      </c>
      <c r="B1641" s="230" t="s">
        <v>827</v>
      </c>
      <c r="C1641" s="230" t="s">
        <v>96</v>
      </c>
      <c r="D1641" s="230" t="s">
        <v>223</v>
      </c>
      <c r="E1641" s="230" t="s">
        <v>145</v>
      </c>
      <c r="H1641" s="230" t="s">
        <v>1482</v>
      </c>
      <c r="I1641" s="230" t="s">
        <v>58</v>
      </c>
      <c r="J1641" s="230" t="s">
        <v>303</v>
      </c>
      <c r="K1641" s="230">
        <v>2014</v>
      </c>
      <c r="L1641" s="230" t="s">
        <v>300</v>
      </c>
      <c r="U1641" s="230" t="s">
        <v>976</v>
      </c>
      <c r="V1641" s="230" t="s">
        <v>976</v>
      </c>
    </row>
    <row r="1642" spans="1:22" ht="17.25" customHeight="1" x14ac:dyDescent="0.3">
      <c r="A1642" s="230">
        <v>423625</v>
      </c>
      <c r="B1642" s="230" t="s">
        <v>4160</v>
      </c>
      <c r="C1642" s="230" t="s">
        <v>83</v>
      </c>
      <c r="D1642" s="230" t="s">
        <v>401</v>
      </c>
      <c r="E1642" s="230" t="s">
        <v>145</v>
      </c>
      <c r="F1642" s="230">
        <v>35084</v>
      </c>
      <c r="G1642" s="230" t="s">
        <v>4161</v>
      </c>
      <c r="H1642" s="230" t="s">
        <v>1482</v>
      </c>
      <c r="I1642" s="230" t="s">
        <v>58</v>
      </c>
      <c r="J1642" s="230" t="s">
        <v>303</v>
      </c>
      <c r="K1642" s="230">
        <v>2014</v>
      </c>
      <c r="L1642" s="230" t="s">
        <v>300</v>
      </c>
      <c r="U1642" s="230" t="s">
        <v>976</v>
      </c>
      <c r="V1642" s="230" t="s">
        <v>976</v>
      </c>
    </row>
    <row r="1643" spans="1:22" ht="17.25" customHeight="1" x14ac:dyDescent="0.3">
      <c r="A1643" s="230">
        <v>426615</v>
      </c>
      <c r="B1643" s="230" t="s">
        <v>4162</v>
      </c>
      <c r="C1643" s="230" t="s">
        <v>63</v>
      </c>
      <c r="D1643" s="230" t="s">
        <v>541</v>
      </c>
      <c r="E1643" s="230" t="s">
        <v>146</v>
      </c>
      <c r="F1643" s="230">
        <v>35431</v>
      </c>
      <c r="H1643" s="230" t="s">
        <v>1482</v>
      </c>
      <c r="I1643" s="230" t="s">
        <v>58</v>
      </c>
      <c r="J1643" s="230" t="s">
        <v>303</v>
      </c>
      <c r="K1643" s="230">
        <v>2015</v>
      </c>
      <c r="L1643" s="230" t="s">
        <v>292</v>
      </c>
      <c r="U1643" s="230" t="s">
        <v>976</v>
      </c>
      <c r="V1643" s="230" t="s">
        <v>976</v>
      </c>
    </row>
    <row r="1644" spans="1:22" ht="17.25" customHeight="1" x14ac:dyDescent="0.3">
      <c r="A1644" s="230">
        <v>425068</v>
      </c>
      <c r="B1644" s="230" t="s">
        <v>4163</v>
      </c>
      <c r="C1644" s="230" t="s">
        <v>692</v>
      </c>
      <c r="D1644" s="230" t="s">
        <v>197</v>
      </c>
      <c r="E1644" s="230" t="s">
        <v>146</v>
      </c>
      <c r="F1644" s="230">
        <v>36161</v>
      </c>
      <c r="G1644" s="230" t="s">
        <v>289</v>
      </c>
      <c r="H1644" s="230" t="s">
        <v>1482</v>
      </c>
      <c r="I1644" s="230" t="s">
        <v>58</v>
      </c>
      <c r="J1644" s="230" t="s">
        <v>303</v>
      </c>
      <c r="K1644" s="230">
        <v>2016</v>
      </c>
      <c r="L1644" s="230" t="s">
        <v>292</v>
      </c>
      <c r="S1644" s="230" t="s">
        <v>976</v>
      </c>
      <c r="U1644" s="230" t="s">
        <v>976</v>
      </c>
      <c r="V1644" s="230" t="s">
        <v>976</v>
      </c>
    </row>
    <row r="1645" spans="1:22" ht="17.25" customHeight="1" x14ac:dyDescent="0.3">
      <c r="A1645" s="230">
        <v>424968</v>
      </c>
      <c r="B1645" s="230" t="s">
        <v>4164</v>
      </c>
      <c r="C1645" s="230" t="s">
        <v>417</v>
      </c>
      <c r="D1645" s="230" t="s">
        <v>4165</v>
      </c>
      <c r="E1645" s="230" t="s">
        <v>146</v>
      </c>
      <c r="F1645" s="230">
        <v>35431</v>
      </c>
      <c r="G1645" s="230" t="s">
        <v>288</v>
      </c>
      <c r="H1645" s="230" t="s">
        <v>1482</v>
      </c>
      <c r="I1645" s="230" t="s">
        <v>58</v>
      </c>
      <c r="J1645" s="230" t="s">
        <v>303</v>
      </c>
      <c r="K1645" s="230">
        <v>2014</v>
      </c>
      <c r="L1645" s="230" t="s">
        <v>299</v>
      </c>
      <c r="U1645" s="230" t="s">
        <v>976</v>
      </c>
      <c r="V1645" s="230" t="s">
        <v>976</v>
      </c>
    </row>
    <row r="1646" spans="1:22" ht="17.25" customHeight="1" x14ac:dyDescent="0.3">
      <c r="A1646" s="230">
        <v>426059</v>
      </c>
      <c r="B1646" s="230" t="s">
        <v>4166</v>
      </c>
      <c r="C1646" s="230" t="s">
        <v>137</v>
      </c>
      <c r="D1646" s="230" t="s">
        <v>541</v>
      </c>
      <c r="E1646" s="230" t="s">
        <v>145</v>
      </c>
      <c r="F1646" s="230">
        <v>36161</v>
      </c>
      <c r="H1646" s="230" t="s">
        <v>1482</v>
      </c>
      <c r="I1646" s="230" t="s">
        <v>58</v>
      </c>
      <c r="J1646" s="230" t="s">
        <v>303</v>
      </c>
      <c r="K1646" s="230">
        <v>2017</v>
      </c>
      <c r="L1646" s="230" t="s">
        <v>299</v>
      </c>
      <c r="U1646" s="230" t="s">
        <v>976</v>
      </c>
      <c r="V1646" s="230" t="s">
        <v>976</v>
      </c>
    </row>
    <row r="1647" spans="1:22" ht="17.25" customHeight="1" x14ac:dyDescent="0.3">
      <c r="A1647" s="230">
        <v>426238</v>
      </c>
      <c r="B1647" s="230" t="s">
        <v>4167</v>
      </c>
      <c r="C1647" s="230" t="s">
        <v>736</v>
      </c>
      <c r="D1647" s="230" t="s">
        <v>603</v>
      </c>
      <c r="E1647" s="230" t="s">
        <v>146</v>
      </c>
      <c r="H1647" s="230" t="s">
        <v>1482</v>
      </c>
      <c r="I1647" s="230" t="s">
        <v>58</v>
      </c>
      <c r="J1647" s="230" t="s">
        <v>303</v>
      </c>
      <c r="K1647" s="230">
        <v>2014</v>
      </c>
      <c r="L1647" s="230" t="s">
        <v>290</v>
      </c>
      <c r="U1647" s="230" t="s">
        <v>976</v>
      </c>
      <c r="V1647" s="230" t="s">
        <v>976</v>
      </c>
    </row>
    <row r="1648" spans="1:22" ht="17.25" customHeight="1" x14ac:dyDescent="0.3">
      <c r="A1648" s="230">
        <v>411590</v>
      </c>
      <c r="B1648" s="230" t="s">
        <v>4168</v>
      </c>
      <c r="C1648" s="230" t="s">
        <v>4169</v>
      </c>
      <c r="D1648" s="230" t="s">
        <v>4170</v>
      </c>
      <c r="E1648" s="230" t="s">
        <v>145</v>
      </c>
      <c r="F1648" s="230">
        <v>31515</v>
      </c>
      <c r="G1648" s="230" t="s">
        <v>1896</v>
      </c>
      <c r="H1648" s="230" t="s">
        <v>1482</v>
      </c>
      <c r="I1648" s="230" t="s">
        <v>58</v>
      </c>
      <c r="J1648" s="230" t="s">
        <v>303</v>
      </c>
      <c r="K1648" s="230">
        <v>2005</v>
      </c>
      <c r="L1648" s="230" t="s">
        <v>288</v>
      </c>
      <c r="N1648" s="230">
        <v>3212</v>
      </c>
      <c r="O1648" s="230">
        <v>44427.503750000003</v>
      </c>
      <c r="P1648" s="230">
        <v>15000</v>
      </c>
    </row>
    <row r="1649" spans="1:22" ht="17.25" customHeight="1" x14ac:dyDescent="0.3">
      <c r="A1649" s="230">
        <v>420330</v>
      </c>
      <c r="B1649" s="230" t="s">
        <v>4171</v>
      </c>
      <c r="C1649" s="230" t="s">
        <v>63</v>
      </c>
      <c r="D1649" s="230" t="s">
        <v>359</v>
      </c>
      <c r="E1649" s="230" t="s">
        <v>146</v>
      </c>
      <c r="F1649" s="230">
        <v>35065</v>
      </c>
      <c r="H1649" s="230" t="s">
        <v>1482</v>
      </c>
      <c r="I1649" s="230" t="s">
        <v>58</v>
      </c>
      <c r="J1649" s="230" t="s">
        <v>303</v>
      </c>
      <c r="K1649" s="230">
        <v>2013</v>
      </c>
      <c r="L1649" s="230" t="s">
        <v>288</v>
      </c>
      <c r="U1649" s="230" t="s">
        <v>976</v>
      </c>
      <c r="V1649" s="230" t="s">
        <v>976</v>
      </c>
    </row>
    <row r="1650" spans="1:22" ht="17.25" customHeight="1" x14ac:dyDescent="0.3">
      <c r="A1650" s="230">
        <v>425288</v>
      </c>
      <c r="B1650" s="230" t="s">
        <v>4172</v>
      </c>
      <c r="C1650" s="230" t="s">
        <v>626</v>
      </c>
      <c r="D1650" s="230" t="s">
        <v>4173</v>
      </c>
      <c r="E1650" s="230" t="s">
        <v>145</v>
      </c>
      <c r="F1650" s="230">
        <v>35491</v>
      </c>
      <c r="G1650" s="230" t="s">
        <v>289</v>
      </c>
      <c r="H1650" s="230" t="s">
        <v>1482</v>
      </c>
      <c r="I1650" s="230" t="s">
        <v>58</v>
      </c>
      <c r="J1650" s="230" t="s">
        <v>303</v>
      </c>
      <c r="K1650" s="230">
        <v>2015</v>
      </c>
      <c r="L1650" s="230" t="s">
        <v>288</v>
      </c>
      <c r="S1650" s="230" t="s">
        <v>976</v>
      </c>
      <c r="T1650" s="230" t="s">
        <v>976</v>
      </c>
      <c r="U1650" s="230" t="s">
        <v>976</v>
      </c>
      <c r="V1650" s="230" t="s">
        <v>976</v>
      </c>
    </row>
    <row r="1651" spans="1:22" ht="17.25" customHeight="1" x14ac:dyDescent="0.3">
      <c r="A1651" s="230">
        <v>424893</v>
      </c>
      <c r="B1651" s="230" t="s">
        <v>4174</v>
      </c>
      <c r="C1651" s="230" t="s">
        <v>120</v>
      </c>
      <c r="D1651" s="230" t="s">
        <v>451</v>
      </c>
      <c r="E1651" s="230" t="s">
        <v>145</v>
      </c>
      <c r="F1651" s="230">
        <v>35431</v>
      </c>
      <c r="G1651" s="230" t="s">
        <v>2354</v>
      </c>
      <c r="H1651" s="230" t="s">
        <v>1482</v>
      </c>
      <c r="I1651" s="230" t="s">
        <v>58</v>
      </c>
      <c r="J1651" s="230" t="s">
        <v>303</v>
      </c>
      <c r="K1651" s="230">
        <v>2016</v>
      </c>
      <c r="L1651" s="230" t="s">
        <v>288</v>
      </c>
      <c r="S1651" s="230" t="s">
        <v>976</v>
      </c>
      <c r="T1651" s="230" t="s">
        <v>976</v>
      </c>
      <c r="U1651" s="230" t="s">
        <v>976</v>
      </c>
      <c r="V1651" s="230" t="s">
        <v>976</v>
      </c>
    </row>
    <row r="1652" spans="1:22" ht="17.25" customHeight="1" x14ac:dyDescent="0.3">
      <c r="A1652" s="230">
        <v>425380</v>
      </c>
      <c r="B1652" s="230" t="s">
        <v>4175</v>
      </c>
      <c r="C1652" s="230" t="s">
        <v>389</v>
      </c>
      <c r="D1652" s="230" t="s">
        <v>756</v>
      </c>
      <c r="E1652" s="230" t="s">
        <v>146</v>
      </c>
      <c r="F1652" s="230">
        <v>36161</v>
      </c>
      <c r="G1652" s="230" t="s">
        <v>4176</v>
      </c>
      <c r="H1652" s="230" t="s">
        <v>1482</v>
      </c>
      <c r="I1652" s="230" t="s">
        <v>58</v>
      </c>
      <c r="J1652" s="230" t="s">
        <v>303</v>
      </c>
      <c r="K1652" s="230">
        <v>2016</v>
      </c>
      <c r="L1652" s="230" t="s">
        <v>288</v>
      </c>
      <c r="S1652" s="230" t="s">
        <v>976</v>
      </c>
      <c r="T1652" s="230" t="s">
        <v>976</v>
      </c>
      <c r="U1652" s="230" t="s">
        <v>976</v>
      </c>
      <c r="V1652" s="230" t="s">
        <v>976</v>
      </c>
    </row>
    <row r="1653" spans="1:22" ht="17.25" customHeight="1" x14ac:dyDescent="0.3">
      <c r="A1653" s="230">
        <v>425129</v>
      </c>
      <c r="B1653" s="230" t="s">
        <v>4177</v>
      </c>
      <c r="C1653" s="230" t="s">
        <v>82</v>
      </c>
      <c r="D1653" s="230" t="s">
        <v>228</v>
      </c>
      <c r="E1653" s="230" t="s">
        <v>145</v>
      </c>
      <c r="F1653" s="230">
        <v>36161</v>
      </c>
      <c r="G1653" s="230" t="s">
        <v>289</v>
      </c>
      <c r="H1653" s="230" t="s">
        <v>1482</v>
      </c>
      <c r="I1653" s="230" t="s">
        <v>58</v>
      </c>
      <c r="J1653" s="230" t="s">
        <v>303</v>
      </c>
      <c r="K1653" s="230">
        <v>2016</v>
      </c>
      <c r="L1653" s="230" t="s">
        <v>288</v>
      </c>
      <c r="S1653" s="230" t="s">
        <v>976</v>
      </c>
      <c r="T1653" s="230" t="s">
        <v>976</v>
      </c>
      <c r="U1653" s="230" t="s">
        <v>976</v>
      </c>
      <c r="V1653" s="230" t="s">
        <v>976</v>
      </c>
    </row>
    <row r="1654" spans="1:22" ht="17.25" customHeight="1" x14ac:dyDescent="0.3">
      <c r="A1654" s="230">
        <v>423075</v>
      </c>
      <c r="B1654" s="230" t="s">
        <v>4178</v>
      </c>
      <c r="C1654" s="230" t="s">
        <v>4179</v>
      </c>
      <c r="D1654" s="230" t="s">
        <v>90</v>
      </c>
      <c r="E1654" s="230" t="s">
        <v>146</v>
      </c>
      <c r="F1654" s="230">
        <v>36262</v>
      </c>
      <c r="G1654" s="230" t="s">
        <v>2266</v>
      </c>
      <c r="H1654" s="230" t="s">
        <v>1482</v>
      </c>
      <c r="I1654" s="230" t="s">
        <v>58</v>
      </c>
      <c r="J1654" s="230" t="s">
        <v>302</v>
      </c>
      <c r="K1654" s="230">
        <v>2017</v>
      </c>
      <c r="L1654" s="230" t="s">
        <v>288</v>
      </c>
      <c r="S1654" s="230" t="s">
        <v>976</v>
      </c>
      <c r="T1654" s="230" t="s">
        <v>976</v>
      </c>
      <c r="U1654" s="230" t="s">
        <v>976</v>
      </c>
      <c r="V1654" s="230" t="s">
        <v>976</v>
      </c>
    </row>
    <row r="1655" spans="1:22" ht="17.25" customHeight="1" x14ac:dyDescent="0.3">
      <c r="A1655" s="230">
        <v>426948</v>
      </c>
      <c r="B1655" s="230" t="s">
        <v>4180</v>
      </c>
      <c r="C1655" s="230" t="s">
        <v>120</v>
      </c>
      <c r="D1655" s="230" t="s">
        <v>570</v>
      </c>
      <c r="E1655" s="230" t="s">
        <v>146</v>
      </c>
      <c r="H1655" s="230" t="s">
        <v>1482</v>
      </c>
      <c r="I1655" s="230" t="s">
        <v>58</v>
      </c>
      <c r="J1655" s="230" t="s">
        <v>302</v>
      </c>
      <c r="K1655" s="230">
        <v>2017</v>
      </c>
      <c r="L1655" s="230" t="s">
        <v>288</v>
      </c>
      <c r="U1655" s="230" t="s">
        <v>976</v>
      </c>
      <c r="V1655" s="230" t="s">
        <v>976</v>
      </c>
    </row>
    <row r="1656" spans="1:22" ht="17.25" customHeight="1" x14ac:dyDescent="0.3">
      <c r="A1656" s="230">
        <v>423966</v>
      </c>
      <c r="B1656" s="230" t="s">
        <v>4181</v>
      </c>
      <c r="C1656" s="230" t="s">
        <v>458</v>
      </c>
      <c r="D1656" s="230" t="s">
        <v>563</v>
      </c>
      <c r="E1656" s="230" t="s">
        <v>145</v>
      </c>
      <c r="F1656" s="230">
        <v>36526</v>
      </c>
      <c r="G1656" s="230" t="s">
        <v>289</v>
      </c>
      <c r="H1656" s="230" t="s">
        <v>1482</v>
      </c>
      <c r="I1656" s="230" t="s">
        <v>58</v>
      </c>
      <c r="J1656" s="230" t="s">
        <v>303</v>
      </c>
      <c r="K1656" s="230">
        <v>2017</v>
      </c>
      <c r="L1656" s="230" t="s">
        <v>288</v>
      </c>
      <c r="S1656" s="230" t="s">
        <v>976</v>
      </c>
      <c r="T1656" s="230" t="s">
        <v>976</v>
      </c>
      <c r="U1656" s="230" t="s">
        <v>976</v>
      </c>
      <c r="V1656" s="230" t="s">
        <v>976</v>
      </c>
    </row>
    <row r="1657" spans="1:22" ht="17.25" customHeight="1" x14ac:dyDescent="0.3">
      <c r="A1657" s="230">
        <v>425480</v>
      </c>
      <c r="B1657" s="230" t="s">
        <v>4182</v>
      </c>
      <c r="C1657" s="230" t="s">
        <v>441</v>
      </c>
      <c r="D1657" s="230" t="s">
        <v>195</v>
      </c>
      <c r="E1657" s="230" t="s">
        <v>146</v>
      </c>
      <c r="F1657" s="230">
        <v>35130</v>
      </c>
      <c r="G1657" s="230" t="s">
        <v>4183</v>
      </c>
      <c r="H1657" s="230" t="s">
        <v>1482</v>
      </c>
      <c r="I1657" s="230" t="s">
        <v>58</v>
      </c>
      <c r="J1657" s="230" t="s">
        <v>1508</v>
      </c>
      <c r="K1657" s="230">
        <v>2014</v>
      </c>
      <c r="L1657" s="230" t="s">
        <v>1485</v>
      </c>
      <c r="T1657" s="230" t="s">
        <v>976</v>
      </c>
      <c r="U1657" s="230" t="s">
        <v>976</v>
      </c>
      <c r="V1657" s="230" t="s">
        <v>976</v>
      </c>
    </row>
    <row r="1658" spans="1:22" ht="17.25" customHeight="1" x14ac:dyDescent="0.3">
      <c r="A1658" s="230">
        <v>425187</v>
      </c>
      <c r="B1658" s="230" t="s">
        <v>4184</v>
      </c>
      <c r="C1658" s="230" t="s">
        <v>788</v>
      </c>
      <c r="D1658" s="230" t="s">
        <v>2632</v>
      </c>
      <c r="E1658" s="230" t="s">
        <v>145</v>
      </c>
      <c r="F1658" s="230">
        <v>35431</v>
      </c>
      <c r="G1658" s="230" t="s">
        <v>288</v>
      </c>
      <c r="H1658" s="230" t="s">
        <v>1482</v>
      </c>
      <c r="I1658" s="230" t="s">
        <v>58</v>
      </c>
      <c r="J1658" s="230" t="s">
        <v>303</v>
      </c>
      <c r="K1658" s="230">
        <v>2015</v>
      </c>
      <c r="L1658" s="230" t="s">
        <v>1485</v>
      </c>
      <c r="S1658" s="230" t="s">
        <v>976</v>
      </c>
      <c r="T1658" s="230" t="s">
        <v>976</v>
      </c>
      <c r="U1658" s="230" t="s">
        <v>976</v>
      </c>
      <c r="V1658" s="230" t="s">
        <v>976</v>
      </c>
    </row>
    <row r="1659" spans="1:22" ht="17.25" customHeight="1" x14ac:dyDescent="0.3">
      <c r="A1659" s="230">
        <v>424026</v>
      </c>
      <c r="B1659" s="230" t="s">
        <v>4187</v>
      </c>
      <c r="C1659" s="230" t="s">
        <v>4188</v>
      </c>
      <c r="D1659" s="230" t="s">
        <v>265</v>
      </c>
      <c r="E1659" s="230" t="s">
        <v>145</v>
      </c>
      <c r="F1659" s="230">
        <v>35431</v>
      </c>
      <c r="G1659" s="230" t="s">
        <v>289</v>
      </c>
      <c r="H1659" s="230" t="s">
        <v>1482</v>
      </c>
      <c r="I1659" s="230" t="s">
        <v>58</v>
      </c>
      <c r="J1659" s="230" t="s">
        <v>303</v>
      </c>
      <c r="K1659" s="230">
        <v>2013</v>
      </c>
      <c r="L1659" s="230" t="s">
        <v>289</v>
      </c>
      <c r="R1659" s="230" t="s">
        <v>976</v>
      </c>
      <c r="S1659" s="230" t="s">
        <v>976</v>
      </c>
      <c r="T1659" s="230" t="s">
        <v>976</v>
      </c>
      <c r="U1659" s="230" t="s">
        <v>976</v>
      </c>
      <c r="V1659" s="230" t="s">
        <v>976</v>
      </c>
    </row>
    <row r="1660" spans="1:22" ht="17.25" customHeight="1" x14ac:dyDescent="0.3">
      <c r="A1660" s="230">
        <v>426467</v>
      </c>
      <c r="B1660" s="230" t="s">
        <v>4189</v>
      </c>
      <c r="C1660" s="230" t="s">
        <v>4188</v>
      </c>
      <c r="D1660" s="230" t="s">
        <v>4190</v>
      </c>
      <c r="E1660" s="230" t="s">
        <v>145</v>
      </c>
      <c r="H1660" s="230" t="s">
        <v>1482</v>
      </c>
      <c r="I1660" s="230" t="s">
        <v>58</v>
      </c>
      <c r="J1660" s="230" t="s">
        <v>303</v>
      </c>
      <c r="K1660" s="230">
        <v>2013</v>
      </c>
      <c r="L1660" s="230" t="s">
        <v>289</v>
      </c>
      <c r="U1660" s="230" t="s">
        <v>976</v>
      </c>
      <c r="V1660" s="230" t="s">
        <v>976</v>
      </c>
    </row>
    <row r="1661" spans="1:22" ht="17.25" customHeight="1" x14ac:dyDescent="0.3">
      <c r="A1661" s="230">
        <v>426603</v>
      </c>
      <c r="B1661" s="230" t="s">
        <v>4191</v>
      </c>
      <c r="C1661" s="230" t="s">
        <v>523</v>
      </c>
      <c r="D1661" s="230" t="s">
        <v>701</v>
      </c>
      <c r="E1661" s="230" t="s">
        <v>145</v>
      </c>
      <c r="H1661" s="230" t="s">
        <v>1482</v>
      </c>
      <c r="I1661" s="230" t="s">
        <v>58</v>
      </c>
      <c r="J1661" s="230" t="s">
        <v>303</v>
      </c>
      <c r="K1661" s="230">
        <v>2013</v>
      </c>
      <c r="L1661" s="230" t="s">
        <v>289</v>
      </c>
      <c r="U1661" s="230" t="s">
        <v>976</v>
      </c>
      <c r="V1661" s="230" t="s">
        <v>976</v>
      </c>
    </row>
    <row r="1662" spans="1:22" ht="17.25" customHeight="1" x14ac:dyDescent="0.3">
      <c r="A1662" s="230">
        <v>425711</v>
      </c>
      <c r="B1662" s="230" t="s">
        <v>4192</v>
      </c>
      <c r="C1662" s="230" t="s">
        <v>1000</v>
      </c>
      <c r="D1662" s="230" t="s">
        <v>4193</v>
      </c>
      <c r="E1662" s="230" t="s">
        <v>146</v>
      </c>
      <c r="F1662" s="230">
        <v>34705</v>
      </c>
      <c r="G1662" s="230" t="s">
        <v>4194</v>
      </c>
      <c r="H1662" s="230" t="s">
        <v>1482</v>
      </c>
      <c r="I1662" s="230" t="s">
        <v>58</v>
      </c>
      <c r="J1662" s="230" t="s">
        <v>302</v>
      </c>
      <c r="K1662" s="230">
        <v>2014</v>
      </c>
      <c r="L1662" s="230" t="s">
        <v>289</v>
      </c>
      <c r="S1662" s="230" t="s">
        <v>976</v>
      </c>
      <c r="T1662" s="230" t="s">
        <v>976</v>
      </c>
      <c r="U1662" s="230" t="s">
        <v>976</v>
      </c>
      <c r="V1662" s="230" t="s">
        <v>976</v>
      </c>
    </row>
    <row r="1663" spans="1:22" ht="17.25" customHeight="1" x14ac:dyDescent="0.3">
      <c r="A1663" s="230">
        <v>424419</v>
      </c>
      <c r="B1663" s="230" t="s">
        <v>4195</v>
      </c>
      <c r="C1663" s="230" t="s">
        <v>4196</v>
      </c>
      <c r="D1663" s="230" t="s">
        <v>200</v>
      </c>
      <c r="E1663" s="230" t="s">
        <v>146</v>
      </c>
      <c r="F1663" s="230">
        <v>34970</v>
      </c>
      <c r="G1663" s="230" t="s">
        <v>4197</v>
      </c>
      <c r="H1663" s="230" t="s">
        <v>1482</v>
      </c>
      <c r="I1663" s="230" t="s">
        <v>58</v>
      </c>
      <c r="J1663" s="230" t="s">
        <v>303</v>
      </c>
      <c r="K1663" s="230">
        <v>2014</v>
      </c>
      <c r="L1663" s="230" t="s">
        <v>289</v>
      </c>
      <c r="S1663" s="230" t="s">
        <v>976</v>
      </c>
      <c r="T1663" s="230" t="s">
        <v>976</v>
      </c>
      <c r="U1663" s="230" t="s">
        <v>976</v>
      </c>
      <c r="V1663" s="230" t="s">
        <v>976</v>
      </c>
    </row>
    <row r="1664" spans="1:22" ht="17.25" customHeight="1" x14ac:dyDescent="0.3">
      <c r="A1664" s="230">
        <v>424985</v>
      </c>
      <c r="B1664" s="230" t="s">
        <v>4198</v>
      </c>
      <c r="C1664" s="230" t="s">
        <v>389</v>
      </c>
      <c r="D1664" s="230" t="s">
        <v>195</v>
      </c>
      <c r="E1664" s="230" t="s">
        <v>146</v>
      </c>
      <c r="F1664" s="230">
        <v>35705</v>
      </c>
      <c r="G1664" s="230" t="s">
        <v>289</v>
      </c>
      <c r="H1664" s="230" t="s">
        <v>1482</v>
      </c>
      <c r="I1664" s="230" t="s">
        <v>58</v>
      </c>
      <c r="J1664" s="230" t="s">
        <v>303</v>
      </c>
      <c r="K1664" s="230">
        <v>2015</v>
      </c>
      <c r="L1664" s="230" t="s">
        <v>289</v>
      </c>
      <c r="S1664" s="230" t="s">
        <v>976</v>
      </c>
      <c r="T1664" s="230" t="s">
        <v>976</v>
      </c>
      <c r="U1664" s="230" t="s">
        <v>976</v>
      </c>
      <c r="V1664" s="230" t="s">
        <v>976</v>
      </c>
    </row>
    <row r="1665" spans="1:22" ht="17.25" customHeight="1" x14ac:dyDescent="0.3">
      <c r="A1665" s="230">
        <v>420522</v>
      </c>
      <c r="B1665" s="230" t="s">
        <v>4199</v>
      </c>
      <c r="C1665" s="230" t="s">
        <v>426</v>
      </c>
      <c r="D1665" s="230" t="s">
        <v>233</v>
      </c>
      <c r="E1665" s="230" t="s">
        <v>145</v>
      </c>
      <c r="F1665" s="230">
        <v>35431</v>
      </c>
      <c r="G1665" s="230" t="s">
        <v>4200</v>
      </c>
      <c r="H1665" s="230" t="s">
        <v>1482</v>
      </c>
      <c r="I1665" s="230" t="s">
        <v>58</v>
      </c>
      <c r="J1665" s="230" t="s">
        <v>303</v>
      </c>
      <c r="K1665" s="230">
        <v>2016</v>
      </c>
      <c r="L1665" s="230" t="s">
        <v>289</v>
      </c>
      <c r="S1665" s="230" t="s">
        <v>976</v>
      </c>
      <c r="T1665" s="230" t="s">
        <v>976</v>
      </c>
      <c r="U1665" s="230" t="s">
        <v>976</v>
      </c>
      <c r="V1665" s="230" t="s">
        <v>976</v>
      </c>
    </row>
    <row r="1666" spans="1:22" ht="17.25" customHeight="1" x14ac:dyDescent="0.3">
      <c r="A1666" s="230">
        <v>425486</v>
      </c>
      <c r="B1666" s="230" t="s">
        <v>4201</v>
      </c>
      <c r="C1666" s="230" t="s">
        <v>4202</v>
      </c>
      <c r="D1666" s="230" t="s">
        <v>1574</v>
      </c>
      <c r="E1666" s="230" t="s">
        <v>146</v>
      </c>
      <c r="F1666" s="230">
        <v>30023</v>
      </c>
      <c r="G1666" s="230" t="s">
        <v>288</v>
      </c>
      <c r="H1666" s="230" t="s">
        <v>1482</v>
      </c>
      <c r="I1666" s="230" t="s">
        <v>58</v>
      </c>
      <c r="J1666" s="230" t="s">
        <v>303</v>
      </c>
      <c r="K1666" s="230">
        <v>2001</v>
      </c>
      <c r="L1666" s="230" t="s">
        <v>293</v>
      </c>
      <c r="S1666" s="230" t="s">
        <v>976</v>
      </c>
      <c r="V1666" s="230" t="s">
        <v>976</v>
      </c>
    </row>
    <row r="1667" spans="1:22" ht="17.25" customHeight="1" x14ac:dyDescent="0.3">
      <c r="A1667" s="230">
        <v>426661</v>
      </c>
      <c r="B1667" s="230" t="s">
        <v>4203</v>
      </c>
      <c r="C1667" s="230" t="s">
        <v>4204</v>
      </c>
      <c r="D1667" s="230" t="s">
        <v>4205</v>
      </c>
      <c r="E1667" s="230" t="s">
        <v>145</v>
      </c>
      <c r="H1667" s="230" t="s">
        <v>1482</v>
      </c>
      <c r="I1667" s="230" t="s">
        <v>58</v>
      </c>
      <c r="J1667" s="230" t="s">
        <v>303</v>
      </c>
      <c r="K1667" s="230">
        <v>2013</v>
      </c>
      <c r="L1667" s="230" t="s">
        <v>293</v>
      </c>
      <c r="U1667" s="230" t="s">
        <v>976</v>
      </c>
      <c r="V1667" s="230" t="s">
        <v>976</v>
      </c>
    </row>
    <row r="1668" spans="1:22" ht="17.25" customHeight="1" x14ac:dyDescent="0.3">
      <c r="A1668" s="230">
        <v>424691</v>
      </c>
      <c r="B1668" s="230" t="s">
        <v>4206</v>
      </c>
      <c r="C1668" s="230" t="s">
        <v>57</v>
      </c>
      <c r="D1668" s="230" t="s">
        <v>248</v>
      </c>
      <c r="E1668" s="230" t="s">
        <v>145</v>
      </c>
      <c r="F1668" s="230">
        <v>36174</v>
      </c>
      <c r="G1668" s="230" t="s">
        <v>4159</v>
      </c>
      <c r="H1668" s="230" t="s">
        <v>1482</v>
      </c>
      <c r="I1668" s="230" t="s">
        <v>58</v>
      </c>
      <c r="J1668" s="230" t="s">
        <v>303</v>
      </c>
      <c r="K1668" s="230">
        <v>2016</v>
      </c>
      <c r="L1668" s="230" t="s">
        <v>293</v>
      </c>
      <c r="U1668" s="230" t="s">
        <v>976</v>
      </c>
      <c r="V1668" s="230" t="s">
        <v>976</v>
      </c>
    </row>
    <row r="1669" spans="1:22" ht="17.25" customHeight="1" x14ac:dyDescent="0.3">
      <c r="A1669" s="230">
        <v>425422</v>
      </c>
      <c r="B1669" s="230" t="s">
        <v>4207</v>
      </c>
      <c r="C1669" s="230" t="s">
        <v>499</v>
      </c>
      <c r="D1669" s="230" t="s">
        <v>4208</v>
      </c>
      <c r="E1669" s="230" t="s">
        <v>146</v>
      </c>
      <c r="H1669" s="230" t="s">
        <v>1482</v>
      </c>
      <c r="I1669" s="230" t="s">
        <v>58</v>
      </c>
      <c r="J1669" s="230" t="s">
        <v>303</v>
      </c>
      <c r="K1669" s="230">
        <v>1997</v>
      </c>
      <c r="S1669" s="230" t="s">
        <v>976</v>
      </c>
      <c r="T1669" s="230" t="s">
        <v>976</v>
      </c>
      <c r="U1669" s="230" t="s">
        <v>976</v>
      </c>
      <c r="V1669" s="230" t="s">
        <v>976</v>
      </c>
    </row>
    <row r="1670" spans="1:22" ht="17.25" customHeight="1" x14ac:dyDescent="0.3">
      <c r="A1670" s="230">
        <v>425183</v>
      </c>
      <c r="B1670" s="230" t="s">
        <v>4210</v>
      </c>
      <c r="C1670" s="230" t="s">
        <v>63</v>
      </c>
      <c r="D1670" s="230" t="s">
        <v>208</v>
      </c>
      <c r="E1670" s="230" t="s">
        <v>145</v>
      </c>
      <c r="F1670" s="230">
        <v>27439</v>
      </c>
      <c r="G1670" s="230" t="s">
        <v>4211</v>
      </c>
      <c r="H1670" s="230" t="s">
        <v>1482</v>
      </c>
      <c r="I1670" s="230" t="s">
        <v>58</v>
      </c>
      <c r="J1670" s="230" t="s">
        <v>303</v>
      </c>
      <c r="K1670" s="230">
        <v>1996</v>
      </c>
      <c r="L1670" s="230" t="s">
        <v>288</v>
      </c>
      <c r="S1670" s="230" t="s">
        <v>976</v>
      </c>
      <c r="T1670" s="230" t="s">
        <v>976</v>
      </c>
      <c r="U1670" s="230" t="s">
        <v>976</v>
      </c>
      <c r="V1670" s="230" t="s">
        <v>976</v>
      </c>
    </row>
    <row r="1671" spans="1:22" ht="17.25" customHeight="1" x14ac:dyDescent="0.3">
      <c r="A1671" s="230">
        <v>414263</v>
      </c>
      <c r="B1671" s="230" t="s">
        <v>4212</v>
      </c>
      <c r="C1671" s="230" t="s">
        <v>2102</v>
      </c>
      <c r="D1671" s="230" t="s">
        <v>4213</v>
      </c>
      <c r="E1671" s="230" t="s">
        <v>145</v>
      </c>
      <c r="F1671" s="230">
        <v>30682</v>
      </c>
      <c r="G1671" s="230" t="s">
        <v>289</v>
      </c>
      <c r="H1671" s="230" t="s">
        <v>1482</v>
      </c>
      <c r="I1671" s="230" t="s">
        <v>58</v>
      </c>
      <c r="J1671" s="230" t="s">
        <v>303</v>
      </c>
      <c r="K1671" s="230">
        <v>2001</v>
      </c>
      <c r="L1671" s="230" t="s">
        <v>288</v>
      </c>
      <c r="S1671" s="230" t="s">
        <v>976</v>
      </c>
      <c r="U1671" s="230" t="s">
        <v>976</v>
      </c>
      <c r="V1671" s="230" t="s">
        <v>976</v>
      </c>
    </row>
    <row r="1672" spans="1:22" ht="17.25" customHeight="1" x14ac:dyDescent="0.3">
      <c r="A1672" s="230">
        <v>427473</v>
      </c>
      <c r="B1672" s="230" t="s">
        <v>4214</v>
      </c>
      <c r="C1672" s="230" t="s">
        <v>4215</v>
      </c>
      <c r="D1672" s="230" t="s">
        <v>2632</v>
      </c>
      <c r="E1672" s="230" t="s">
        <v>145</v>
      </c>
      <c r="F1672" s="230">
        <v>31414</v>
      </c>
      <c r="G1672" s="230" t="s">
        <v>288</v>
      </c>
      <c r="H1672" s="230" t="s">
        <v>1482</v>
      </c>
      <c r="I1672" s="230" t="s">
        <v>58</v>
      </c>
      <c r="J1672" s="230" t="s">
        <v>303</v>
      </c>
      <c r="K1672" s="230">
        <v>2005</v>
      </c>
      <c r="L1672" s="230" t="s">
        <v>288</v>
      </c>
      <c r="V1672" s="230" t="s">
        <v>976</v>
      </c>
    </row>
    <row r="1673" spans="1:22" ht="17.25" customHeight="1" x14ac:dyDescent="0.3">
      <c r="A1673" s="230">
        <v>425448</v>
      </c>
      <c r="B1673" s="230" t="s">
        <v>4216</v>
      </c>
      <c r="C1673" s="230" t="s">
        <v>83</v>
      </c>
      <c r="D1673" s="230" t="s">
        <v>408</v>
      </c>
      <c r="E1673" s="230" t="s">
        <v>145</v>
      </c>
      <c r="F1673" s="230">
        <v>33565</v>
      </c>
      <c r="G1673" s="230" t="s">
        <v>4217</v>
      </c>
      <c r="H1673" s="230" t="s">
        <v>1482</v>
      </c>
      <c r="I1673" s="230" t="s">
        <v>58</v>
      </c>
      <c r="J1673" s="230" t="s">
        <v>303</v>
      </c>
      <c r="K1673" s="230">
        <v>2010</v>
      </c>
      <c r="L1673" s="230" t="s">
        <v>288</v>
      </c>
      <c r="U1673" s="230" t="s">
        <v>976</v>
      </c>
      <c r="V1673" s="230" t="s">
        <v>976</v>
      </c>
    </row>
    <row r="1674" spans="1:22" ht="17.25" customHeight="1" x14ac:dyDescent="0.3">
      <c r="A1674" s="230">
        <v>427131</v>
      </c>
      <c r="B1674" s="230" t="s">
        <v>2516</v>
      </c>
      <c r="C1674" s="230" t="s">
        <v>4218</v>
      </c>
      <c r="D1674" s="230" t="s">
        <v>253</v>
      </c>
      <c r="E1674" s="230" t="s">
        <v>145</v>
      </c>
      <c r="F1674" s="230">
        <v>36161</v>
      </c>
      <c r="G1674" s="230" t="s">
        <v>4219</v>
      </c>
      <c r="H1674" s="230" t="s">
        <v>1482</v>
      </c>
      <c r="I1674" s="230" t="s">
        <v>58</v>
      </c>
      <c r="J1674" s="230" t="s">
        <v>302</v>
      </c>
      <c r="K1674" s="230">
        <v>2018</v>
      </c>
      <c r="L1674" s="230" t="s">
        <v>288</v>
      </c>
    </row>
    <row r="1675" spans="1:22" ht="17.25" customHeight="1" x14ac:dyDescent="0.3">
      <c r="A1675" s="230">
        <v>412711</v>
      </c>
      <c r="B1675" s="230" t="s">
        <v>4220</v>
      </c>
      <c r="C1675" s="230" t="s">
        <v>4175</v>
      </c>
      <c r="D1675" s="230" t="s">
        <v>4221</v>
      </c>
      <c r="E1675" s="230" t="s">
        <v>145</v>
      </c>
      <c r="F1675" s="230">
        <v>29952</v>
      </c>
      <c r="G1675" s="230" t="s">
        <v>289</v>
      </c>
      <c r="H1675" s="230" t="s">
        <v>1482</v>
      </c>
      <c r="I1675" s="230" t="s">
        <v>58</v>
      </c>
      <c r="J1675" s="230" t="s">
        <v>302</v>
      </c>
      <c r="K1675" s="230">
        <v>1999</v>
      </c>
      <c r="L1675" s="230" t="s">
        <v>289</v>
      </c>
      <c r="U1675" s="230" t="s">
        <v>976</v>
      </c>
      <c r="V1675" s="230" t="s">
        <v>976</v>
      </c>
    </row>
    <row r="1676" spans="1:22" ht="17.25" customHeight="1" x14ac:dyDescent="0.3">
      <c r="A1676" s="230">
        <v>427333</v>
      </c>
      <c r="B1676" s="230" t="s">
        <v>4222</v>
      </c>
      <c r="C1676" s="230" t="s">
        <v>518</v>
      </c>
      <c r="D1676" s="230" t="s">
        <v>253</v>
      </c>
      <c r="E1676" s="230" t="s">
        <v>146</v>
      </c>
      <c r="F1676" s="230" t="s">
        <v>4223</v>
      </c>
      <c r="G1676" s="230" t="s">
        <v>4224</v>
      </c>
      <c r="H1676" s="230" t="s">
        <v>1482</v>
      </c>
      <c r="I1676" s="230" t="s">
        <v>58</v>
      </c>
      <c r="J1676" s="230" t="s">
        <v>302</v>
      </c>
      <c r="K1676" s="230">
        <v>2000</v>
      </c>
      <c r="L1676" s="230" t="s">
        <v>289</v>
      </c>
      <c r="V1676" s="230" t="s">
        <v>976</v>
      </c>
    </row>
    <row r="1677" spans="1:22" ht="17.25" customHeight="1" x14ac:dyDescent="0.3">
      <c r="A1677" s="230">
        <v>426053</v>
      </c>
      <c r="B1677" s="230" t="s">
        <v>4225</v>
      </c>
      <c r="C1677" s="230" t="s">
        <v>4226</v>
      </c>
      <c r="D1677" s="230" t="s">
        <v>2924</v>
      </c>
      <c r="E1677" s="230" t="s">
        <v>146</v>
      </c>
      <c r="F1677" s="230">
        <v>30317</v>
      </c>
      <c r="H1677" s="230" t="s">
        <v>1482</v>
      </c>
      <c r="I1677" s="230" t="s">
        <v>58</v>
      </c>
      <c r="J1677" s="230" t="s">
        <v>302</v>
      </c>
      <c r="K1677" s="230">
        <v>2001</v>
      </c>
      <c r="L1677" s="230" t="s">
        <v>289</v>
      </c>
      <c r="U1677" s="230" t="s">
        <v>976</v>
      </c>
      <c r="V1677" s="230" t="s">
        <v>976</v>
      </c>
    </row>
    <row r="1678" spans="1:22" ht="17.25" customHeight="1" x14ac:dyDescent="0.3">
      <c r="A1678" s="230">
        <v>427638</v>
      </c>
      <c r="B1678" s="230" t="s">
        <v>4227</v>
      </c>
      <c r="C1678" s="230" t="s">
        <v>688</v>
      </c>
      <c r="D1678" s="230" t="s">
        <v>4228</v>
      </c>
      <c r="E1678" s="230" t="s">
        <v>146</v>
      </c>
      <c r="F1678" s="230">
        <v>31208</v>
      </c>
      <c r="G1678" s="230" t="s">
        <v>289</v>
      </c>
      <c r="H1678" s="230" t="s">
        <v>1482</v>
      </c>
      <c r="I1678" s="230" t="s">
        <v>58</v>
      </c>
      <c r="J1678" s="230" t="s">
        <v>302</v>
      </c>
      <c r="K1678" s="230">
        <v>2003</v>
      </c>
      <c r="L1678" s="230" t="s">
        <v>289</v>
      </c>
    </row>
    <row r="1679" spans="1:22" ht="17.25" customHeight="1" x14ac:dyDescent="0.3">
      <c r="A1679" s="230">
        <v>421465</v>
      </c>
      <c r="B1679" s="230" t="s">
        <v>4229</v>
      </c>
      <c r="C1679" s="230" t="s">
        <v>465</v>
      </c>
      <c r="D1679" s="230" t="s">
        <v>570</v>
      </c>
      <c r="E1679" s="230" t="s">
        <v>145</v>
      </c>
      <c r="F1679" s="230">
        <v>31053</v>
      </c>
      <c r="G1679" s="230" t="s">
        <v>289</v>
      </c>
      <c r="H1679" s="230" t="s">
        <v>1482</v>
      </c>
      <c r="I1679" s="230" t="s">
        <v>58</v>
      </c>
      <c r="J1679" s="230" t="s">
        <v>303</v>
      </c>
      <c r="K1679" s="230">
        <v>2005</v>
      </c>
      <c r="L1679" s="230" t="s">
        <v>289</v>
      </c>
      <c r="S1679" s="230" t="s">
        <v>976</v>
      </c>
      <c r="T1679" s="230" t="s">
        <v>976</v>
      </c>
      <c r="U1679" s="230" t="s">
        <v>976</v>
      </c>
      <c r="V1679" s="230" t="s">
        <v>976</v>
      </c>
    </row>
    <row r="1680" spans="1:22" ht="17.25" customHeight="1" x14ac:dyDescent="0.3">
      <c r="A1680" s="230">
        <v>427431</v>
      </c>
      <c r="B1680" s="230" t="s">
        <v>4230</v>
      </c>
      <c r="C1680" s="230" t="s">
        <v>1940</v>
      </c>
      <c r="D1680" s="230" t="s">
        <v>210</v>
      </c>
      <c r="E1680" s="230" t="s">
        <v>1780</v>
      </c>
      <c r="F1680" s="230" t="s">
        <v>4231</v>
      </c>
      <c r="G1680" s="230" t="s">
        <v>289</v>
      </c>
      <c r="H1680" s="230" t="s">
        <v>1482</v>
      </c>
      <c r="I1680" s="230" t="s">
        <v>58</v>
      </c>
      <c r="J1680" s="230" t="s">
        <v>302</v>
      </c>
      <c r="K1680" s="230">
        <v>2007</v>
      </c>
      <c r="L1680" s="230" t="s">
        <v>289</v>
      </c>
      <c r="V1680" s="230" t="s">
        <v>976</v>
      </c>
    </row>
    <row r="1681" spans="1:22" ht="17.25" customHeight="1" x14ac:dyDescent="0.3">
      <c r="A1681" s="230">
        <v>425239</v>
      </c>
      <c r="B1681" s="230" t="s">
        <v>4232</v>
      </c>
      <c r="C1681" s="230" t="s">
        <v>389</v>
      </c>
      <c r="D1681" s="230" t="s">
        <v>4233</v>
      </c>
      <c r="E1681" s="230" t="s">
        <v>145</v>
      </c>
      <c r="F1681" s="230">
        <v>33604</v>
      </c>
      <c r="H1681" s="230" t="s">
        <v>1482</v>
      </c>
      <c r="I1681" s="230" t="s">
        <v>58</v>
      </c>
      <c r="J1681" s="230" t="s">
        <v>303</v>
      </c>
      <c r="K1681" s="230">
        <v>2013</v>
      </c>
      <c r="L1681" s="230" t="s">
        <v>289</v>
      </c>
      <c r="S1681" s="230" t="s">
        <v>976</v>
      </c>
      <c r="T1681" s="230" t="s">
        <v>976</v>
      </c>
      <c r="U1681" s="230" t="s">
        <v>976</v>
      </c>
      <c r="V1681" s="230" t="s">
        <v>976</v>
      </c>
    </row>
    <row r="1682" spans="1:22" ht="17.25" customHeight="1" x14ac:dyDescent="0.3">
      <c r="A1682" s="230">
        <v>427282</v>
      </c>
      <c r="B1682" s="230" t="s">
        <v>4234</v>
      </c>
      <c r="C1682" s="230" t="s">
        <v>465</v>
      </c>
      <c r="D1682" s="230" t="s">
        <v>551</v>
      </c>
      <c r="E1682" s="230" t="s">
        <v>146</v>
      </c>
      <c r="F1682" s="230" t="s">
        <v>4235</v>
      </c>
      <c r="G1682" s="230" t="s">
        <v>1485</v>
      </c>
      <c r="H1682" s="230" t="s">
        <v>1482</v>
      </c>
      <c r="I1682" s="230" t="s">
        <v>58</v>
      </c>
      <c r="J1682" s="230" t="s">
        <v>302</v>
      </c>
      <c r="K1682" s="230">
        <v>2014</v>
      </c>
      <c r="L1682" s="230" t="s">
        <v>293</v>
      </c>
    </row>
    <row r="1683" spans="1:22" ht="17.25" customHeight="1" x14ac:dyDescent="0.3">
      <c r="A1683" s="230">
        <v>427474</v>
      </c>
      <c r="B1683" s="230" t="s">
        <v>4236</v>
      </c>
      <c r="C1683" s="230" t="s">
        <v>94</v>
      </c>
      <c r="D1683" s="230" t="s">
        <v>215</v>
      </c>
      <c r="E1683" s="230" t="s">
        <v>145</v>
      </c>
      <c r="F1683" s="230">
        <v>35065</v>
      </c>
      <c r="G1683" s="230" t="s">
        <v>288</v>
      </c>
      <c r="H1683" s="230" t="s">
        <v>1482</v>
      </c>
      <c r="I1683" s="230" t="s">
        <v>58</v>
      </c>
      <c r="J1683" s="230" t="s">
        <v>303</v>
      </c>
      <c r="K1683" s="230">
        <v>2014</v>
      </c>
      <c r="L1683" s="230" t="s">
        <v>293</v>
      </c>
      <c r="V1683" s="230" t="s">
        <v>976</v>
      </c>
    </row>
    <row r="1684" spans="1:22" ht="17.25" customHeight="1" x14ac:dyDescent="0.3">
      <c r="A1684" s="230">
        <v>418422</v>
      </c>
      <c r="B1684" s="230" t="s">
        <v>4237</v>
      </c>
      <c r="C1684" s="230" t="s">
        <v>2807</v>
      </c>
      <c r="D1684" s="230" t="s">
        <v>762</v>
      </c>
      <c r="E1684" s="230" t="s">
        <v>145</v>
      </c>
      <c r="F1684" s="230">
        <v>27762</v>
      </c>
      <c r="G1684" s="230" t="s">
        <v>4186</v>
      </c>
      <c r="H1684" s="230" t="s">
        <v>1482</v>
      </c>
      <c r="I1684" s="230" t="s">
        <v>58</v>
      </c>
      <c r="R1684" s="230" t="s">
        <v>976</v>
      </c>
      <c r="S1684" s="230" t="s">
        <v>976</v>
      </c>
      <c r="U1684" s="230" t="s">
        <v>976</v>
      </c>
      <c r="V1684" s="230" t="s">
        <v>976</v>
      </c>
    </row>
    <row r="1685" spans="1:22" ht="17.25" customHeight="1" x14ac:dyDescent="0.3">
      <c r="A1685" s="230">
        <v>425114</v>
      </c>
      <c r="B1685" s="230" t="s">
        <v>4238</v>
      </c>
      <c r="C1685" s="230" t="s">
        <v>63</v>
      </c>
      <c r="D1685" s="230" t="s">
        <v>200</v>
      </c>
      <c r="E1685" s="230" t="s">
        <v>146</v>
      </c>
      <c r="F1685" s="230">
        <v>35612</v>
      </c>
      <c r="G1685" s="230" t="s">
        <v>2029</v>
      </c>
      <c r="H1685" s="230" t="s">
        <v>1482</v>
      </c>
      <c r="I1685" s="230" t="s">
        <v>58</v>
      </c>
      <c r="J1685" s="230" t="s">
        <v>302</v>
      </c>
      <c r="K1685" s="230">
        <v>2016</v>
      </c>
      <c r="L1685" s="230" t="s">
        <v>299</v>
      </c>
      <c r="S1685" s="230" t="s">
        <v>976</v>
      </c>
      <c r="U1685" s="230" t="s">
        <v>976</v>
      </c>
      <c r="V1685" s="230" t="s">
        <v>976</v>
      </c>
    </row>
    <row r="1686" spans="1:22" ht="17.25" customHeight="1" x14ac:dyDescent="0.3">
      <c r="A1686" s="230">
        <v>427078</v>
      </c>
      <c r="B1686" s="230" t="s">
        <v>4239</v>
      </c>
      <c r="C1686" s="230" t="s">
        <v>79</v>
      </c>
      <c r="D1686" s="230" t="s">
        <v>367</v>
      </c>
      <c r="E1686" s="230" t="s">
        <v>145</v>
      </c>
      <c r="F1686" s="230">
        <v>36647</v>
      </c>
      <c r="G1686" s="230" t="s">
        <v>4240</v>
      </c>
      <c r="H1686" s="230" t="s">
        <v>1482</v>
      </c>
      <c r="I1686" s="230" t="s">
        <v>58</v>
      </c>
      <c r="J1686" s="230" t="s">
        <v>302</v>
      </c>
      <c r="K1686" s="230">
        <v>2017</v>
      </c>
      <c r="L1686" s="230" t="s">
        <v>299</v>
      </c>
      <c r="V1686" s="230" t="s">
        <v>976</v>
      </c>
    </row>
    <row r="1687" spans="1:22" ht="17.25" customHeight="1" x14ac:dyDescent="0.3">
      <c r="A1687" s="230">
        <v>426647</v>
      </c>
      <c r="B1687" s="230" t="s">
        <v>4242</v>
      </c>
      <c r="C1687" s="230" t="s">
        <v>61</v>
      </c>
      <c r="D1687" s="230" t="s">
        <v>201</v>
      </c>
      <c r="E1687" s="230" t="s">
        <v>145</v>
      </c>
      <c r="F1687" s="230">
        <v>36161</v>
      </c>
      <c r="G1687" s="230" t="s">
        <v>3218</v>
      </c>
      <c r="H1687" s="230" t="s">
        <v>1482</v>
      </c>
      <c r="I1687" s="230" t="s">
        <v>58</v>
      </c>
      <c r="J1687" s="230" t="s">
        <v>302</v>
      </c>
      <c r="K1687" s="230">
        <v>2017</v>
      </c>
      <c r="L1687" s="230" t="s">
        <v>299</v>
      </c>
      <c r="V1687" s="230" t="s">
        <v>976</v>
      </c>
    </row>
    <row r="1688" spans="1:22" ht="17.25" customHeight="1" x14ac:dyDescent="0.3">
      <c r="A1688" s="230">
        <v>426159</v>
      </c>
      <c r="B1688" s="230" t="s">
        <v>4243</v>
      </c>
      <c r="C1688" s="230" t="s">
        <v>542</v>
      </c>
      <c r="D1688" s="230" t="s">
        <v>606</v>
      </c>
      <c r="E1688" s="230" t="s">
        <v>145</v>
      </c>
      <c r="F1688" s="230" t="s">
        <v>4244</v>
      </c>
      <c r="G1688" s="230" t="s">
        <v>1485</v>
      </c>
      <c r="H1688" s="230" t="s">
        <v>1482</v>
      </c>
      <c r="I1688" s="230" t="s">
        <v>58</v>
      </c>
      <c r="J1688" s="230" t="s">
        <v>302</v>
      </c>
      <c r="K1688" s="230">
        <v>2017</v>
      </c>
      <c r="L1688" s="230" t="s">
        <v>299</v>
      </c>
      <c r="N1688" s="230">
        <v>2904</v>
      </c>
      <c r="O1688" s="230">
        <v>44412.447604166664</v>
      </c>
      <c r="P1688" s="230">
        <v>14000</v>
      </c>
    </row>
    <row r="1689" spans="1:22" ht="17.25" customHeight="1" x14ac:dyDescent="0.3">
      <c r="A1689" s="230">
        <v>426481</v>
      </c>
      <c r="B1689" s="230" t="s">
        <v>4245</v>
      </c>
      <c r="C1689" s="230" t="s">
        <v>519</v>
      </c>
      <c r="D1689" s="230" t="s">
        <v>4246</v>
      </c>
      <c r="E1689" s="230" t="s">
        <v>145</v>
      </c>
      <c r="H1689" s="230" t="s">
        <v>1482</v>
      </c>
      <c r="I1689" s="230" t="s">
        <v>58</v>
      </c>
      <c r="J1689" s="230" t="s">
        <v>303</v>
      </c>
      <c r="K1689" s="230">
        <v>2017</v>
      </c>
      <c r="L1689" s="230" t="s">
        <v>299</v>
      </c>
      <c r="U1689" s="230" t="s">
        <v>976</v>
      </c>
      <c r="V1689" s="230" t="s">
        <v>976</v>
      </c>
    </row>
    <row r="1690" spans="1:22" ht="17.25" customHeight="1" x14ac:dyDescent="0.3">
      <c r="A1690" s="230">
        <v>426428</v>
      </c>
      <c r="B1690" s="230" t="s">
        <v>678</v>
      </c>
      <c r="C1690" s="230" t="s">
        <v>4247</v>
      </c>
      <c r="D1690" s="230" t="s">
        <v>4248</v>
      </c>
      <c r="E1690" s="230" t="s">
        <v>146</v>
      </c>
      <c r="F1690" s="230">
        <v>34335</v>
      </c>
      <c r="G1690" s="230" t="s">
        <v>294</v>
      </c>
      <c r="H1690" s="230" t="s">
        <v>1482</v>
      </c>
      <c r="I1690" s="230" t="s">
        <v>58</v>
      </c>
      <c r="J1690" s="230" t="s">
        <v>303</v>
      </c>
      <c r="K1690" s="230">
        <v>2013</v>
      </c>
      <c r="L1690" s="230" t="s">
        <v>294</v>
      </c>
    </row>
    <row r="1691" spans="1:22" ht="17.25" customHeight="1" x14ac:dyDescent="0.3">
      <c r="A1691" s="230">
        <v>424614</v>
      </c>
      <c r="B1691" s="230" t="s">
        <v>4249</v>
      </c>
      <c r="C1691" s="230" t="s">
        <v>611</v>
      </c>
      <c r="D1691" s="230" t="s">
        <v>3084</v>
      </c>
      <c r="E1691" s="230" t="s">
        <v>146</v>
      </c>
      <c r="F1691" s="230">
        <v>35796</v>
      </c>
      <c r="G1691" s="230" t="s">
        <v>4250</v>
      </c>
      <c r="H1691" s="230" t="s">
        <v>1482</v>
      </c>
      <c r="I1691" s="230" t="s">
        <v>58</v>
      </c>
      <c r="J1691" s="230" t="s">
        <v>303</v>
      </c>
      <c r="K1691" s="230">
        <v>2015</v>
      </c>
      <c r="L1691" s="230" t="s">
        <v>290</v>
      </c>
      <c r="S1691" s="230" t="s">
        <v>976</v>
      </c>
      <c r="T1691" s="230" t="s">
        <v>976</v>
      </c>
      <c r="U1691" s="230" t="s">
        <v>976</v>
      </c>
      <c r="V1691" s="230" t="s">
        <v>976</v>
      </c>
    </row>
    <row r="1692" spans="1:22" ht="17.25" customHeight="1" x14ac:dyDescent="0.3">
      <c r="A1692" s="230">
        <v>425982</v>
      </c>
      <c r="B1692" s="230" t="s">
        <v>4251</v>
      </c>
      <c r="C1692" s="230" t="s">
        <v>65</v>
      </c>
      <c r="D1692" s="230" t="s">
        <v>622</v>
      </c>
      <c r="E1692" s="230" t="s">
        <v>145</v>
      </c>
      <c r="H1692" s="230" t="s">
        <v>1482</v>
      </c>
      <c r="I1692" s="230" t="s">
        <v>58</v>
      </c>
      <c r="J1692" s="230" t="s">
        <v>302</v>
      </c>
      <c r="K1692" s="230">
        <v>2017</v>
      </c>
      <c r="L1692" s="230" t="s">
        <v>290</v>
      </c>
      <c r="U1692" s="230" t="s">
        <v>976</v>
      </c>
      <c r="V1692" s="230" t="s">
        <v>976</v>
      </c>
    </row>
    <row r="1693" spans="1:22" ht="17.25" customHeight="1" x14ac:dyDescent="0.3">
      <c r="A1693" s="230">
        <v>423701</v>
      </c>
      <c r="B1693" s="230" t="s">
        <v>4252</v>
      </c>
      <c r="C1693" s="230" t="s">
        <v>403</v>
      </c>
      <c r="D1693" s="230" t="s">
        <v>263</v>
      </c>
      <c r="E1693" s="230" t="s">
        <v>145</v>
      </c>
      <c r="F1693" s="230">
        <v>35932</v>
      </c>
      <c r="G1693" s="230" t="s">
        <v>288</v>
      </c>
      <c r="H1693" s="230" t="s">
        <v>1482</v>
      </c>
      <c r="I1693" s="230" t="s">
        <v>58</v>
      </c>
      <c r="J1693" s="230" t="s">
        <v>303</v>
      </c>
      <c r="K1693" s="230">
        <v>2017</v>
      </c>
      <c r="L1693" s="230" t="s">
        <v>290</v>
      </c>
      <c r="S1693" s="230" t="s">
        <v>976</v>
      </c>
      <c r="T1693" s="230" t="s">
        <v>976</v>
      </c>
      <c r="U1693" s="230" t="s">
        <v>976</v>
      </c>
      <c r="V1693" s="230" t="s">
        <v>976</v>
      </c>
    </row>
    <row r="1694" spans="1:22" ht="17.25" customHeight="1" x14ac:dyDescent="0.3">
      <c r="A1694" s="230">
        <v>425869</v>
      </c>
      <c r="B1694" s="230" t="s">
        <v>4253</v>
      </c>
      <c r="C1694" s="230" t="s">
        <v>83</v>
      </c>
      <c r="D1694" s="230" t="s">
        <v>205</v>
      </c>
      <c r="E1694" s="230" t="s">
        <v>145</v>
      </c>
      <c r="H1694" s="230" t="s">
        <v>1482</v>
      </c>
      <c r="I1694" s="230" t="s">
        <v>58</v>
      </c>
      <c r="J1694" s="230" t="s">
        <v>302</v>
      </c>
      <c r="K1694" s="230">
        <v>2019</v>
      </c>
      <c r="L1694" s="230" t="s">
        <v>290</v>
      </c>
      <c r="U1694" s="230" t="s">
        <v>976</v>
      </c>
      <c r="V1694" s="230" t="s">
        <v>976</v>
      </c>
    </row>
    <row r="1695" spans="1:22" ht="17.25" customHeight="1" x14ac:dyDescent="0.3">
      <c r="A1695" s="230">
        <v>424646</v>
      </c>
      <c r="B1695" s="230" t="s">
        <v>4255</v>
      </c>
      <c r="C1695" s="230" t="s">
        <v>492</v>
      </c>
      <c r="D1695" s="230" t="s">
        <v>232</v>
      </c>
      <c r="E1695" s="230" t="s">
        <v>145</v>
      </c>
      <c r="F1695" s="230">
        <v>28893</v>
      </c>
      <c r="G1695" s="230" t="s">
        <v>288</v>
      </c>
      <c r="H1695" s="230" t="s">
        <v>1482</v>
      </c>
      <c r="I1695" s="230" t="s">
        <v>58</v>
      </c>
      <c r="J1695" s="230" t="s">
        <v>302</v>
      </c>
      <c r="K1695" s="230">
        <v>1996</v>
      </c>
      <c r="L1695" s="230" t="s">
        <v>288</v>
      </c>
      <c r="N1695" s="230">
        <v>2897</v>
      </c>
      <c r="O1695" s="230">
        <v>44411.553726851853</v>
      </c>
      <c r="P1695" s="230">
        <v>13000</v>
      </c>
    </row>
    <row r="1696" spans="1:22" ht="17.25" customHeight="1" x14ac:dyDescent="0.3">
      <c r="A1696" s="230">
        <v>426339</v>
      </c>
      <c r="B1696" s="230" t="s">
        <v>4256</v>
      </c>
      <c r="C1696" s="230" t="s">
        <v>376</v>
      </c>
      <c r="D1696" s="230" t="s">
        <v>612</v>
      </c>
      <c r="E1696" s="230" t="s">
        <v>145</v>
      </c>
      <c r="H1696" s="230" t="s">
        <v>1482</v>
      </c>
      <c r="I1696" s="230" t="s">
        <v>58</v>
      </c>
      <c r="J1696" s="230" t="s">
        <v>303</v>
      </c>
      <c r="K1696" s="230">
        <v>1998</v>
      </c>
      <c r="L1696" s="230" t="s">
        <v>288</v>
      </c>
      <c r="U1696" s="230" t="s">
        <v>976</v>
      </c>
      <c r="V1696" s="230" t="s">
        <v>976</v>
      </c>
    </row>
    <row r="1697" spans="1:22" ht="17.25" customHeight="1" x14ac:dyDescent="0.3">
      <c r="A1697" s="230">
        <v>426314</v>
      </c>
      <c r="B1697" s="230" t="s">
        <v>4258</v>
      </c>
      <c r="C1697" s="230" t="s">
        <v>2639</v>
      </c>
      <c r="D1697" s="230" t="s">
        <v>383</v>
      </c>
      <c r="E1697" s="230" t="s">
        <v>146</v>
      </c>
      <c r="H1697" s="230" t="s">
        <v>1482</v>
      </c>
      <c r="I1697" s="230" t="s">
        <v>58</v>
      </c>
      <c r="J1697" s="230" t="s">
        <v>302</v>
      </c>
      <c r="K1697" s="230">
        <v>2000</v>
      </c>
      <c r="L1697" s="230" t="s">
        <v>288</v>
      </c>
      <c r="U1697" s="230" t="s">
        <v>976</v>
      </c>
      <c r="V1697" s="230" t="s">
        <v>976</v>
      </c>
    </row>
    <row r="1698" spans="1:22" ht="17.25" customHeight="1" x14ac:dyDescent="0.3">
      <c r="A1698" s="230">
        <v>426979</v>
      </c>
      <c r="B1698" s="230" t="s">
        <v>4259</v>
      </c>
      <c r="C1698" s="230" t="s">
        <v>79</v>
      </c>
      <c r="D1698" s="230" t="s">
        <v>4260</v>
      </c>
      <c r="E1698" s="230" t="s">
        <v>146</v>
      </c>
      <c r="H1698" s="230" t="s">
        <v>1482</v>
      </c>
      <c r="I1698" s="230" t="s">
        <v>58</v>
      </c>
      <c r="J1698" s="230" t="s">
        <v>302</v>
      </c>
      <c r="K1698" s="230">
        <v>2003</v>
      </c>
      <c r="L1698" s="230" t="s">
        <v>288</v>
      </c>
      <c r="U1698" s="230" t="s">
        <v>976</v>
      </c>
      <c r="V1698" s="230" t="s">
        <v>976</v>
      </c>
    </row>
    <row r="1699" spans="1:22" ht="17.25" customHeight="1" x14ac:dyDescent="0.3">
      <c r="A1699" s="230">
        <v>424058</v>
      </c>
      <c r="B1699" s="230" t="s">
        <v>4263</v>
      </c>
      <c r="C1699" s="230" t="s">
        <v>63</v>
      </c>
      <c r="D1699" s="230" t="s">
        <v>218</v>
      </c>
      <c r="E1699" s="230" t="s">
        <v>145</v>
      </c>
      <c r="F1699" s="230">
        <v>31545</v>
      </c>
      <c r="G1699" s="230" t="s">
        <v>4264</v>
      </c>
      <c r="H1699" s="230" t="s">
        <v>1482</v>
      </c>
      <c r="I1699" s="230" t="s">
        <v>58</v>
      </c>
      <c r="J1699" s="230" t="s">
        <v>303</v>
      </c>
      <c r="K1699" s="230">
        <v>2004</v>
      </c>
      <c r="L1699" s="230" t="s">
        <v>288</v>
      </c>
      <c r="R1699" s="230" t="s">
        <v>976</v>
      </c>
      <c r="S1699" s="230" t="s">
        <v>976</v>
      </c>
      <c r="U1699" s="230" t="s">
        <v>976</v>
      </c>
      <c r="V1699" s="230" t="s">
        <v>976</v>
      </c>
    </row>
    <row r="1700" spans="1:22" ht="17.25" customHeight="1" x14ac:dyDescent="0.3">
      <c r="A1700" s="230">
        <v>425855</v>
      </c>
      <c r="B1700" s="230" t="s">
        <v>4266</v>
      </c>
      <c r="C1700" s="230" t="s">
        <v>672</v>
      </c>
      <c r="D1700" s="230" t="s">
        <v>4267</v>
      </c>
      <c r="E1700" s="230" t="s">
        <v>146</v>
      </c>
      <c r="F1700" s="230">
        <v>31778</v>
      </c>
      <c r="G1700" s="230" t="s">
        <v>1485</v>
      </c>
      <c r="H1700" s="230" t="s">
        <v>1482</v>
      </c>
      <c r="I1700" s="230" t="s">
        <v>58</v>
      </c>
      <c r="J1700" s="230" t="s">
        <v>303</v>
      </c>
      <c r="K1700" s="230">
        <v>2005</v>
      </c>
      <c r="L1700" s="230" t="s">
        <v>288</v>
      </c>
    </row>
    <row r="1701" spans="1:22" ht="17.25" customHeight="1" x14ac:dyDescent="0.3">
      <c r="A1701" s="230">
        <v>426811</v>
      </c>
      <c r="B1701" s="230" t="s">
        <v>4272</v>
      </c>
      <c r="C1701" s="230" t="s">
        <v>65</v>
      </c>
      <c r="D1701" s="230" t="s">
        <v>4273</v>
      </c>
      <c r="E1701" s="230" t="s">
        <v>145</v>
      </c>
      <c r="F1701" s="230">
        <v>32143</v>
      </c>
      <c r="G1701" s="230" t="s">
        <v>3755</v>
      </c>
      <c r="H1701" s="230" t="s">
        <v>1482</v>
      </c>
      <c r="I1701" s="230" t="s">
        <v>58</v>
      </c>
      <c r="J1701" s="230" t="s">
        <v>303</v>
      </c>
      <c r="K1701" s="230">
        <v>2006</v>
      </c>
      <c r="L1701" s="230" t="s">
        <v>288</v>
      </c>
    </row>
    <row r="1702" spans="1:22" ht="17.25" customHeight="1" x14ac:dyDescent="0.3">
      <c r="A1702" s="230">
        <v>426757</v>
      </c>
      <c r="B1702" s="230" t="s">
        <v>4274</v>
      </c>
      <c r="C1702" s="230" t="s">
        <v>57</v>
      </c>
      <c r="D1702" s="230" t="s">
        <v>200</v>
      </c>
      <c r="E1702" s="230" t="s">
        <v>145</v>
      </c>
      <c r="F1702" s="230">
        <v>32291</v>
      </c>
      <c r="G1702" s="230" t="s">
        <v>1946</v>
      </c>
      <c r="H1702" s="230" t="s">
        <v>1482</v>
      </c>
      <c r="I1702" s="230" t="s">
        <v>58</v>
      </c>
      <c r="J1702" s="230" t="s">
        <v>302</v>
      </c>
      <c r="K1702" s="230">
        <v>2007</v>
      </c>
      <c r="L1702" s="230" t="s">
        <v>288</v>
      </c>
    </row>
    <row r="1703" spans="1:22" ht="17.25" customHeight="1" x14ac:dyDescent="0.3">
      <c r="A1703" s="230">
        <v>426185</v>
      </c>
      <c r="B1703" s="230" t="s">
        <v>4275</v>
      </c>
      <c r="C1703" s="230" t="s">
        <v>61</v>
      </c>
      <c r="D1703" s="230" t="s">
        <v>199</v>
      </c>
      <c r="E1703" s="230" t="s">
        <v>146</v>
      </c>
      <c r="H1703" s="230" t="s">
        <v>1482</v>
      </c>
      <c r="I1703" s="230" t="s">
        <v>58</v>
      </c>
      <c r="J1703" s="230" t="s">
        <v>302</v>
      </c>
      <c r="K1703" s="230">
        <v>2008</v>
      </c>
      <c r="L1703" s="230" t="s">
        <v>288</v>
      </c>
      <c r="U1703" s="230" t="s">
        <v>976</v>
      </c>
      <c r="V1703" s="230" t="s">
        <v>976</v>
      </c>
    </row>
    <row r="1704" spans="1:22" ht="17.25" customHeight="1" x14ac:dyDescent="0.3">
      <c r="A1704" s="230">
        <v>426766</v>
      </c>
      <c r="B1704" s="230" t="s">
        <v>4280</v>
      </c>
      <c r="C1704" s="230" t="s">
        <v>4281</v>
      </c>
      <c r="D1704" s="230" t="s">
        <v>435</v>
      </c>
      <c r="E1704" s="230" t="s">
        <v>145</v>
      </c>
      <c r="H1704" s="230" t="s">
        <v>1482</v>
      </c>
      <c r="I1704" s="230" t="s">
        <v>58</v>
      </c>
      <c r="J1704" s="230" t="s">
        <v>302</v>
      </c>
      <c r="K1704" s="230">
        <v>2011</v>
      </c>
      <c r="L1704" s="230" t="s">
        <v>288</v>
      </c>
      <c r="U1704" s="230" t="s">
        <v>976</v>
      </c>
      <c r="V1704" s="230" t="s">
        <v>976</v>
      </c>
    </row>
    <row r="1705" spans="1:22" ht="17.25" customHeight="1" x14ac:dyDescent="0.3">
      <c r="A1705" s="230">
        <v>427069</v>
      </c>
      <c r="B1705" s="230" t="s">
        <v>4282</v>
      </c>
      <c r="C1705" s="230" t="s">
        <v>63</v>
      </c>
      <c r="D1705" s="230" t="s">
        <v>214</v>
      </c>
      <c r="E1705" s="230" t="s">
        <v>145</v>
      </c>
      <c r="H1705" s="230" t="s">
        <v>1482</v>
      </c>
      <c r="I1705" s="230" t="s">
        <v>58</v>
      </c>
      <c r="J1705" s="230" t="s">
        <v>302</v>
      </c>
      <c r="K1705" s="230">
        <v>2012</v>
      </c>
      <c r="L1705" s="230" t="s">
        <v>288</v>
      </c>
    </row>
    <row r="1706" spans="1:22" ht="17.25" customHeight="1" x14ac:dyDescent="0.3">
      <c r="A1706" s="230">
        <v>424248</v>
      </c>
      <c r="B1706" s="230" t="s">
        <v>4283</v>
      </c>
      <c r="C1706" s="230" t="s">
        <v>460</v>
      </c>
      <c r="D1706" s="230" t="s">
        <v>4284</v>
      </c>
      <c r="E1706" s="230" t="s">
        <v>146</v>
      </c>
      <c r="F1706" s="230">
        <v>33071</v>
      </c>
      <c r="G1706" s="230" t="s">
        <v>1583</v>
      </c>
      <c r="H1706" s="230" t="s">
        <v>1482</v>
      </c>
      <c r="I1706" s="230" t="s">
        <v>58</v>
      </c>
      <c r="J1706" s="230" t="s">
        <v>302</v>
      </c>
      <c r="K1706" s="230">
        <v>2012</v>
      </c>
      <c r="L1706" s="230" t="s">
        <v>288</v>
      </c>
      <c r="N1706" s="230">
        <v>3169</v>
      </c>
      <c r="O1706" s="230">
        <v>44426.534756944442</v>
      </c>
      <c r="P1706" s="230">
        <v>12500</v>
      </c>
    </row>
    <row r="1707" spans="1:22" ht="17.25" customHeight="1" x14ac:dyDescent="0.3">
      <c r="A1707" s="230">
        <v>424664</v>
      </c>
      <c r="B1707" s="230" t="s">
        <v>4285</v>
      </c>
      <c r="C1707" s="230" t="s">
        <v>648</v>
      </c>
      <c r="D1707" s="230" t="s">
        <v>4286</v>
      </c>
      <c r="E1707" s="230" t="s">
        <v>145</v>
      </c>
      <c r="F1707" s="230">
        <v>34264</v>
      </c>
      <c r="G1707" s="230" t="s">
        <v>288</v>
      </c>
      <c r="H1707" s="230" t="s">
        <v>1482</v>
      </c>
      <c r="I1707" s="230" t="s">
        <v>58</v>
      </c>
      <c r="J1707" s="230" t="s">
        <v>303</v>
      </c>
      <c r="K1707" s="230">
        <v>2012</v>
      </c>
      <c r="L1707" s="230" t="s">
        <v>288</v>
      </c>
      <c r="T1707" s="230" t="s">
        <v>976</v>
      </c>
      <c r="U1707" s="230" t="s">
        <v>976</v>
      </c>
      <c r="V1707" s="230" t="s">
        <v>976</v>
      </c>
    </row>
    <row r="1708" spans="1:22" ht="17.25" customHeight="1" x14ac:dyDescent="0.3">
      <c r="A1708" s="230">
        <v>416265</v>
      </c>
      <c r="B1708" s="230" t="s">
        <v>4287</v>
      </c>
      <c r="C1708" s="230" t="s">
        <v>65</v>
      </c>
      <c r="D1708" s="230" t="s">
        <v>204</v>
      </c>
      <c r="E1708" s="230" t="s">
        <v>145</v>
      </c>
      <c r="F1708" s="230">
        <v>33691</v>
      </c>
      <c r="G1708" s="230" t="s">
        <v>288</v>
      </c>
      <c r="H1708" s="230" t="s">
        <v>1482</v>
      </c>
      <c r="I1708" s="230" t="s">
        <v>58</v>
      </c>
      <c r="J1708" s="230" t="s">
        <v>303</v>
      </c>
      <c r="K1708" s="230">
        <v>2012</v>
      </c>
      <c r="L1708" s="230" t="s">
        <v>288</v>
      </c>
      <c r="N1708" s="230">
        <v>2854</v>
      </c>
      <c r="O1708" s="230">
        <v>44409.441435185188</v>
      </c>
      <c r="P1708" s="230">
        <v>20000</v>
      </c>
    </row>
    <row r="1709" spans="1:22" ht="17.25" customHeight="1" x14ac:dyDescent="0.3">
      <c r="A1709" s="230">
        <v>426055</v>
      </c>
      <c r="B1709" s="230" t="s">
        <v>4288</v>
      </c>
      <c r="C1709" s="230" t="s">
        <v>4289</v>
      </c>
      <c r="D1709" s="230" t="s">
        <v>4290</v>
      </c>
      <c r="E1709" s="230" t="s">
        <v>146</v>
      </c>
      <c r="F1709" s="230">
        <v>34722</v>
      </c>
      <c r="G1709" s="230" t="s">
        <v>288</v>
      </c>
      <c r="H1709" s="230" t="s">
        <v>1482</v>
      </c>
      <c r="I1709" s="230" t="s">
        <v>58</v>
      </c>
      <c r="J1709" s="230" t="s">
        <v>302</v>
      </c>
      <c r="K1709" s="230">
        <v>2013</v>
      </c>
      <c r="L1709" s="230" t="s">
        <v>288</v>
      </c>
      <c r="V1709" s="230" t="s">
        <v>976</v>
      </c>
    </row>
    <row r="1710" spans="1:22" ht="17.25" customHeight="1" x14ac:dyDescent="0.3">
      <c r="A1710" s="230">
        <v>425057</v>
      </c>
      <c r="B1710" s="230" t="s">
        <v>4291</v>
      </c>
      <c r="C1710" s="230" t="s">
        <v>84</v>
      </c>
      <c r="D1710" s="230" t="s">
        <v>798</v>
      </c>
      <c r="E1710" s="230" t="s">
        <v>146</v>
      </c>
      <c r="F1710" s="230">
        <v>34409</v>
      </c>
      <c r="G1710" s="230" t="s">
        <v>2594</v>
      </c>
      <c r="H1710" s="230" t="s">
        <v>1482</v>
      </c>
      <c r="I1710" s="230" t="s">
        <v>58</v>
      </c>
      <c r="J1710" s="230" t="s">
        <v>302</v>
      </c>
      <c r="K1710" s="230">
        <v>2013</v>
      </c>
      <c r="L1710" s="230" t="s">
        <v>288</v>
      </c>
      <c r="S1710" s="230" t="s">
        <v>976</v>
      </c>
      <c r="T1710" s="230" t="s">
        <v>976</v>
      </c>
      <c r="U1710" s="230" t="s">
        <v>976</v>
      </c>
      <c r="V1710" s="230" t="s">
        <v>976</v>
      </c>
    </row>
    <row r="1711" spans="1:22" ht="17.25" customHeight="1" x14ac:dyDescent="0.3">
      <c r="A1711" s="230">
        <v>417973</v>
      </c>
      <c r="B1711" s="230" t="s">
        <v>4292</v>
      </c>
      <c r="C1711" s="230" t="s">
        <v>63</v>
      </c>
      <c r="D1711" s="230" t="s">
        <v>373</v>
      </c>
      <c r="E1711" s="230" t="s">
        <v>146</v>
      </c>
      <c r="F1711" s="230">
        <v>34700</v>
      </c>
      <c r="G1711" s="230" t="s">
        <v>288</v>
      </c>
      <c r="H1711" s="230" t="s">
        <v>1482</v>
      </c>
      <c r="I1711" s="230" t="s">
        <v>58</v>
      </c>
      <c r="J1711" s="230" t="s">
        <v>302</v>
      </c>
      <c r="K1711" s="230">
        <v>2013</v>
      </c>
      <c r="L1711" s="230" t="s">
        <v>288</v>
      </c>
      <c r="S1711" s="230" t="s">
        <v>976</v>
      </c>
      <c r="T1711" s="230" t="s">
        <v>976</v>
      </c>
      <c r="U1711" s="230" t="s">
        <v>976</v>
      </c>
      <c r="V1711" s="230" t="s">
        <v>976</v>
      </c>
    </row>
    <row r="1712" spans="1:22" ht="17.25" customHeight="1" x14ac:dyDescent="0.3">
      <c r="A1712" s="230">
        <v>423652</v>
      </c>
      <c r="B1712" s="230" t="s">
        <v>4294</v>
      </c>
      <c r="C1712" s="230" t="s">
        <v>585</v>
      </c>
      <c r="D1712" s="230" t="s">
        <v>4295</v>
      </c>
      <c r="E1712" s="230" t="s">
        <v>146</v>
      </c>
      <c r="F1712" s="230">
        <v>34961</v>
      </c>
      <c r="G1712" s="230" t="s">
        <v>288</v>
      </c>
      <c r="H1712" s="230" t="s">
        <v>1482</v>
      </c>
      <c r="I1712" s="230" t="s">
        <v>58</v>
      </c>
      <c r="J1712" s="230" t="s">
        <v>302</v>
      </c>
      <c r="K1712" s="230">
        <v>2013</v>
      </c>
      <c r="L1712" s="230" t="s">
        <v>288</v>
      </c>
      <c r="S1712" s="230" t="s">
        <v>976</v>
      </c>
      <c r="T1712" s="230" t="s">
        <v>976</v>
      </c>
      <c r="U1712" s="230" t="s">
        <v>976</v>
      </c>
      <c r="V1712" s="230" t="s">
        <v>976</v>
      </c>
    </row>
    <row r="1713" spans="1:22" ht="17.25" customHeight="1" x14ac:dyDescent="0.3">
      <c r="A1713" s="230">
        <v>425972</v>
      </c>
      <c r="B1713" s="230" t="s">
        <v>4296</v>
      </c>
      <c r="C1713" s="230" t="s">
        <v>358</v>
      </c>
      <c r="D1713" s="230" t="s">
        <v>378</v>
      </c>
      <c r="E1713" s="230" t="s">
        <v>145</v>
      </c>
      <c r="H1713" s="230" t="s">
        <v>1482</v>
      </c>
      <c r="I1713" s="230" t="s">
        <v>58</v>
      </c>
      <c r="J1713" s="230" t="s">
        <v>302</v>
      </c>
      <c r="K1713" s="230">
        <v>2013</v>
      </c>
      <c r="L1713" s="230" t="s">
        <v>288</v>
      </c>
      <c r="U1713" s="230" t="s">
        <v>976</v>
      </c>
      <c r="V1713" s="230" t="s">
        <v>976</v>
      </c>
    </row>
    <row r="1714" spans="1:22" ht="17.25" customHeight="1" x14ac:dyDescent="0.3">
      <c r="A1714" s="230">
        <v>425003</v>
      </c>
      <c r="B1714" s="230" t="s">
        <v>4298</v>
      </c>
      <c r="C1714" s="230" t="s">
        <v>516</v>
      </c>
      <c r="D1714" s="230" t="s">
        <v>219</v>
      </c>
      <c r="E1714" s="230" t="s">
        <v>146</v>
      </c>
      <c r="F1714" s="230">
        <v>35093</v>
      </c>
      <c r="G1714" s="230" t="s">
        <v>288</v>
      </c>
      <c r="H1714" s="230" t="s">
        <v>1482</v>
      </c>
      <c r="I1714" s="230" t="s">
        <v>58</v>
      </c>
      <c r="J1714" s="230" t="s">
        <v>302</v>
      </c>
      <c r="K1714" s="230">
        <v>2014</v>
      </c>
      <c r="L1714" s="230" t="s">
        <v>288</v>
      </c>
      <c r="S1714" s="230" t="s">
        <v>976</v>
      </c>
      <c r="T1714" s="230" t="s">
        <v>976</v>
      </c>
      <c r="U1714" s="230" t="s">
        <v>976</v>
      </c>
      <c r="V1714" s="230" t="s">
        <v>976</v>
      </c>
    </row>
    <row r="1715" spans="1:22" ht="17.25" customHeight="1" x14ac:dyDescent="0.3">
      <c r="A1715" s="230">
        <v>418658</v>
      </c>
      <c r="B1715" s="230" t="s">
        <v>4299</v>
      </c>
      <c r="C1715" s="230" t="s">
        <v>106</v>
      </c>
      <c r="D1715" s="230" t="s">
        <v>227</v>
      </c>
      <c r="E1715" s="230" t="s">
        <v>145</v>
      </c>
      <c r="F1715" s="230">
        <v>33604</v>
      </c>
      <c r="G1715" s="230" t="s">
        <v>288</v>
      </c>
      <c r="H1715" s="230" t="s">
        <v>1482</v>
      </c>
      <c r="I1715" s="230" t="s">
        <v>58</v>
      </c>
      <c r="J1715" s="230" t="s">
        <v>302</v>
      </c>
      <c r="K1715" s="230">
        <v>2014</v>
      </c>
      <c r="L1715" s="230" t="s">
        <v>288</v>
      </c>
      <c r="V1715" s="230" t="s">
        <v>976</v>
      </c>
    </row>
    <row r="1716" spans="1:22" ht="17.25" customHeight="1" x14ac:dyDescent="0.3">
      <c r="A1716" s="230">
        <v>418375</v>
      </c>
      <c r="B1716" s="230" t="s">
        <v>4300</v>
      </c>
      <c r="C1716" s="230" t="s">
        <v>63</v>
      </c>
      <c r="D1716" s="230" t="s">
        <v>371</v>
      </c>
      <c r="E1716" s="230" t="s">
        <v>145</v>
      </c>
      <c r="F1716" s="230">
        <v>34752</v>
      </c>
      <c r="G1716" s="230" t="s">
        <v>293</v>
      </c>
      <c r="H1716" s="230" t="s">
        <v>1482</v>
      </c>
      <c r="I1716" s="230" t="s">
        <v>58</v>
      </c>
      <c r="J1716" s="230" t="s">
        <v>302</v>
      </c>
      <c r="K1716" s="230">
        <v>2014</v>
      </c>
      <c r="L1716" s="230" t="s">
        <v>288</v>
      </c>
      <c r="T1716" s="230" t="s">
        <v>976</v>
      </c>
      <c r="U1716" s="230" t="s">
        <v>976</v>
      </c>
      <c r="V1716" s="230" t="s">
        <v>976</v>
      </c>
    </row>
    <row r="1717" spans="1:22" ht="17.25" customHeight="1" x14ac:dyDescent="0.3">
      <c r="A1717" s="230">
        <v>422536</v>
      </c>
      <c r="B1717" s="230" t="s">
        <v>4301</v>
      </c>
      <c r="C1717" s="230" t="s">
        <v>497</v>
      </c>
      <c r="D1717" s="230" t="s">
        <v>228</v>
      </c>
      <c r="E1717" s="230" t="s">
        <v>145</v>
      </c>
      <c r="F1717" s="230">
        <v>35143</v>
      </c>
      <c r="G1717" s="230" t="s">
        <v>288</v>
      </c>
      <c r="H1717" s="230" t="s">
        <v>1482</v>
      </c>
      <c r="I1717" s="230" t="s">
        <v>58</v>
      </c>
      <c r="J1717" s="230" t="s">
        <v>302</v>
      </c>
      <c r="K1717" s="230">
        <v>2014</v>
      </c>
      <c r="L1717" s="230" t="s">
        <v>288</v>
      </c>
      <c r="U1717" s="230" t="s">
        <v>976</v>
      </c>
      <c r="V1717" s="230" t="s">
        <v>976</v>
      </c>
    </row>
    <row r="1718" spans="1:22" ht="17.25" customHeight="1" x14ac:dyDescent="0.3">
      <c r="A1718" s="230">
        <v>421435</v>
      </c>
      <c r="B1718" s="230" t="s">
        <v>4302</v>
      </c>
      <c r="C1718" s="230" t="s">
        <v>823</v>
      </c>
      <c r="D1718" s="230" t="s">
        <v>208</v>
      </c>
      <c r="E1718" s="230" t="s">
        <v>145</v>
      </c>
      <c r="F1718" s="230">
        <v>35177</v>
      </c>
      <c r="G1718" s="230" t="s">
        <v>1952</v>
      </c>
      <c r="H1718" s="230" t="s">
        <v>1482</v>
      </c>
      <c r="I1718" s="230" t="s">
        <v>58</v>
      </c>
      <c r="J1718" s="230" t="s">
        <v>302</v>
      </c>
      <c r="K1718" s="230">
        <v>2014</v>
      </c>
      <c r="L1718" s="230" t="s">
        <v>288</v>
      </c>
      <c r="S1718" s="230" t="s">
        <v>976</v>
      </c>
      <c r="T1718" s="230" t="s">
        <v>976</v>
      </c>
      <c r="U1718" s="230" t="s">
        <v>976</v>
      </c>
      <c r="V1718" s="230" t="s">
        <v>976</v>
      </c>
    </row>
    <row r="1719" spans="1:22" ht="17.25" customHeight="1" x14ac:dyDescent="0.3">
      <c r="A1719" s="230">
        <v>424769</v>
      </c>
      <c r="B1719" s="230" t="s">
        <v>4304</v>
      </c>
      <c r="C1719" s="230" t="s">
        <v>63</v>
      </c>
      <c r="D1719" s="230" t="s">
        <v>233</v>
      </c>
      <c r="E1719" s="230" t="s">
        <v>145</v>
      </c>
      <c r="F1719" s="230">
        <v>35293</v>
      </c>
      <c r="G1719" s="230" t="s">
        <v>1882</v>
      </c>
      <c r="H1719" s="230" t="s">
        <v>1482</v>
      </c>
      <c r="I1719" s="230" t="s">
        <v>58</v>
      </c>
      <c r="J1719" s="230" t="s">
        <v>303</v>
      </c>
      <c r="K1719" s="230">
        <v>2014</v>
      </c>
      <c r="L1719" s="230" t="s">
        <v>288</v>
      </c>
      <c r="T1719" s="230" t="s">
        <v>976</v>
      </c>
      <c r="U1719" s="230" t="s">
        <v>976</v>
      </c>
      <c r="V1719" s="230" t="s">
        <v>976</v>
      </c>
    </row>
    <row r="1720" spans="1:22" ht="17.25" customHeight="1" x14ac:dyDescent="0.3">
      <c r="A1720" s="230">
        <v>420787</v>
      </c>
      <c r="B1720" s="230" t="s">
        <v>4305</v>
      </c>
      <c r="C1720" s="230" t="s">
        <v>87</v>
      </c>
      <c r="D1720" s="230" t="s">
        <v>233</v>
      </c>
      <c r="E1720" s="230" t="s">
        <v>145</v>
      </c>
      <c r="F1720" s="230">
        <v>35431</v>
      </c>
      <c r="G1720" s="230" t="s">
        <v>4276</v>
      </c>
      <c r="H1720" s="230" t="s">
        <v>1482</v>
      </c>
      <c r="I1720" s="230" t="s">
        <v>58</v>
      </c>
      <c r="J1720" s="230" t="s">
        <v>303</v>
      </c>
      <c r="K1720" s="230">
        <v>2014</v>
      </c>
      <c r="L1720" s="230" t="s">
        <v>288</v>
      </c>
      <c r="S1720" s="230" t="s">
        <v>976</v>
      </c>
      <c r="T1720" s="230" t="s">
        <v>976</v>
      </c>
      <c r="U1720" s="230" t="s">
        <v>976</v>
      </c>
      <c r="V1720" s="230" t="s">
        <v>976</v>
      </c>
    </row>
    <row r="1721" spans="1:22" ht="17.25" customHeight="1" x14ac:dyDescent="0.3">
      <c r="A1721" s="230">
        <v>425583</v>
      </c>
      <c r="B1721" s="230" t="s">
        <v>4306</v>
      </c>
      <c r="C1721" s="230" t="s">
        <v>83</v>
      </c>
      <c r="D1721" s="230" t="s">
        <v>357</v>
      </c>
      <c r="E1721" s="230" t="s">
        <v>146</v>
      </c>
      <c r="F1721" s="230">
        <v>34974</v>
      </c>
      <c r="G1721" s="230" t="s">
        <v>3218</v>
      </c>
      <c r="H1721" s="230" t="s">
        <v>1482</v>
      </c>
      <c r="I1721" s="230" t="s">
        <v>58</v>
      </c>
      <c r="K1721" s="230">
        <v>2014</v>
      </c>
      <c r="L1721" s="230" t="s">
        <v>288</v>
      </c>
      <c r="S1721" s="230" t="s">
        <v>976</v>
      </c>
      <c r="T1721" s="230" t="s">
        <v>976</v>
      </c>
      <c r="U1721" s="230" t="s">
        <v>976</v>
      </c>
      <c r="V1721" s="230" t="s">
        <v>976</v>
      </c>
    </row>
    <row r="1722" spans="1:22" ht="17.25" customHeight="1" x14ac:dyDescent="0.3">
      <c r="A1722" s="230">
        <v>425026</v>
      </c>
      <c r="B1722" s="230" t="s">
        <v>4307</v>
      </c>
      <c r="C1722" s="230" t="s">
        <v>68</v>
      </c>
      <c r="D1722" s="230" t="s">
        <v>234</v>
      </c>
      <c r="E1722" s="230" t="s">
        <v>145</v>
      </c>
      <c r="F1722" s="230">
        <v>35511</v>
      </c>
      <c r="G1722" s="230" t="s">
        <v>288</v>
      </c>
      <c r="H1722" s="230" t="s">
        <v>1482</v>
      </c>
      <c r="I1722" s="230" t="s">
        <v>58</v>
      </c>
      <c r="J1722" s="230" t="s">
        <v>302</v>
      </c>
      <c r="K1722" s="230">
        <v>2015</v>
      </c>
      <c r="L1722" s="230" t="s">
        <v>288</v>
      </c>
      <c r="S1722" s="230" t="s">
        <v>976</v>
      </c>
      <c r="T1722" s="230" t="s">
        <v>976</v>
      </c>
      <c r="U1722" s="230" t="s">
        <v>976</v>
      </c>
      <c r="V1722" s="230" t="s">
        <v>976</v>
      </c>
    </row>
    <row r="1723" spans="1:22" ht="17.25" customHeight="1" x14ac:dyDescent="0.3">
      <c r="A1723" s="230">
        <v>424818</v>
      </c>
      <c r="B1723" s="230" t="s">
        <v>4308</v>
      </c>
      <c r="C1723" s="230" t="s">
        <v>397</v>
      </c>
      <c r="D1723" s="230" t="s">
        <v>380</v>
      </c>
      <c r="E1723" s="230" t="s">
        <v>146</v>
      </c>
      <c r="F1723" s="230">
        <v>35796</v>
      </c>
      <c r="G1723" s="230" t="s">
        <v>3217</v>
      </c>
      <c r="H1723" s="230" t="s">
        <v>1482</v>
      </c>
      <c r="I1723" s="230" t="s">
        <v>58</v>
      </c>
      <c r="J1723" s="230" t="s">
        <v>302</v>
      </c>
      <c r="K1723" s="230">
        <v>2015</v>
      </c>
      <c r="L1723" s="230" t="s">
        <v>288</v>
      </c>
      <c r="S1723" s="230" t="s">
        <v>976</v>
      </c>
      <c r="T1723" s="230" t="s">
        <v>976</v>
      </c>
      <c r="U1723" s="230" t="s">
        <v>976</v>
      </c>
      <c r="V1723" s="230" t="s">
        <v>976</v>
      </c>
    </row>
    <row r="1724" spans="1:22" ht="17.25" customHeight="1" x14ac:dyDescent="0.3">
      <c r="A1724" s="230">
        <v>424204</v>
      </c>
      <c r="B1724" s="230" t="s">
        <v>4309</v>
      </c>
      <c r="C1724" s="230" t="s">
        <v>64</v>
      </c>
      <c r="D1724" s="230" t="s">
        <v>195</v>
      </c>
      <c r="E1724" s="230" t="s">
        <v>145</v>
      </c>
      <c r="F1724" s="230">
        <v>35096</v>
      </c>
      <c r="G1724" s="230" t="s">
        <v>1484</v>
      </c>
      <c r="H1724" s="230" t="s">
        <v>1482</v>
      </c>
      <c r="I1724" s="230" t="s">
        <v>58</v>
      </c>
      <c r="J1724" s="230" t="s">
        <v>302</v>
      </c>
      <c r="K1724" s="230">
        <v>2015</v>
      </c>
      <c r="L1724" s="230" t="s">
        <v>288</v>
      </c>
      <c r="V1724" s="230" t="s">
        <v>976</v>
      </c>
    </row>
    <row r="1725" spans="1:22" ht="17.25" customHeight="1" x14ac:dyDescent="0.3">
      <c r="A1725" s="230">
        <v>420193</v>
      </c>
      <c r="B1725" s="230" t="s">
        <v>4310</v>
      </c>
      <c r="C1725" s="230" t="s">
        <v>793</v>
      </c>
      <c r="D1725" s="230" t="s">
        <v>603</v>
      </c>
      <c r="E1725" s="230" t="s">
        <v>145</v>
      </c>
      <c r="F1725" s="230">
        <v>35796</v>
      </c>
      <c r="G1725" s="230" t="s">
        <v>1883</v>
      </c>
      <c r="H1725" s="230" t="s">
        <v>1482</v>
      </c>
      <c r="I1725" s="230" t="s">
        <v>58</v>
      </c>
      <c r="J1725" s="230" t="s">
        <v>302</v>
      </c>
      <c r="K1725" s="230">
        <v>2015</v>
      </c>
      <c r="L1725" s="230" t="s">
        <v>288</v>
      </c>
      <c r="S1725" s="230" t="s">
        <v>976</v>
      </c>
      <c r="T1725" s="230" t="s">
        <v>976</v>
      </c>
      <c r="U1725" s="230" t="s">
        <v>976</v>
      </c>
      <c r="V1725" s="230" t="s">
        <v>976</v>
      </c>
    </row>
    <row r="1726" spans="1:22" ht="17.25" customHeight="1" x14ac:dyDescent="0.3">
      <c r="A1726" s="230">
        <v>424076</v>
      </c>
      <c r="B1726" s="230" t="s">
        <v>4311</v>
      </c>
      <c r="C1726" s="230" t="s">
        <v>61</v>
      </c>
      <c r="D1726" s="230" t="s">
        <v>4312</v>
      </c>
      <c r="E1726" s="230" t="s">
        <v>146</v>
      </c>
      <c r="F1726" s="230">
        <v>35796</v>
      </c>
      <c r="G1726" s="230" t="s">
        <v>288</v>
      </c>
      <c r="H1726" s="230" t="s">
        <v>1482</v>
      </c>
      <c r="I1726" s="230" t="s">
        <v>58</v>
      </c>
      <c r="J1726" s="230" t="s">
        <v>302</v>
      </c>
      <c r="K1726" s="230">
        <v>2015</v>
      </c>
      <c r="L1726" s="230" t="s">
        <v>288</v>
      </c>
      <c r="S1726" s="230" t="s">
        <v>976</v>
      </c>
      <c r="U1726" s="230" t="s">
        <v>976</v>
      </c>
      <c r="V1726" s="230" t="s">
        <v>976</v>
      </c>
    </row>
    <row r="1727" spans="1:22" ht="17.25" customHeight="1" x14ac:dyDescent="0.3">
      <c r="A1727" s="230">
        <v>425852</v>
      </c>
      <c r="B1727" s="230" t="s">
        <v>4313</v>
      </c>
      <c r="C1727" s="230" t="s">
        <v>614</v>
      </c>
      <c r="D1727" s="230" t="s">
        <v>481</v>
      </c>
      <c r="E1727" s="230" t="s">
        <v>146</v>
      </c>
      <c r="F1727" s="230">
        <v>35183</v>
      </c>
      <c r="G1727" s="230" t="s">
        <v>1989</v>
      </c>
      <c r="H1727" s="230" t="s">
        <v>1482</v>
      </c>
      <c r="I1727" s="230" t="s">
        <v>58</v>
      </c>
      <c r="J1727" s="230" t="s">
        <v>303</v>
      </c>
      <c r="K1727" s="230">
        <v>2015</v>
      </c>
      <c r="L1727" s="230" t="s">
        <v>288</v>
      </c>
      <c r="U1727" s="230" t="s">
        <v>976</v>
      </c>
      <c r="V1727" s="230" t="s">
        <v>976</v>
      </c>
    </row>
    <row r="1728" spans="1:22" ht="17.25" customHeight="1" x14ac:dyDescent="0.3">
      <c r="A1728" s="230">
        <v>424488</v>
      </c>
      <c r="B1728" s="230" t="s">
        <v>4314</v>
      </c>
      <c r="C1728" s="230" t="s">
        <v>750</v>
      </c>
      <c r="D1728" s="230" t="s">
        <v>4315</v>
      </c>
      <c r="E1728" s="230" t="s">
        <v>146</v>
      </c>
      <c r="F1728" s="230">
        <v>35431</v>
      </c>
      <c r="G1728" s="230" t="s">
        <v>4316</v>
      </c>
      <c r="H1728" s="230" t="s">
        <v>1482</v>
      </c>
      <c r="I1728" s="230" t="s">
        <v>58</v>
      </c>
      <c r="J1728" s="230" t="s">
        <v>303</v>
      </c>
      <c r="K1728" s="230">
        <v>2015</v>
      </c>
      <c r="L1728" s="230" t="s">
        <v>288</v>
      </c>
      <c r="S1728" s="230" t="s">
        <v>976</v>
      </c>
      <c r="T1728" s="230" t="s">
        <v>976</v>
      </c>
      <c r="U1728" s="230" t="s">
        <v>976</v>
      </c>
      <c r="V1728" s="230" t="s">
        <v>976</v>
      </c>
    </row>
    <row r="1729" spans="1:22" ht="17.25" customHeight="1" x14ac:dyDescent="0.3">
      <c r="A1729" s="230">
        <v>426882</v>
      </c>
      <c r="B1729" s="230" t="s">
        <v>4317</v>
      </c>
      <c r="C1729" s="230" t="s">
        <v>703</v>
      </c>
      <c r="D1729" s="230" t="s">
        <v>704</v>
      </c>
      <c r="E1729" s="230" t="s">
        <v>145</v>
      </c>
      <c r="F1729" s="230">
        <v>35527</v>
      </c>
      <c r="G1729" s="230" t="s">
        <v>1485</v>
      </c>
      <c r="H1729" s="230" t="s">
        <v>1482</v>
      </c>
      <c r="I1729" s="230" t="s">
        <v>58</v>
      </c>
      <c r="J1729" s="230" t="s">
        <v>303</v>
      </c>
      <c r="K1729" s="230">
        <v>2015</v>
      </c>
      <c r="L1729" s="230" t="s">
        <v>288</v>
      </c>
      <c r="V1729" s="230" t="s">
        <v>976</v>
      </c>
    </row>
    <row r="1730" spans="1:22" ht="17.25" customHeight="1" x14ac:dyDescent="0.3">
      <c r="A1730" s="230">
        <v>426826</v>
      </c>
      <c r="B1730" s="230" t="s">
        <v>4319</v>
      </c>
      <c r="C1730" s="230" t="s">
        <v>782</v>
      </c>
      <c r="D1730" s="230" t="s">
        <v>380</v>
      </c>
      <c r="E1730" s="230" t="s">
        <v>146</v>
      </c>
      <c r="F1730" s="230">
        <v>35636</v>
      </c>
      <c r="G1730" s="230" t="s">
        <v>3218</v>
      </c>
      <c r="H1730" s="230" t="s">
        <v>1482</v>
      </c>
      <c r="I1730" s="230" t="s">
        <v>58</v>
      </c>
      <c r="J1730" s="230" t="s">
        <v>303</v>
      </c>
      <c r="K1730" s="230">
        <v>2015</v>
      </c>
      <c r="L1730" s="230" t="s">
        <v>288</v>
      </c>
      <c r="U1730" s="230" t="s">
        <v>976</v>
      </c>
      <c r="V1730" s="230" t="s">
        <v>976</v>
      </c>
    </row>
    <row r="1731" spans="1:22" ht="17.25" customHeight="1" x14ac:dyDescent="0.3">
      <c r="A1731" s="230">
        <v>425527</v>
      </c>
      <c r="B1731" s="230" t="s">
        <v>4320</v>
      </c>
      <c r="C1731" s="230" t="s">
        <v>97</v>
      </c>
      <c r="D1731" s="230" t="s">
        <v>433</v>
      </c>
      <c r="E1731" s="230" t="s">
        <v>146</v>
      </c>
      <c r="F1731" s="230">
        <v>35855</v>
      </c>
      <c r="G1731" s="230" t="s">
        <v>293</v>
      </c>
      <c r="H1731" s="230" t="s">
        <v>1482</v>
      </c>
      <c r="I1731" s="230" t="s">
        <v>58</v>
      </c>
      <c r="J1731" s="230" t="s">
        <v>303</v>
      </c>
      <c r="K1731" s="230">
        <v>2015</v>
      </c>
      <c r="L1731" s="230" t="s">
        <v>288</v>
      </c>
      <c r="S1731" s="230" t="s">
        <v>976</v>
      </c>
      <c r="T1731" s="230" t="s">
        <v>976</v>
      </c>
      <c r="U1731" s="230" t="s">
        <v>976</v>
      </c>
      <c r="V1731" s="230" t="s">
        <v>976</v>
      </c>
    </row>
    <row r="1732" spans="1:22" ht="17.25" customHeight="1" x14ac:dyDescent="0.3">
      <c r="A1732" s="230">
        <v>426316</v>
      </c>
      <c r="B1732" s="230" t="s">
        <v>4321</v>
      </c>
      <c r="C1732" s="230" t="s">
        <v>57</v>
      </c>
      <c r="D1732" s="230" t="s">
        <v>225</v>
      </c>
      <c r="E1732" s="230" t="s">
        <v>146</v>
      </c>
      <c r="H1732" s="230" t="s">
        <v>1482</v>
      </c>
      <c r="I1732" s="230" t="s">
        <v>58</v>
      </c>
      <c r="J1732" s="230" t="s">
        <v>302</v>
      </c>
      <c r="K1732" s="230">
        <v>2016</v>
      </c>
      <c r="L1732" s="230" t="s">
        <v>288</v>
      </c>
    </row>
    <row r="1733" spans="1:22" ht="17.25" customHeight="1" x14ac:dyDescent="0.3">
      <c r="A1733" s="230">
        <v>424745</v>
      </c>
      <c r="B1733" s="230" t="s">
        <v>4322</v>
      </c>
      <c r="C1733" s="230" t="s">
        <v>689</v>
      </c>
      <c r="D1733" s="230" t="s">
        <v>215</v>
      </c>
      <c r="E1733" s="230" t="s">
        <v>145</v>
      </c>
      <c r="F1733" s="230">
        <v>35287</v>
      </c>
      <c r="G1733" s="230" t="s">
        <v>2020</v>
      </c>
      <c r="H1733" s="230" t="s">
        <v>1482</v>
      </c>
      <c r="I1733" s="230" t="s">
        <v>58</v>
      </c>
      <c r="J1733" s="230" t="s">
        <v>302</v>
      </c>
      <c r="K1733" s="230">
        <v>2016</v>
      </c>
      <c r="L1733" s="230" t="s">
        <v>288</v>
      </c>
      <c r="S1733" s="230" t="s">
        <v>976</v>
      </c>
      <c r="T1733" s="230" t="s">
        <v>976</v>
      </c>
      <c r="U1733" s="230" t="s">
        <v>976</v>
      </c>
      <c r="V1733" s="230" t="s">
        <v>976</v>
      </c>
    </row>
    <row r="1734" spans="1:22" ht="17.25" customHeight="1" x14ac:dyDescent="0.3">
      <c r="A1734" s="230">
        <v>424737</v>
      </c>
      <c r="B1734" s="230" t="s">
        <v>4323</v>
      </c>
      <c r="C1734" s="230" t="s">
        <v>490</v>
      </c>
      <c r="D1734" s="230" t="s">
        <v>451</v>
      </c>
      <c r="E1734" s="230" t="s">
        <v>146</v>
      </c>
      <c r="F1734" s="230">
        <v>35537</v>
      </c>
      <c r="G1734" s="230" t="s">
        <v>288</v>
      </c>
      <c r="H1734" s="230" t="s">
        <v>1482</v>
      </c>
      <c r="I1734" s="230" t="s">
        <v>58</v>
      </c>
      <c r="J1734" s="230" t="s">
        <v>302</v>
      </c>
      <c r="K1734" s="230">
        <v>2016</v>
      </c>
      <c r="L1734" s="230" t="s">
        <v>288</v>
      </c>
      <c r="V1734" s="230" t="s">
        <v>976</v>
      </c>
    </row>
    <row r="1735" spans="1:22" ht="17.25" customHeight="1" x14ac:dyDescent="0.3">
      <c r="A1735" s="230">
        <v>425410</v>
      </c>
      <c r="B1735" s="230" t="s">
        <v>4324</v>
      </c>
      <c r="C1735" s="230" t="s">
        <v>458</v>
      </c>
      <c r="D1735" s="230" t="s">
        <v>4325</v>
      </c>
      <c r="E1735" s="230" t="s">
        <v>145</v>
      </c>
      <c r="F1735" s="230">
        <v>35820</v>
      </c>
      <c r="G1735" s="230" t="s">
        <v>1835</v>
      </c>
      <c r="H1735" s="230" t="s">
        <v>1482</v>
      </c>
      <c r="I1735" s="230" t="s">
        <v>58</v>
      </c>
      <c r="J1735" s="230" t="s">
        <v>302</v>
      </c>
      <c r="K1735" s="230">
        <v>2016</v>
      </c>
      <c r="L1735" s="230" t="s">
        <v>288</v>
      </c>
      <c r="U1735" s="230" t="s">
        <v>976</v>
      </c>
      <c r="V1735" s="230" t="s">
        <v>976</v>
      </c>
    </row>
    <row r="1736" spans="1:22" ht="17.25" customHeight="1" x14ac:dyDescent="0.3">
      <c r="A1736" s="230">
        <v>420717</v>
      </c>
      <c r="B1736" s="230" t="s">
        <v>4326</v>
      </c>
      <c r="C1736" s="230" t="s">
        <v>118</v>
      </c>
      <c r="D1736" s="230" t="s">
        <v>233</v>
      </c>
      <c r="E1736" s="230" t="s">
        <v>145</v>
      </c>
      <c r="F1736" s="230">
        <v>35796</v>
      </c>
      <c r="G1736" s="230" t="s">
        <v>4327</v>
      </c>
      <c r="H1736" s="230" t="s">
        <v>1482</v>
      </c>
      <c r="I1736" s="230" t="s">
        <v>58</v>
      </c>
      <c r="J1736" s="230" t="s">
        <v>302</v>
      </c>
      <c r="K1736" s="230">
        <v>2016</v>
      </c>
      <c r="L1736" s="230" t="s">
        <v>288</v>
      </c>
      <c r="R1736" s="230" t="s">
        <v>976</v>
      </c>
      <c r="U1736" s="230" t="s">
        <v>976</v>
      </c>
      <c r="V1736" s="230" t="s">
        <v>976</v>
      </c>
    </row>
    <row r="1737" spans="1:22" ht="17.25" customHeight="1" x14ac:dyDescent="0.3">
      <c r="A1737" s="230">
        <v>419988</v>
      </c>
      <c r="B1737" s="230" t="s">
        <v>4328</v>
      </c>
      <c r="C1737" s="230" t="s">
        <v>67</v>
      </c>
      <c r="D1737" s="230" t="s">
        <v>254</v>
      </c>
      <c r="E1737" s="230" t="s">
        <v>146</v>
      </c>
      <c r="F1737" s="230">
        <v>35796</v>
      </c>
      <c r="G1737" s="230" t="s">
        <v>2020</v>
      </c>
      <c r="H1737" s="230" t="s">
        <v>1482</v>
      </c>
      <c r="I1737" s="230" t="s">
        <v>58</v>
      </c>
      <c r="J1737" s="230" t="s">
        <v>302</v>
      </c>
      <c r="K1737" s="230">
        <v>2016</v>
      </c>
      <c r="L1737" s="230" t="s">
        <v>288</v>
      </c>
      <c r="V1737" s="230" t="s">
        <v>976</v>
      </c>
    </row>
    <row r="1738" spans="1:22" ht="17.25" customHeight="1" x14ac:dyDescent="0.3">
      <c r="A1738" s="230">
        <v>420697</v>
      </c>
      <c r="B1738" s="230" t="s">
        <v>4329</v>
      </c>
      <c r="C1738" s="230" t="s">
        <v>63</v>
      </c>
      <c r="D1738" s="230" t="s">
        <v>210</v>
      </c>
      <c r="E1738" s="230" t="s">
        <v>145</v>
      </c>
      <c r="F1738" s="230">
        <v>36161</v>
      </c>
      <c r="G1738" s="230" t="s">
        <v>288</v>
      </c>
      <c r="H1738" s="230" t="s">
        <v>1482</v>
      </c>
      <c r="I1738" s="230" t="s">
        <v>58</v>
      </c>
      <c r="J1738" s="230" t="s">
        <v>302</v>
      </c>
      <c r="K1738" s="230">
        <v>2016</v>
      </c>
      <c r="L1738" s="230" t="s">
        <v>288</v>
      </c>
      <c r="S1738" s="230" t="s">
        <v>976</v>
      </c>
      <c r="T1738" s="230" t="s">
        <v>976</v>
      </c>
      <c r="U1738" s="230" t="s">
        <v>976</v>
      </c>
      <c r="V1738" s="230" t="s">
        <v>976</v>
      </c>
    </row>
    <row r="1739" spans="1:22" ht="17.25" customHeight="1" x14ac:dyDescent="0.3">
      <c r="A1739" s="230">
        <v>423012</v>
      </c>
      <c r="B1739" s="230" t="s">
        <v>4330</v>
      </c>
      <c r="C1739" s="230" t="s">
        <v>474</v>
      </c>
      <c r="D1739" s="230" t="s">
        <v>475</v>
      </c>
      <c r="E1739" s="230" t="s">
        <v>146</v>
      </c>
      <c r="F1739" s="230">
        <v>36500</v>
      </c>
      <c r="G1739" s="230" t="s">
        <v>288</v>
      </c>
      <c r="H1739" s="230" t="s">
        <v>1482</v>
      </c>
      <c r="I1739" s="230" t="s">
        <v>58</v>
      </c>
      <c r="J1739" s="230" t="s">
        <v>302</v>
      </c>
      <c r="K1739" s="230">
        <v>2016</v>
      </c>
      <c r="L1739" s="230" t="s">
        <v>288</v>
      </c>
      <c r="U1739" s="230" t="s">
        <v>976</v>
      </c>
      <c r="V1739" s="230" t="s">
        <v>976</v>
      </c>
    </row>
    <row r="1740" spans="1:22" ht="17.25" customHeight="1" x14ac:dyDescent="0.3">
      <c r="A1740" s="230">
        <v>423144</v>
      </c>
      <c r="B1740" s="230" t="s">
        <v>4331</v>
      </c>
      <c r="C1740" s="230" t="s">
        <v>753</v>
      </c>
      <c r="D1740" s="230" t="s">
        <v>2442</v>
      </c>
      <c r="E1740" s="230" t="s">
        <v>145</v>
      </c>
      <c r="F1740" s="230">
        <v>35099</v>
      </c>
      <c r="G1740" s="230" t="s">
        <v>4276</v>
      </c>
      <c r="H1740" s="230" t="s">
        <v>1482</v>
      </c>
      <c r="I1740" s="230" t="s">
        <v>58</v>
      </c>
      <c r="J1740" s="230" t="s">
        <v>303</v>
      </c>
      <c r="K1740" s="230">
        <v>2016</v>
      </c>
      <c r="L1740" s="230" t="s">
        <v>288</v>
      </c>
      <c r="S1740" s="230" t="s">
        <v>976</v>
      </c>
      <c r="T1740" s="230" t="s">
        <v>976</v>
      </c>
      <c r="U1740" s="230" t="s">
        <v>976</v>
      </c>
      <c r="V1740" s="230" t="s">
        <v>976</v>
      </c>
    </row>
    <row r="1741" spans="1:22" ht="17.25" customHeight="1" x14ac:dyDescent="0.3">
      <c r="A1741" s="230">
        <v>424403</v>
      </c>
      <c r="B1741" s="230" t="s">
        <v>2170</v>
      </c>
      <c r="C1741" s="230" t="s">
        <v>217</v>
      </c>
      <c r="D1741" s="230" t="s">
        <v>4332</v>
      </c>
      <c r="E1741" s="230" t="s">
        <v>146</v>
      </c>
      <c r="F1741" s="230">
        <v>35354</v>
      </c>
      <c r="G1741" s="230" t="s">
        <v>1856</v>
      </c>
      <c r="H1741" s="230" t="s">
        <v>1482</v>
      </c>
      <c r="I1741" s="230" t="s">
        <v>58</v>
      </c>
      <c r="J1741" s="230" t="s">
        <v>303</v>
      </c>
      <c r="K1741" s="230">
        <v>2016</v>
      </c>
      <c r="L1741" s="230" t="s">
        <v>288</v>
      </c>
      <c r="S1741" s="230" t="s">
        <v>976</v>
      </c>
      <c r="T1741" s="230" t="s">
        <v>976</v>
      </c>
      <c r="U1741" s="230" t="s">
        <v>976</v>
      </c>
      <c r="V1741" s="230" t="s">
        <v>976</v>
      </c>
    </row>
    <row r="1742" spans="1:22" ht="17.25" customHeight="1" x14ac:dyDescent="0.3">
      <c r="A1742" s="230">
        <v>425124</v>
      </c>
      <c r="B1742" s="230" t="s">
        <v>4333</v>
      </c>
      <c r="C1742" s="230" t="s">
        <v>535</v>
      </c>
      <c r="D1742" s="230" t="s">
        <v>200</v>
      </c>
      <c r="E1742" s="230" t="s">
        <v>145</v>
      </c>
      <c r="F1742" s="230">
        <v>35440</v>
      </c>
      <c r="G1742" s="230" t="s">
        <v>4334</v>
      </c>
      <c r="H1742" s="230" t="s">
        <v>1482</v>
      </c>
      <c r="I1742" s="230" t="s">
        <v>58</v>
      </c>
      <c r="J1742" s="230" t="s">
        <v>303</v>
      </c>
      <c r="K1742" s="230">
        <v>2016</v>
      </c>
      <c r="L1742" s="230" t="s">
        <v>288</v>
      </c>
      <c r="T1742" s="230" t="s">
        <v>976</v>
      </c>
      <c r="U1742" s="230" t="s">
        <v>976</v>
      </c>
      <c r="V1742" s="230" t="s">
        <v>976</v>
      </c>
    </row>
    <row r="1743" spans="1:22" ht="17.25" customHeight="1" x14ac:dyDescent="0.3">
      <c r="A1743" s="230">
        <v>420575</v>
      </c>
      <c r="B1743" s="230" t="s">
        <v>4335</v>
      </c>
      <c r="C1743" s="230" t="s">
        <v>689</v>
      </c>
      <c r="D1743" s="230" t="s">
        <v>207</v>
      </c>
      <c r="E1743" s="230" t="s">
        <v>145</v>
      </c>
      <c r="F1743" s="230">
        <v>35453</v>
      </c>
      <c r="G1743" s="230" t="s">
        <v>288</v>
      </c>
      <c r="H1743" s="230" t="s">
        <v>1482</v>
      </c>
      <c r="I1743" s="230" t="s">
        <v>58</v>
      </c>
      <c r="J1743" s="230" t="s">
        <v>303</v>
      </c>
      <c r="K1743" s="230">
        <v>2016</v>
      </c>
      <c r="L1743" s="230" t="s">
        <v>288</v>
      </c>
      <c r="S1743" s="230" t="s">
        <v>976</v>
      </c>
      <c r="T1743" s="230" t="s">
        <v>976</v>
      </c>
      <c r="U1743" s="230" t="s">
        <v>976</v>
      </c>
      <c r="V1743" s="230" t="s">
        <v>976</v>
      </c>
    </row>
    <row r="1744" spans="1:22" ht="17.25" customHeight="1" x14ac:dyDescent="0.3">
      <c r="A1744" s="230">
        <v>425290</v>
      </c>
      <c r="B1744" s="230" t="s">
        <v>4336</v>
      </c>
      <c r="C1744" s="230" t="s">
        <v>782</v>
      </c>
      <c r="D1744" s="230" t="s">
        <v>233</v>
      </c>
      <c r="E1744" s="230" t="s">
        <v>145</v>
      </c>
      <c r="F1744" s="230">
        <v>35628</v>
      </c>
      <c r="G1744" s="230" t="s">
        <v>1952</v>
      </c>
      <c r="H1744" s="230" t="s">
        <v>1482</v>
      </c>
      <c r="I1744" s="230" t="s">
        <v>58</v>
      </c>
      <c r="J1744" s="230" t="s">
        <v>303</v>
      </c>
      <c r="K1744" s="230">
        <v>2016</v>
      </c>
      <c r="L1744" s="230" t="s">
        <v>288</v>
      </c>
      <c r="S1744" s="230" t="s">
        <v>976</v>
      </c>
      <c r="T1744" s="230" t="s">
        <v>976</v>
      </c>
      <c r="U1744" s="230" t="s">
        <v>976</v>
      </c>
      <c r="V1744" s="230" t="s">
        <v>976</v>
      </c>
    </row>
    <row r="1745" spans="1:22" ht="17.25" customHeight="1" x14ac:dyDescent="0.3">
      <c r="A1745" s="230">
        <v>420709</v>
      </c>
      <c r="B1745" s="230" t="s">
        <v>4337</v>
      </c>
      <c r="C1745" s="230" t="s">
        <v>61</v>
      </c>
      <c r="D1745" s="230" t="s">
        <v>253</v>
      </c>
      <c r="E1745" s="230" t="s">
        <v>146</v>
      </c>
      <c r="F1745" s="230">
        <v>35796</v>
      </c>
      <c r="G1745" s="230" t="s">
        <v>2036</v>
      </c>
      <c r="H1745" s="230" t="s">
        <v>1482</v>
      </c>
      <c r="I1745" s="230" t="s">
        <v>58</v>
      </c>
      <c r="J1745" s="230" t="s">
        <v>303</v>
      </c>
      <c r="K1745" s="230">
        <v>2016</v>
      </c>
      <c r="L1745" s="230" t="s">
        <v>288</v>
      </c>
      <c r="U1745" s="230" t="s">
        <v>976</v>
      </c>
      <c r="V1745" s="230" t="s">
        <v>976</v>
      </c>
    </row>
    <row r="1746" spans="1:22" ht="17.25" customHeight="1" x14ac:dyDescent="0.3">
      <c r="A1746" s="230">
        <v>425416</v>
      </c>
      <c r="B1746" s="230" t="s">
        <v>4338</v>
      </c>
      <c r="C1746" s="230" t="s">
        <v>3833</v>
      </c>
      <c r="D1746" s="230" t="s">
        <v>206</v>
      </c>
      <c r="E1746" s="230" t="s">
        <v>146</v>
      </c>
      <c r="F1746" s="230">
        <v>35902</v>
      </c>
      <c r="G1746" s="230" t="s">
        <v>288</v>
      </c>
      <c r="H1746" s="230" t="s">
        <v>1482</v>
      </c>
      <c r="I1746" s="230" t="s">
        <v>58</v>
      </c>
      <c r="J1746" s="230" t="s">
        <v>303</v>
      </c>
      <c r="K1746" s="230">
        <v>2016</v>
      </c>
      <c r="L1746" s="230" t="s">
        <v>288</v>
      </c>
      <c r="S1746" s="230" t="s">
        <v>976</v>
      </c>
      <c r="T1746" s="230" t="s">
        <v>976</v>
      </c>
      <c r="U1746" s="230" t="s">
        <v>976</v>
      </c>
      <c r="V1746" s="230" t="s">
        <v>976</v>
      </c>
    </row>
    <row r="1747" spans="1:22" ht="17.25" customHeight="1" x14ac:dyDescent="0.3">
      <c r="A1747" s="230">
        <v>424995</v>
      </c>
      <c r="B1747" s="230" t="s">
        <v>4339</v>
      </c>
      <c r="C1747" s="230" t="s">
        <v>361</v>
      </c>
      <c r="D1747" s="230" t="s">
        <v>709</v>
      </c>
      <c r="E1747" s="230" t="s">
        <v>146</v>
      </c>
      <c r="F1747" s="230">
        <v>36103</v>
      </c>
      <c r="G1747" s="230" t="s">
        <v>2594</v>
      </c>
      <c r="H1747" s="230" t="s">
        <v>1482</v>
      </c>
      <c r="I1747" s="230" t="s">
        <v>58</v>
      </c>
      <c r="J1747" s="230" t="s">
        <v>303</v>
      </c>
      <c r="K1747" s="230">
        <v>2016</v>
      </c>
      <c r="L1747" s="230" t="s">
        <v>288</v>
      </c>
      <c r="T1747" s="230" t="s">
        <v>976</v>
      </c>
      <c r="U1747" s="230" t="s">
        <v>976</v>
      </c>
      <c r="V1747" s="230" t="s">
        <v>976</v>
      </c>
    </row>
    <row r="1748" spans="1:22" ht="17.25" customHeight="1" x14ac:dyDescent="0.3">
      <c r="A1748" s="230">
        <v>425276</v>
      </c>
      <c r="B1748" s="230" t="s">
        <v>4340</v>
      </c>
      <c r="C1748" s="230" t="s">
        <v>796</v>
      </c>
      <c r="D1748" s="230" t="s">
        <v>606</v>
      </c>
      <c r="E1748" s="230" t="s">
        <v>145</v>
      </c>
      <c r="F1748" s="230">
        <v>36104</v>
      </c>
      <c r="G1748" s="230" t="s">
        <v>1952</v>
      </c>
      <c r="H1748" s="230" t="s">
        <v>1482</v>
      </c>
      <c r="I1748" s="230" t="s">
        <v>58</v>
      </c>
      <c r="J1748" s="230" t="s">
        <v>303</v>
      </c>
      <c r="K1748" s="230">
        <v>2016</v>
      </c>
      <c r="L1748" s="230" t="s">
        <v>288</v>
      </c>
      <c r="S1748" s="230" t="s">
        <v>976</v>
      </c>
      <c r="T1748" s="230" t="s">
        <v>976</v>
      </c>
      <c r="U1748" s="230" t="s">
        <v>976</v>
      </c>
      <c r="V1748" s="230" t="s">
        <v>976</v>
      </c>
    </row>
    <row r="1749" spans="1:22" ht="17.25" customHeight="1" x14ac:dyDescent="0.3">
      <c r="A1749" s="230">
        <v>426577</v>
      </c>
      <c r="B1749" s="230" t="s">
        <v>4341</v>
      </c>
      <c r="C1749" s="230" t="s">
        <v>104</v>
      </c>
      <c r="D1749" s="230" t="s">
        <v>221</v>
      </c>
      <c r="E1749" s="230" t="s">
        <v>145</v>
      </c>
      <c r="F1749" s="230">
        <v>36161</v>
      </c>
      <c r="G1749" s="230" t="s">
        <v>288</v>
      </c>
      <c r="H1749" s="230" t="s">
        <v>1482</v>
      </c>
      <c r="I1749" s="230" t="s">
        <v>58</v>
      </c>
      <c r="J1749" s="230" t="s">
        <v>303</v>
      </c>
      <c r="K1749" s="230">
        <v>2016</v>
      </c>
      <c r="L1749" s="230" t="s">
        <v>288</v>
      </c>
      <c r="U1749" s="230" t="s">
        <v>976</v>
      </c>
      <c r="V1749" s="230" t="s">
        <v>976</v>
      </c>
    </row>
    <row r="1750" spans="1:22" ht="17.25" customHeight="1" x14ac:dyDescent="0.3">
      <c r="A1750" s="230">
        <v>425767</v>
      </c>
      <c r="B1750" s="230" t="s">
        <v>4342</v>
      </c>
      <c r="C1750" s="230" t="s">
        <v>508</v>
      </c>
      <c r="D1750" s="230" t="s">
        <v>636</v>
      </c>
      <c r="E1750" s="230" t="s">
        <v>145</v>
      </c>
      <c r="F1750" s="230">
        <v>35796</v>
      </c>
      <c r="H1750" s="230" t="s">
        <v>1482</v>
      </c>
      <c r="I1750" s="230" t="s">
        <v>58</v>
      </c>
      <c r="J1750" s="230" t="s">
        <v>302</v>
      </c>
      <c r="K1750" s="230">
        <v>2017</v>
      </c>
      <c r="L1750" s="230" t="s">
        <v>288</v>
      </c>
      <c r="U1750" s="230" t="s">
        <v>976</v>
      </c>
      <c r="V1750" s="230" t="s">
        <v>976</v>
      </c>
    </row>
    <row r="1751" spans="1:22" ht="17.25" customHeight="1" x14ac:dyDescent="0.3">
      <c r="A1751" s="230">
        <v>426625</v>
      </c>
      <c r="B1751" s="230" t="s">
        <v>4343</v>
      </c>
      <c r="C1751" s="230" t="s">
        <v>390</v>
      </c>
      <c r="D1751" s="230" t="s">
        <v>91</v>
      </c>
      <c r="E1751" s="230" t="s">
        <v>145</v>
      </c>
      <c r="F1751" s="230">
        <v>35796</v>
      </c>
      <c r="H1751" s="230" t="s">
        <v>1482</v>
      </c>
      <c r="I1751" s="230" t="s">
        <v>58</v>
      </c>
      <c r="J1751" s="230" t="s">
        <v>302</v>
      </c>
      <c r="K1751" s="230">
        <v>2017</v>
      </c>
      <c r="L1751" s="230" t="s">
        <v>288</v>
      </c>
      <c r="U1751" s="230" t="s">
        <v>976</v>
      </c>
      <c r="V1751" s="230" t="s">
        <v>976</v>
      </c>
    </row>
    <row r="1752" spans="1:22" ht="17.25" customHeight="1" x14ac:dyDescent="0.3">
      <c r="A1752" s="230">
        <v>426723</v>
      </c>
      <c r="B1752" s="230" t="s">
        <v>4344</v>
      </c>
      <c r="C1752" s="230" t="s">
        <v>376</v>
      </c>
      <c r="D1752" s="230" t="s">
        <v>200</v>
      </c>
      <c r="E1752" s="230" t="s">
        <v>145</v>
      </c>
      <c r="F1752" s="230">
        <v>36161</v>
      </c>
      <c r="G1752" s="230" t="s">
        <v>4345</v>
      </c>
      <c r="H1752" s="230" t="s">
        <v>1482</v>
      </c>
      <c r="I1752" s="230" t="s">
        <v>58</v>
      </c>
      <c r="J1752" s="230" t="s">
        <v>302</v>
      </c>
      <c r="K1752" s="230">
        <v>2017</v>
      </c>
      <c r="L1752" s="230" t="s">
        <v>288</v>
      </c>
      <c r="V1752" s="230" t="s">
        <v>976</v>
      </c>
    </row>
    <row r="1753" spans="1:22" ht="17.25" customHeight="1" x14ac:dyDescent="0.3">
      <c r="A1753" s="230">
        <v>426183</v>
      </c>
      <c r="B1753" s="230" t="s">
        <v>4346</v>
      </c>
      <c r="C1753" s="230" t="s">
        <v>63</v>
      </c>
      <c r="D1753" s="230" t="s">
        <v>1120</v>
      </c>
      <c r="E1753" s="230" t="s">
        <v>146</v>
      </c>
      <c r="F1753" s="230">
        <v>36326</v>
      </c>
      <c r="G1753" s="230" t="s">
        <v>288</v>
      </c>
      <c r="H1753" s="230" t="s">
        <v>1482</v>
      </c>
      <c r="I1753" s="230" t="s">
        <v>58</v>
      </c>
      <c r="J1753" s="230" t="s">
        <v>302</v>
      </c>
      <c r="K1753" s="230">
        <v>2017</v>
      </c>
      <c r="L1753" s="230" t="s">
        <v>288</v>
      </c>
      <c r="V1753" s="230" t="s">
        <v>976</v>
      </c>
    </row>
    <row r="1754" spans="1:22" ht="17.25" customHeight="1" x14ac:dyDescent="0.3">
      <c r="A1754" s="230">
        <v>426843</v>
      </c>
      <c r="B1754" s="230" t="s">
        <v>4347</v>
      </c>
      <c r="C1754" s="230" t="s">
        <v>112</v>
      </c>
      <c r="D1754" s="230" t="s">
        <v>599</v>
      </c>
      <c r="E1754" s="230" t="s">
        <v>146</v>
      </c>
      <c r="H1754" s="230" t="s">
        <v>1482</v>
      </c>
      <c r="I1754" s="230" t="s">
        <v>58</v>
      </c>
      <c r="J1754" s="230" t="s">
        <v>302</v>
      </c>
      <c r="K1754" s="230">
        <v>2017</v>
      </c>
      <c r="L1754" s="230" t="s">
        <v>288</v>
      </c>
      <c r="U1754" s="230" t="s">
        <v>976</v>
      </c>
      <c r="V1754" s="230" t="s">
        <v>976</v>
      </c>
    </row>
    <row r="1755" spans="1:22" ht="17.25" customHeight="1" x14ac:dyDescent="0.3">
      <c r="A1755" s="230">
        <v>425878</v>
      </c>
      <c r="B1755" s="230" t="s">
        <v>4348</v>
      </c>
      <c r="C1755" s="230" t="s">
        <v>4349</v>
      </c>
      <c r="D1755" s="230" t="s">
        <v>205</v>
      </c>
      <c r="E1755" s="230" t="s">
        <v>145</v>
      </c>
      <c r="H1755" s="230" t="s">
        <v>1482</v>
      </c>
      <c r="I1755" s="230" t="s">
        <v>58</v>
      </c>
      <c r="J1755" s="230" t="s">
        <v>302</v>
      </c>
      <c r="K1755" s="230">
        <v>2017</v>
      </c>
      <c r="L1755" s="230" t="s">
        <v>288</v>
      </c>
    </row>
    <row r="1756" spans="1:22" ht="17.25" customHeight="1" x14ac:dyDescent="0.3">
      <c r="A1756" s="230">
        <v>425793</v>
      </c>
      <c r="B1756" s="230" t="s">
        <v>4353</v>
      </c>
      <c r="C1756" s="230" t="s">
        <v>550</v>
      </c>
      <c r="D1756" s="230" t="s">
        <v>250</v>
      </c>
      <c r="E1756" s="230" t="s">
        <v>145</v>
      </c>
      <c r="H1756" s="230" t="s">
        <v>1482</v>
      </c>
      <c r="I1756" s="230" t="s">
        <v>58</v>
      </c>
      <c r="J1756" s="230" t="s">
        <v>302</v>
      </c>
      <c r="K1756" s="230">
        <v>2017</v>
      </c>
      <c r="L1756" s="230" t="s">
        <v>288</v>
      </c>
      <c r="U1756" s="230" t="s">
        <v>976</v>
      </c>
      <c r="V1756" s="230" t="s">
        <v>976</v>
      </c>
    </row>
    <row r="1757" spans="1:22" ht="17.25" customHeight="1" x14ac:dyDescent="0.3">
      <c r="A1757" s="230">
        <v>423344</v>
      </c>
      <c r="B1757" s="230" t="s">
        <v>4354</v>
      </c>
      <c r="C1757" s="230" t="s">
        <v>4355</v>
      </c>
      <c r="D1757" s="230" t="s">
        <v>371</v>
      </c>
      <c r="E1757" s="230" t="s">
        <v>145</v>
      </c>
      <c r="F1757" s="230">
        <v>35436</v>
      </c>
      <c r="G1757" s="230" t="s">
        <v>1484</v>
      </c>
      <c r="H1757" s="230" t="s">
        <v>1482</v>
      </c>
      <c r="I1757" s="230" t="s">
        <v>58</v>
      </c>
      <c r="J1757" s="230" t="s">
        <v>303</v>
      </c>
      <c r="K1757" s="230">
        <v>2017</v>
      </c>
      <c r="L1757" s="230" t="s">
        <v>288</v>
      </c>
      <c r="S1757" s="230" t="s">
        <v>976</v>
      </c>
      <c r="T1757" s="230" t="s">
        <v>976</v>
      </c>
      <c r="U1757" s="230" t="s">
        <v>976</v>
      </c>
      <c r="V1757" s="230" t="s">
        <v>976</v>
      </c>
    </row>
    <row r="1758" spans="1:22" ht="17.25" customHeight="1" x14ac:dyDescent="0.3">
      <c r="A1758" s="230">
        <v>423127</v>
      </c>
      <c r="B1758" s="230" t="s">
        <v>4356</v>
      </c>
      <c r="C1758" s="230" t="s">
        <v>83</v>
      </c>
      <c r="D1758" s="230" t="s">
        <v>2125</v>
      </c>
      <c r="E1758" s="230" t="s">
        <v>146</v>
      </c>
      <c r="F1758" s="230">
        <v>35796</v>
      </c>
      <c r="G1758" s="230" t="s">
        <v>4357</v>
      </c>
      <c r="H1758" s="230" t="s">
        <v>1482</v>
      </c>
      <c r="I1758" s="230" t="s">
        <v>58</v>
      </c>
      <c r="J1758" s="230" t="s">
        <v>303</v>
      </c>
      <c r="K1758" s="230">
        <v>2017</v>
      </c>
      <c r="L1758" s="230" t="s">
        <v>288</v>
      </c>
      <c r="R1758" s="230" t="s">
        <v>976</v>
      </c>
      <c r="S1758" s="230" t="s">
        <v>976</v>
      </c>
      <c r="U1758" s="230" t="s">
        <v>976</v>
      </c>
      <c r="V1758" s="230" t="s">
        <v>976</v>
      </c>
    </row>
    <row r="1759" spans="1:22" ht="17.25" customHeight="1" x14ac:dyDescent="0.3">
      <c r="A1759" s="230">
        <v>426077</v>
      </c>
      <c r="B1759" s="230" t="s">
        <v>4358</v>
      </c>
      <c r="C1759" s="230" t="s">
        <v>59</v>
      </c>
      <c r="D1759" s="230" t="s">
        <v>4359</v>
      </c>
      <c r="E1759" s="230" t="s">
        <v>145</v>
      </c>
      <c r="F1759" s="230">
        <v>35796</v>
      </c>
      <c r="G1759" s="230" t="s">
        <v>4359</v>
      </c>
      <c r="H1759" s="230" t="s">
        <v>1482</v>
      </c>
      <c r="I1759" s="230" t="s">
        <v>58</v>
      </c>
      <c r="J1759" s="230" t="s">
        <v>303</v>
      </c>
      <c r="K1759" s="230">
        <v>2017</v>
      </c>
      <c r="L1759" s="230" t="s">
        <v>288</v>
      </c>
      <c r="U1759" s="230" t="s">
        <v>976</v>
      </c>
      <c r="V1759" s="230" t="s">
        <v>976</v>
      </c>
    </row>
    <row r="1760" spans="1:22" ht="17.25" customHeight="1" x14ac:dyDescent="0.3">
      <c r="A1760" s="230">
        <v>423914</v>
      </c>
      <c r="B1760" s="230" t="s">
        <v>4360</v>
      </c>
      <c r="C1760" s="230" t="s">
        <v>65</v>
      </c>
      <c r="D1760" s="230" t="s">
        <v>244</v>
      </c>
      <c r="E1760" s="230" t="s">
        <v>145</v>
      </c>
      <c r="F1760" s="230">
        <v>35862</v>
      </c>
      <c r="G1760" s="230" t="s">
        <v>2177</v>
      </c>
      <c r="H1760" s="230" t="s">
        <v>1482</v>
      </c>
      <c r="I1760" s="230" t="s">
        <v>58</v>
      </c>
      <c r="J1760" s="230" t="s">
        <v>303</v>
      </c>
      <c r="K1760" s="230">
        <v>2017</v>
      </c>
      <c r="L1760" s="230" t="s">
        <v>288</v>
      </c>
      <c r="S1760" s="230" t="s">
        <v>976</v>
      </c>
      <c r="T1760" s="230" t="s">
        <v>976</v>
      </c>
      <c r="U1760" s="230" t="s">
        <v>976</v>
      </c>
      <c r="V1760" s="230" t="s">
        <v>976</v>
      </c>
    </row>
    <row r="1761" spans="1:22" ht="17.25" customHeight="1" x14ac:dyDescent="0.3">
      <c r="A1761" s="230">
        <v>423982</v>
      </c>
      <c r="B1761" s="230" t="s">
        <v>4361</v>
      </c>
      <c r="C1761" s="230" t="s">
        <v>670</v>
      </c>
      <c r="D1761" s="230" t="s">
        <v>4362</v>
      </c>
      <c r="E1761" s="230" t="s">
        <v>145</v>
      </c>
      <c r="F1761" s="230">
        <v>35893</v>
      </c>
      <c r="G1761" s="230" t="s">
        <v>288</v>
      </c>
      <c r="H1761" s="230" t="s">
        <v>1482</v>
      </c>
      <c r="I1761" s="230" t="s">
        <v>58</v>
      </c>
      <c r="J1761" s="230" t="s">
        <v>303</v>
      </c>
      <c r="K1761" s="230">
        <v>2017</v>
      </c>
      <c r="L1761" s="230" t="s">
        <v>288</v>
      </c>
    </row>
    <row r="1762" spans="1:22" ht="17.25" customHeight="1" x14ac:dyDescent="0.3">
      <c r="A1762" s="230">
        <v>423763</v>
      </c>
      <c r="B1762" s="230" t="s">
        <v>4363</v>
      </c>
      <c r="C1762" s="230" t="s">
        <v>63</v>
      </c>
      <c r="D1762" s="230" t="s">
        <v>256</v>
      </c>
      <c r="E1762" s="230" t="s">
        <v>145</v>
      </c>
      <c r="F1762" s="230">
        <v>35952</v>
      </c>
      <c r="G1762" s="230" t="s">
        <v>288</v>
      </c>
      <c r="H1762" s="230" t="s">
        <v>1482</v>
      </c>
      <c r="I1762" s="230" t="s">
        <v>58</v>
      </c>
      <c r="J1762" s="230" t="s">
        <v>303</v>
      </c>
      <c r="K1762" s="230">
        <v>2017</v>
      </c>
      <c r="L1762" s="230" t="s">
        <v>288</v>
      </c>
      <c r="S1762" s="230" t="s">
        <v>976</v>
      </c>
      <c r="T1762" s="230" t="s">
        <v>976</v>
      </c>
      <c r="U1762" s="230" t="s">
        <v>976</v>
      </c>
      <c r="V1762" s="230" t="s">
        <v>976</v>
      </c>
    </row>
    <row r="1763" spans="1:22" ht="17.25" customHeight="1" x14ac:dyDescent="0.3">
      <c r="A1763" s="230">
        <v>423837</v>
      </c>
      <c r="B1763" s="230" t="s">
        <v>4364</v>
      </c>
      <c r="C1763" s="230" t="s">
        <v>422</v>
      </c>
      <c r="D1763" s="230" t="s">
        <v>2153</v>
      </c>
      <c r="E1763" s="230" t="s">
        <v>145</v>
      </c>
      <c r="F1763" s="230">
        <v>36161</v>
      </c>
      <c r="G1763" s="230" t="s">
        <v>3281</v>
      </c>
      <c r="H1763" s="230" t="s">
        <v>1482</v>
      </c>
      <c r="I1763" s="230" t="s">
        <v>58</v>
      </c>
      <c r="J1763" s="230" t="s">
        <v>303</v>
      </c>
      <c r="K1763" s="230">
        <v>2017</v>
      </c>
      <c r="L1763" s="230" t="s">
        <v>288</v>
      </c>
      <c r="R1763" s="230" t="s">
        <v>976</v>
      </c>
      <c r="S1763" s="230" t="s">
        <v>976</v>
      </c>
      <c r="T1763" s="230" t="s">
        <v>976</v>
      </c>
      <c r="U1763" s="230" t="s">
        <v>976</v>
      </c>
      <c r="V1763" s="230" t="s">
        <v>976</v>
      </c>
    </row>
    <row r="1764" spans="1:22" ht="17.25" customHeight="1" x14ac:dyDescent="0.3">
      <c r="A1764" s="230">
        <v>422652</v>
      </c>
      <c r="B1764" s="230" t="s">
        <v>4365</v>
      </c>
      <c r="C1764" s="230" t="s">
        <v>2491</v>
      </c>
      <c r="D1764" s="230" t="s">
        <v>370</v>
      </c>
      <c r="E1764" s="230" t="s">
        <v>145</v>
      </c>
      <c r="F1764" s="230">
        <v>36393</v>
      </c>
      <c r="G1764" s="230" t="s">
        <v>288</v>
      </c>
      <c r="H1764" s="230" t="s">
        <v>1482</v>
      </c>
      <c r="I1764" s="230" t="s">
        <v>58</v>
      </c>
      <c r="J1764" s="230" t="s">
        <v>303</v>
      </c>
      <c r="K1764" s="230">
        <v>2017</v>
      </c>
      <c r="L1764" s="230" t="s">
        <v>288</v>
      </c>
      <c r="S1764" s="230" t="s">
        <v>976</v>
      </c>
      <c r="T1764" s="230" t="s">
        <v>976</v>
      </c>
      <c r="U1764" s="230" t="s">
        <v>976</v>
      </c>
      <c r="V1764" s="230" t="s">
        <v>976</v>
      </c>
    </row>
    <row r="1765" spans="1:22" ht="17.25" customHeight="1" x14ac:dyDescent="0.3">
      <c r="A1765" s="230">
        <v>426293</v>
      </c>
      <c r="B1765" s="230" t="s">
        <v>4366</v>
      </c>
      <c r="C1765" s="230" t="s">
        <v>4218</v>
      </c>
      <c r="D1765" s="230" t="s">
        <v>4367</v>
      </c>
      <c r="E1765" s="230" t="s">
        <v>145</v>
      </c>
      <c r="F1765" s="230" t="s">
        <v>4368</v>
      </c>
      <c r="G1765" s="230" t="s">
        <v>4369</v>
      </c>
      <c r="H1765" s="230" t="s">
        <v>1482</v>
      </c>
      <c r="I1765" s="230" t="s">
        <v>58</v>
      </c>
      <c r="J1765" s="230" t="s">
        <v>303</v>
      </c>
      <c r="K1765" s="230">
        <v>2017</v>
      </c>
      <c r="L1765" s="230" t="s">
        <v>288</v>
      </c>
      <c r="V1765" s="230" t="s">
        <v>976</v>
      </c>
    </row>
    <row r="1766" spans="1:22" ht="17.25" customHeight="1" x14ac:dyDescent="0.3">
      <c r="A1766" s="230">
        <v>426384</v>
      </c>
      <c r="B1766" s="230" t="s">
        <v>4370</v>
      </c>
      <c r="C1766" s="230" t="s">
        <v>79</v>
      </c>
      <c r="D1766" s="230" t="s">
        <v>367</v>
      </c>
      <c r="E1766" s="230" t="s">
        <v>145</v>
      </c>
      <c r="H1766" s="230" t="s">
        <v>1482</v>
      </c>
      <c r="I1766" s="230" t="s">
        <v>58</v>
      </c>
      <c r="J1766" s="230" t="s">
        <v>303</v>
      </c>
      <c r="K1766" s="230">
        <v>2017</v>
      </c>
      <c r="L1766" s="230" t="s">
        <v>288</v>
      </c>
      <c r="U1766" s="230" t="s">
        <v>976</v>
      </c>
      <c r="V1766" s="230" t="s">
        <v>976</v>
      </c>
    </row>
    <row r="1767" spans="1:22" ht="17.25" customHeight="1" x14ac:dyDescent="0.3">
      <c r="A1767" s="230">
        <v>426691</v>
      </c>
      <c r="B1767" s="230" t="s">
        <v>3706</v>
      </c>
      <c r="C1767" s="230" t="s">
        <v>67</v>
      </c>
      <c r="D1767" s="230" t="s">
        <v>4371</v>
      </c>
      <c r="E1767" s="230" t="s">
        <v>145</v>
      </c>
      <c r="H1767" s="230" t="s">
        <v>1482</v>
      </c>
      <c r="I1767" s="230" t="s">
        <v>58</v>
      </c>
      <c r="J1767" s="230" t="s">
        <v>303</v>
      </c>
      <c r="K1767" s="230">
        <v>2017</v>
      </c>
      <c r="L1767" s="230" t="s">
        <v>288</v>
      </c>
      <c r="U1767" s="230" t="s">
        <v>976</v>
      </c>
      <c r="V1767" s="230" t="s">
        <v>976</v>
      </c>
    </row>
    <row r="1768" spans="1:22" ht="17.25" customHeight="1" x14ac:dyDescent="0.3">
      <c r="A1768" s="230">
        <v>426772</v>
      </c>
      <c r="B1768" s="230" t="s">
        <v>2096</v>
      </c>
      <c r="C1768" s="230" t="s">
        <v>64</v>
      </c>
      <c r="D1768" s="230" t="s">
        <v>253</v>
      </c>
      <c r="E1768" s="230" t="s">
        <v>145</v>
      </c>
      <c r="H1768" s="230" t="s">
        <v>1482</v>
      </c>
      <c r="I1768" s="230" t="s">
        <v>58</v>
      </c>
      <c r="J1768" s="230" t="s">
        <v>303</v>
      </c>
      <c r="K1768" s="230">
        <v>2017</v>
      </c>
      <c r="L1768" s="230" t="s">
        <v>288</v>
      </c>
      <c r="U1768" s="230" t="s">
        <v>976</v>
      </c>
      <c r="V1768" s="230" t="s">
        <v>976</v>
      </c>
    </row>
    <row r="1769" spans="1:22" ht="17.25" customHeight="1" x14ac:dyDescent="0.3">
      <c r="A1769" s="230">
        <v>422708</v>
      </c>
      <c r="B1769" s="230" t="s">
        <v>4372</v>
      </c>
      <c r="C1769" s="230" t="s">
        <v>1542</v>
      </c>
      <c r="D1769" s="230" t="s">
        <v>220</v>
      </c>
      <c r="E1769" s="230" t="s">
        <v>145</v>
      </c>
      <c r="F1769" s="230">
        <v>35456</v>
      </c>
      <c r="G1769" s="230" t="s">
        <v>3319</v>
      </c>
      <c r="H1769" s="230" t="s">
        <v>1482</v>
      </c>
      <c r="I1769" s="230" t="s">
        <v>58</v>
      </c>
      <c r="J1769" s="230" t="s">
        <v>303</v>
      </c>
      <c r="K1769" s="230">
        <v>2017</v>
      </c>
      <c r="L1769" s="230" t="s">
        <v>288</v>
      </c>
    </row>
    <row r="1770" spans="1:22" ht="17.25" customHeight="1" x14ac:dyDescent="0.3">
      <c r="A1770" s="230">
        <v>426508</v>
      </c>
      <c r="B1770" s="230" t="s">
        <v>4373</v>
      </c>
      <c r="C1770" s="230" t="s">
        <v>88</v>
      </c>
      <c r="D1770" s="230" t="s">
        <v>4374</v>
      </c>
      <c r="E1770" s="230" t="s">
        <v>146</v>
      </c>
      <c r="F1770" s="230">
        <v>37165</v>
      </c>
      <c r="G1770" s="230" t="s">
        <v>288</v>
      </c>
      <c r="H1770" s="230" t="s">
        <v>1482</v>
      </c>
      <c r="I1770" s="230" t="s">
        <v>58</v>
      </c>
      <c r="J1770" s="230" t="s">
        <v>302</v>
      </c>
      <c r="K1770" s="230">
        <v>2018</v>
      </c>
      <c r="L1770" s="230" t="s">
        <v>288</v>
      </c>
    </row>
    <row r="1771" spans="1:22" ht="17.25" customHeight="1" x14ac:dyDescent="0.3">
      <c r="A1771" s="230">
        <v>426004</v>
      </c>
      <c r="B1771" s="230" t="s">
        <v>4375</v>
      </c>
      <c r="C1771" s="230" t="s">
        <v>95</v>
      </c>
      <c r="D1771" s="230" t="s">
        <v>4376</v>
      </c>
      <c r="E1771" s="230" t="s">
        <v>146</v>
      </c>
      <c r="H1771" s="230" t="s">
        <v>1482</v>
      </c>
      <c r="I1771" s="230" t="s">
        <v>58</v>
      </c>
      <c r="J1771" s="230" t="s">
        <v>302</v>
      </c>
      <c r="K1771" s="230">
        <v>2019</v>
      </c>
      <c r="L1771" s="230" t="s">
        <v>288</v>
      </c>
      <c r="U1771" s="230" t="s">
        <v>976</v>
      </c>
      <c r="V1771" s="230" t="s">
        <v>976</v>
      </c>
    </row>
    <row r="1772" spans="1:22" ht="17.25" customHeight="1" x14ac:dyDescent="0.3">
      <c r="A1772" s="230">
        <v>426982</v>
      </c>
      <c r="B1772" s="230" t="s">
        <v>4377</v>
      </c>
      <c r="C1772" s="230" t="s">
        <v>1163</v>
      </c>
      <c r="D1772" s="230" t="s">
        <v>392</v>
      </c>
      <c r="E1772" s="230" t="s">
        <v>146</v>
      </c>
      <c r="H1772" s="230" t="s">
        <v>1482</v>
      </c>
      <c r="I1772" s="230" t="s">
        <v>58</v>
      </c>
      <c r="J1772" s="230" t="s">
        <v>302</v>
      </c>
      <c r="K1772" s="230">
        <v>2019</v>
      </c>
      <c r="L1772" s="230" t="s">
        <v>288</v>
      </c>
      <c r="U1772" s="230" t="s">
        <v>976</v>
      </c>
      <c r="V1772" s="230" t="s">
        <v>976</v>
      </c>
    </row>
    <row r="1773" spans="1:22" ht="17.25" customHeight="1" x14ac:dyDescent="0.3">
      <c r="A1773" s="230">
        <v>425968</v>
      </c>
      <c r="B1773" s="230" t="s">
        <v>4378</v>
      </c>
      <c r="C1773" s="230" t="s">
        <v>534</v>
      </c>
      <c r="D1773" s="230" t="s">
        <v>228</v>
      </c>
      <c r="E1773" s="230" t="s">
        <v>145</v>
      </c>
      <c r="H1773" s="230" t="s">
        <v>1482</v>
      </c>
      <c r="I1773" s="230" t="s">
        <v>58</v>
      </c>
      <c r="J1773" s="230" t="s">
        <v>302</v>
      </c>
      <c r="K1773" s="230">
        <v>2019</v>
      </c>
      <c r="L1773" s="230" t="s">
        <v>288</v>
      </c>
      <c r="U1773" s="230" t="s">
        <v>976</v>
      </c>
      <c r="V1773" s="230" t="s">
        <v>976</v>
      </c>
    </row>
    <row r="1774" spans="1:22" ht="17.25" customHeight="1" x14ac:dyDescent="0.3">
      <c r="A1774" s="230">
        <v>426809</v>
      </c>
      <c r="B1774" s="230" t="s">
        <v>4379</v>
      </c>
      <c r="C1774" s="230" t="s">
        <v>397</v>
      </c>
      <c r="D1774" s="230" t="s">
        <v>250</v>
      </c>
      <c r="E1774" s="230" t="s">
        <v>145</v>
      </c>
      <c r="H1774" s="230" t="s">
        <v>1482</v>
      </c>
      <c r="I1774" s="230" t="s">
        <v>58</v>
      </c>
      <c r="J1774" s="230" t="s">
        <v>302</v>
      </c>
      <c r="K1774" s="230">
        <v>2019</v>
      </c>
      <c r="L1774" s="230" t="s">
        <v>288</v>
      </c>
      <c r="U1774" s="230" t="s">
        <v>976</v>
      </c>
      <c r="V1774" s="230" t="s">
        <v>976</v>
      </c>
    </row>
    <row r="1775" spans="1:22" ht="17.25" customHeight="1" x14ac:dyDescent="0.3">
      <c r="A1775" s="230">
        <v>426514</v>
      </c>
      <c r="B1775" s="230" t="s">
        <v>4380</v>
      </c>
      <c r="C1775" s="230" t="s">
        <v>376</v>
      </c>
      <c r="D1775" s="230" t="s">
        <v>4381</v>
      </c>
      <c r="E1775" s="230" t="s">
        <v>146</v>
      </c>
      <c r="H1775" s="230" t="s">
        <v>1482</v>
      </c>
      <c r="I1775" s="230" t="s">
        <v>58</v>
      </c>
      <c r="J1775" s="230" t="s">
        <v>302</v>
      </c>
      <c r="K1775" s="230">
        <v>2019</v>
      </c>
      <c r="L1775" s="230" t="s">
        <v>288</v>
      </c>
    </row>
    <row r="1776" spans="1:22" ht="17.25" customHeight="1" x14ac:dyDescent="0.3">
      <c r="A1776" s="230">
        <v>424483</v>
      </c>
      <c r="B1776" s="230" t="s">
        <v>4382</v>
      </c>
      <c r="C1776" s="230" t="s">
        <v>127</v>
      </c>
      <c r="D1776" s="230" t="s">
        <v>227</v>
      </c>
      <c r="E1776" s="230" t="s">
        <v>145</v>
      </c>
      <c r="F1776" s="230">
        <v>34890</v>
      </c>
      <c r="G1776" s="230" t="s">
        <v>4257</v>
      </c>
      <c r="H1776" s="230" t="s">
        <v>1482</v>
      </c>
      <c r="I1776" s="230" t="s">
        <v>58</v>
      </c>
      <c r="J1776" s="230" t="s">
        <v>302</v>
      </c>
      <c r="K1776" s="230">
        <v>2013</v>
      </c>
      <c r="L1776" s="230" t="s">
        <v>1485</v>
      </c>
      <c r="T1776" s="230" t="s">
        <v>976</v>
      </c>
      <c r="U1776" s="230" t="s">
        <v>976</v>
      </c>
      <c r="V1776" s="230" t="s">
        <v>976</v>
      </c>
    </row>
    <row r="1777" spans="1:22" ht="17.25" customHeight="1" x14ac:dyDescent="0.3">
      <c r="A1777" s="230">
        <v>424906</v>
      </c>
      <c r="B1777" s="230" t="s">
        <v>4383</v>
      </c>
      <c r="C1777" s="230" t="s">
        <v>92</v>
      </c>
      <c r="D1777" s="230" t="s">
        <v>216</v>
      </c>
      <c r="E1777" s="230" t="s">
        <v>146</v>
      </c>
      <c r="F1777" s="230">
        <v>35432</v>
      </c>
      <c r="G1777" s="230" t="s">
        <v>1832</v>
      </c>
      <c r="H1777" s="230" t="s">
        <v>1482</v>
      </c>
      <c r="I1777" s="230" t="s">
        <v>58</v>
      </c>
      <c r="J1777" s="230" t="s">
        <v>302</v>
      </c>
      <c r="K1777" s="230">
        <v>2014</v>
      </c>
      <c r="L1777" s="230" t="s">
        <v>1485</v>
      </c>
      <c r="T1777" s="230" t="s">
        <v>976</v>
      </c>
      <c r="U1777" s="230" t="s">
        <v>976</v>
      </c>
      <c r="V1777" s="230" t="s">
        <v>976</v>
      </c>
    </row>
    <row r="1778" spans="1:22" ht="17.25" customHeight="1" x14ac:dyDescent="0.3">
      <c r="A1778" s="230">
        <v>425045</v>
      </c>
      <c r="B1778" s="230" t="s">
        <v>4384</v>
      </c>
      <c r="C1778" s="230" t="s">
        <v>4385</v>
      </c>
      <c r="D1778" s="230" t="s">
        <v>512</v>
      </c>
      <c r="E1778" s="230" t="s">
        <v>145</v>
      </c>
      <c r="F1778" s="230">
        <v>36130</v>
      </c>
      <c r="G1778" s="230" t="s">
        <v>3794</v>
      </c>
      <c r="H1778" s="230" t="s">
        <v>1482</v>
      </c>
      <c r="I1778" s="230" t="s">
        <v>58</v>
      </c>
      <c r="J1778" s="230" t="s">
        <v>303</v>
      </c>
      <c r="K1778" s="230">
        <v>2016</v>
      </c>
      <c r="L1778" s="230" t="s">
        <v>1485</v>
      </c>
      <c r="S1778" s="230" t="s">
        <v>976</v>
      </c>
      <c r="T1778" s="230" t="s">
        <v>976</v>
      </c>
      <c r="U1778" s="230" t="s">
        <v>976</v>
      </c>
      <c r="V1778" s="230" t="s">
        <v>976</v>
      </c>
    </row>
    <row r="1779" spans="1:22" ht="17.25" customHeight="1" x14ac:dyDescent="0.3">
      <c r="A1779" s="230">
        <v>421365</v>
      </c>
      <c r="B1779" s="230" t="s">
        <v>4387</v>
      </c>
      <c r="C1779" s="230" t="s">
        <v>63</v>
      </c>
      <c r="D1779" s="230" t="s">
        <v>261</v>
      </c>
      <c r="E1779" s="230" t="s">
        <v>145</v>
      </c>
      <c r="F1779" s="230">
        <v>29830</v>
      </c>
      <c r="G1779" s="230" t="s">
        <v>288</v>
      </c>
      <c r="H1779" s="230" t="s">
        <v>1482</v>
      </c>
      <c r="I1779" s="230" t="s">
        <v>58</v>
      </c>
      <c r="J1779" s="230" t="s">
        <v>303</v>
      </c>
      <c r="K1779" s="230">
        <v>1999</v>
      </c>
      <c r="L1779" s="230" t="s">
        <v>293</v>
      </c>
      <c r="R1779" s="230" t="s">
        <v>976</v>
      </c>
      <c r="S1779" s="230" t="s">
        <v>976</v>
      </c>
      <c r="T1779" s="230" t="s">
        <v>976</v>
      </c>
      <c r="U1779" s="230" t="s">
        <v>976</v>
      </c>
      <c r="V1779" s="230" t="s">
        <v>976</v>
      </c>
    </row>
    <row r="1780" spans="1:22" ht="17.25" customHeight="1" x14ac:dyDescent="0.3">
      <c r="A1780" s="230">
        <v>423190</v>
      </c>
      <c r="B1780" s="230" t="s">
        <v>4390</v>
      </c>
      <c r="C1780" s="230" t="s">
        <v>376</v>
      </c>
      <c r="D1780" s="230" t="s">
        <v>4391</v>
      </c>
      <c r="E1780" s="230" t="s">
        <v>146</v>
      </c>
      <c r="F1780" s="230">
        <v>29670</v>
      </c>
      <c r="G1780" s="230" t="s">
        <v>2018</v>
      </c>
      <c r="H1780" s="230" t="s">
        <v>1482</v>
      </c>
      <c r="I1780" s="230" t="s">
        <v>58</v>
      </c>
      <c r="J1780" s="230" t="s">
        <v>303</v>
      </c>
      <c r="K1780" s="230">
        <v>2001</v>
      </c>
      <c r="L1780" s="230" t="s">
        <v>293</v>
      </c>
      <c r="R1780" s="230" t="s">
        <v>976</v>
      </c>
      <c r="S1780" s="230" t="s">
        <v>976</v>
      </c>
      <c r="T1780" s="230" t="s">
        <v>976</v>
      </c>
      <c r="U1780" s="230" t="s">
        <v>976</v>
      </c>
      <c r="V1780" s="230" t="s">
        <v>976</v>
      </c>
    </row>
    <row r="1781" spans="1:22" ht="17.25" customHeight="1" x14ac:dyDescent="0.3">
      <c r="A1781" s="230">
        <v>423400</v>
      </c>
      <c r="B1781" s="230" t="s">
        <v>4397</v>
      </c>
      <c r="C1781" s="230" t="s">
        <v>560</v>
      </c>
      <c r="D1781" s="230" t="s">
        <v>233</v>
      </c>
      <c r="E1781" s="230" t="s">
        <v>145</v>
      </c>
      <c r="F1781" s="230">
        <v>31230</v>
      </c>
      <c r="G1781" s="230" t="s">
        <v>291</v>
      </c>
      <c r="H1781" s="230" t="s">
        <v>1482</v>
      </c>
      <c r="I1781" s="230" t="s">
        <v>58</v>
      </c>
      <c r="J1781" s="230" t="s">
        <v>303</v>
      </c>
      <c r="K1781" s="230">
        <v>2003</v>
      </c>
      <c r="L1781" s="230" t="s">
        <v>293</v>
      </c>
      <c r="R1781" s="230" t="s">
        <v>976</v>
      </c>
      <c r="S1781" s="230" t="s">
        <v>976</v>
      </c>
      <c r="T1781" s="230" t="s">
        <v>976</v>
      </c>
      <c r="U1781" s="230" t="s">
        <v>976</v>
      </c>
      <c r="V1781" s="230" t="s">
        <v>976</v>
      </c>
    </row>
    <row r="1782" spans="1:22" ht="17.25" customHeight="1" x14ac:dyDescent="0.3">
      <c r="A1782" s="230">
        <v>426930</v>
      </c>
      <c r="B1782" s="230" t="s">
        <v>4398</v>
      </c>
      <c r="C1782" s="230" t="s">
        <v>4399</v>
      </c>
      <c r="D1782" s="230" t="s">
        <v>564</v>
      </c>
      <c r="E1782" s="230" t="s">
        <v>146</v>
      </c>
      <c r="F1782" s="230">
        <v>31464</v>
      </c>
      <c r="G1782" s="230" t="s">
        <v>4400</v>
      </c>
      <c r="H1782" s="230" t="s">
        <v>1482</v>
      </c>
      <c r="I1782" s="230" t="s">
        <v>58</v>
      </c>
      <c r="J1782" s="230" t="s">
        <v>303</v>
      </c>
      <c r="K1782" s="230">
        <v>2004</v>
      </c>
      <c r="L1782" s="230" t="s">
        <v>293</v>
      </c>
      <c r="V1782" s="230" t="s">
        <v>976</v>
      </c>
    </row>
    <row r="1783" spans="1:22" ht="17.25" customHeight="1" x14ac:dyDescent="0.3">
      <c r="A1783" s="230">
        <v>426148</v>
      </c>
      <c r="B1783" s="230" t="s">
        <v>4401</v>
      </c>
      <c r="C1783" s="230" t="s">
        <v>94</v>
      </c>
      <c r="D1783" s="230" t="s">
        <v>4362</v>
      </c>
      <c r="E1783" s="230" t="s">
        <v>146</v>
      </c>
      <c r="F1783" s="230" t="s">
        <v>4402</v>
      </c>
      <c r="G1783" s="230" t="s">
        <v>4403</v>
      </c>
      <c r="H1783" s="230" t="s">
        <v>1482</v>
      </c>
      <c r="I1783" s="230" t="s">
        <v>58</v>
      </c>
      <c r="J1783" s="230" t="s">
        <v>303</v>
      </c>
      <c r="K1783" s="230">
        <v>2004</v>
      </c>
      <c r="L1783" s="230" t="s">
        <v>293</v>
      </c>
      <c r="V1783" s="230" t="s">
        <v>976</v>
      </c>
    </row>
    <row r="1784" spans="1:22" ht="17.25" customHeight="1" x14ac:dyDescent="0.3">
      <c r="A1784" s="230">
        <v>426256</v>
      </c>
      <c r="B1784" s="230" t="s">
        <v>4404</v>
      </c>
      <c r="C1784" s="230" t="s">
        <v>527</v>
      </c>
      <c r="D1784" s="230" t="s">
        <v>231</v>
      </c>
      <c r="E1784" s="230" t="s">
        <v>146</v>
      </c>
      <c r="H1784" s="230" t="s">
        <v>1482</v>
      </c>
      <c r="I1784" s="230" t="s">
        <v>58</v>
      </c>
      <c r="J1784" s="230" t="s">
        <v>303</v>
      </c>
      <c r="K1784" s="230">
        <v>2004</v>
      </c>
      <c r="L1784" s="230" t="s">
        <v>293</v>
      </c>
      <c r="U1784" s="230" t="s">
        <v>976</v>
      </c>
      <c r="V1784" s="230" t="s">
        <v>976</v>
      </c>
    </row>
    <row r="1785" spans="1:22" ht="17.25" customHeight="1" x14ac:dyDescent="0.3">
      <c r="A1785" s="230">
        <v>426076</v>
      </c>
      <c r="B1785" s="230" t="s">
        <v>4405</v>
      </c>
      <c r="C1785" s="230" t="s">
        <v>68</v>
      </c>
      <c r="D1785" s="230" t="s">
        <v>4406</v>
      </c>
      <c r="E1785" s="230" t="s">
        <v>145</v>
      </c>
      <c r="H1785" s="230" t="s">
        <v>1482</v>
      </c>
      <c r="I1785" s="230" t="s">
        <v>58</v>
      </c>
      <c r="J1785" s="230" t="s">
        <v>303</v>
      </c>
      <c r="K1785" s="230">
        <v>2004</v>
      </c>
      <c r="L1785" s="230" t="s">
        <v>293</v>
      </c>
      <c r="U1785" s="230" t="s">
        <v>976</v>
      </c>
      <c r="V1785" s="230" t="s">
        <v>976</v>
      </c>
    </row>
    <row r="1786" spans="1:22" ht="17.25" customHeight="1" x14ac:dyDescent="0.3">
      <c r="A1786" s="230">
        <v>426923</v>
      </c>
      <c r="B1786" s="230" t="s">
        <v>4409</v>
      </c>
      <c r="C1786" s="230" t="s">
        <v>447</v>
      </c>
      <c r="D1786" s="230" t="s">
        <v>4410</v>
      </c>
      <c r="E1786" s="230" t="s">
        <v>146</v>
      </c>
      <c r="F1786" s="230">
        <v>32116</v>
      </c>
      <c r="G1786" s="230" t="s">
        <v>1749</v>
      </c>
      <c r="H1786" s="230" t="s">
        <v>1482</v>
      </c>
      <c r="I1786" s="230" t="s">
        <v>58</v>
      </c>
      <c r="J1786" s="230" t="s">
        <v>302</v>
      </c>
      <c r="K1786" s="230">
        <v>2005</v>
      </c>
      <c r="L1786" s="230" t="s">
        <v>293</v>
      </c>
      <c r="N1786" s="230">
        <v>3214</v>
      </c>
      <c r="O1786" s="230">
        <v>44427.511030092595</v>
      </c>
      <c r="P1786" s="230">
        <v>42000</v>
      </c>
    </row>
    <row r="1787" spans="1:22" ht="17.25" customHeight="1" x14ac:dyDescent="0.3">
      <c r="A1787" s="230">
        <v>427043</v>
      </c>
      <c r="B1787" s="230" t="s">
        <v>4412</v>
      </c>
      <c r="C1787" s="230" t="s">
        <v>4413</v>
      </c>
      <c r="D1787" s="230" t="s">
        <v>4414</v>
      </c>
      <c r="E1787" s="230" t="s">
        <v>146</v>
      </c>
      <c r="H1787" s="230" t="s">
        <v>1482</v>
      </c>
      <c r="I1787" s="230" t="s">
        <v>58</v>
      </c>
      <c r="J1787" s="230" t="s">
        <v>303</v>
      </c>
      <c r="K1787" s="230">
        <v>2005</v>
      </c>
      <c r="L1787" s="230" t="s">
        <v>293</v>
      </c>
      <c r="U1787" s="230" t="s">
        <v>976</v>
      </c>
      <c r="V1787" s="230" t="s">
        <v>976</v>
      </c>
    </row>
    <row r="1788" spans="1:22" ht="17.25" customHeight="1" x14ac:dyDescent="0.3">
      <c r="A1788" s="230">
        <v>426085</v>
      </c>
      <c r="B1788" s="230" t="s">
        <v>4415</v>
      </c>
      <c r="C1788" s="230" t="s">
        <v>79</v>
      </c>
      <c r="D1788" s="230" t="s">
        <v>1001</v>
      </c>
      <c r="E1788" s="230" t="s">
        <v>145</v>
      </c>
      <c r="F1788" s="230">
        <v>31781</v>
      </c>
      <c r="G1788" s="230" t="s">
        <v>1501</v>
      </c>
      <c r="H1788" s="230" t="s">
        <v>1482</v>
      </c>
      <c r="I1788" s="230" t="s">
        <v>58</v>
      </c>
      <c r="J1788" s="230" t="s">
        <v>302</v>
      </c>
      <c r="K1788" s="230">
        <v>2006</v>
      </c>
      <c r="L1788" s="230" t="s">
        <v>293</v>
      </c>
    </row>
    <row r="1789" spans="1:22" ht="17.25" customHeight="1" x14ac:dyDescent="0.3">
      <c r="A1789" s="230">
        <v>426852</v>
      </c>
      <c r="B1789" s="230" t="s">
        <v>4418</v>
      </c>
      <c r="C1789" s="230" t="s">
        <v>670</v>
      </c>
      <c r="D1789" s="230" t="s">
        <v>4419</v>
      </c>
      <c r="E1789" s="230" t="s">
        <v>146</v>
      </c>
      <c r="H1789" s="230" t="s">
        <v>1482</v>
      </c>
      <c r="I1789" s="230" t="s">
        <v>58</v>
      </c>
      <c r="J1789" s="230" t="s">
        <v>303</v>
      </c>
      <c r="K1789" s="230">
        <v>2008</v>
      </c>
      <c r="L1789" s="230" t="s">
        <v>293</v>
      </c>
      <c r="U1789" s="230" t="s">
        <v>976</v>
      </c>
      <c r="V1789" s="230" t="s">
        <v>976</v>
      </c>
    </row>
    <row r="1790" spans="1:22" ht="17.25" customHeight="1" x14ac:dyDescent="0.3">
      <c r="A1790" s="230">
        <v>427012</v>
      </c>
      <c r="B1790" s="230" t="s">
        <v>4420</v>
      </c>
      <c r="C1790" s="230" t="s">
        <v>61</v>
      </c>
      <c r="D1790" s="230" t="s">
        <v>1130</v>
      </c>
      <c r="E1790" s="230" t="s">
        <v>146</v>
      </c>
      <c r="F1790" s="230" t="s">
        <v>4421</v>
      </c>
      <c r="G1790" s="230" t="s">
        <v>1484</v>
      </c>
      <c r="H1790" s="230" t="s">
        <v>1482</v>
      </c>
      <c r="I1790" s="230" t="s">
        <v>58</v>
      </c>
      <c r="J1790" s="230" t="s">
        <v>303</v>
      </c>
      <c r="K1790" s="230">
        <v>2009</v>
      </c>
      <c r="L1790" s="230" t="s">
        <v>293</v>
      </c>
    </row>
    <row r="1791" spans="1:22" ht="17.25" customHeight="1" x14ac:dyDescent="0.3">
      <c r="A1791" s="230">
        <v>427114</v>
      </c>
      <c r="B1791" s="230" t="s">
        <v>4423</v>
      </c>
      <c r="C1791" s="230" t="s">
        <v>64</v>
      </c>
      <c r="D1791" s="230" t="s">
        <v>1600</v>
      </c>
      <c r="E1791" s="230" t="s">
        <v>146</v>
      </c>
      <c r="F1791" s="230" t="s">
        <v>4424</v>
      </c>
      <c r="G1791" s="230" t="s">
        <v>1563</v>
      </c>
      <c r="H1791" s="230" t="s">
        <v>1482</v>
      </c>
      <c r="I1791" s="230" t="s">
        <v>58</v>
      </c>
      <c r="J1791" s="230" t="s">
        <v>303</v>
      </c>
      <c r="K1791" s="230">
        <v>2010</v>
      </c>
      <c r="L1791" s="230" t="s">
        <v>293</v>
      </c>
      <c r="U1791" s="230" t="s">
        <v>976</v>
      </c>
      <c r="V1791" s="230" t="s">
        <v>976</v>
      </c>
    </row>
    <row r="1792" spans="1:22" ht="17.25" customHeight="1" x14ac:dyDescent="0.3">
      <c r="A1792" s="230">
        <v>426024</v>
      </c>
      <c r="B1792" s="230" t="s">
        <v>4425</v>
      </c>
      <c r="C1792" s="230" t="s">
        <v>57</v>
      </c>
      <c r="D1792" s="230" t="s">
        <v>4426</v>
      </c>
      <c r="E1792" s="230" t="s">
        <v>146</v>
      </c>
      <c r="H1792" s="230" t="s">
        <v>1482</v>
      </c>
      <c r="I1792" s="230" t="s">
        <v>58</v>
      </c>
      <c r="J1792" s="230" t="s">
        <v>303</v>
      </c>
      <c r="K1792" s="230">
        <v>2010</v>
      </c>
      <c r="L1792" s="230" t="s">
        <v>293</v>
      </c>
      <c r="U1792" s="230" t="s">
        <v>976</v>
      </c>
      <c r="V1792" s="230" t="s">
        <v>976</v>
      </c>
    </row>
    <row r="1793" spans="1:22" ht="17.25" customHeight="1" x14ac:dyDescent="0.3">
      <c r="A1793" s="230">
        <v>426870</v>
      </c>
      <c r="B1793" s="230" t="s">
        <v>4428</v>
      </c>
      <c r="C1793" s="230" t="s">
        <v>358</v>
      </c>
      <c r="D1793" s="230" t="s">
        <v>553</v>
      </c>
      <c r="E1793" s="230" t="s">
        <v>145</v>
      </c>
      <c r="F1793" s="230">
        <v>34359</v>
      </c>
      <c r="G1793" s="230" t="s">
        <v>293</v>
      </c>
      <c r="H1793" s="230" t="s">
        <v>1482</v>
      </c>
      <c r="I1793" s="230" t="s">
        <v>58</v>
      </c>
      <c r="J1793" s="230" t="s">
        <v>302</v>
      </c>
      <c r="K1793" s="230">
        <v>2011</v>
      </c>
      <c r="L1793" s="230" t="s">
        <v>293</v>
      </c>
    </row>
    <row r="1794" spans="1:22" ht="17.25" customHeight="1" x14ac:dyDescent="0.3">
      <c r="A1794" s="230">
        <v>426376</v>
      </c>
      <c r="B1794" s="230" t="s">
        <v>4429</v>
      </c>
      <c r="C1794" s="230" t="s">
        <v>699</v>
      </c>
      <c r="D1794" s="230" t="s">
        <v>215</v>
      </c>
      <c r="E1794" s="230" t="s">
        <v>145</v>
      </c>
      <c r="H1794" s="230" t="s">
        <v>1482</v>
      </c>
      <c r="I1794" s="230" t="s">
        <v>58</v>
      </c>
      <c r="J1794" s="230" t="s">
        <v>302</v>
      </c>
      <c r="K1794" s="230">
        <v>2011</v>
      </c>
      <c r="L1794" s="230" t="s">
        <v>293</v>
      </c>
      <c r="U1794" s="230" t="s">
        <v>976</v>
      </c>
      <c r="V1794" s="230" t="s">
        <v>976</v>
      </c>
    </row>
    <row r="1795" spans="1:22" ht="17.25" customHeight="1" x14ac:dyDescent="0.3">
      <c r="A1795" s="230">
        <v>426259</v>
      </c>
      <c r="B1795" s="230" t="s">
        <v>4431</v>
      </c>
      <c r="C1795" s="230" t="s">
        <v>63</v>
      </c>
      <c r="D1795" s="230" t="s">
        <v>3193</v>
      </c>
      <c r="E1795" s="230" t="s">
        <v>146</v>
      </c>
      <c r="F1795" s="230">
        <v>34217</v>
      </c>
      <c r="G1795" s="230" t="s">
        <v>288</v>
      </c>
      <c r="H1795" s="230" t="s">
        <v>1482</v>
      </c>
      <c r="I1795" s="230" t="s">
        <v>58</v>
      </c>
      <c r="J1795" s="230" t="s">
        <v>302</v>
      </c>
      <c r="K1795" s="230">
        <v>2011</v>
      </c>
      <c r="L1795" s="230" t="s">
        <v>293</v>
      </c>
    </row>
    <row r="1796" spans="1:22" ht="17.25" customHeight="1" x14ac:dyDescent="0.3">
      <c r="A1796" s="230">
        <v>425892</v>
      </c>
      <c r="B1796" s="230" t="s">
        <v>4432</v>
      </c>
      <c r="C1796" s="230" t="s">
        <v>63</v>
      </c>
      <c r="D1796" s="230" t="s">
        <v>623</v>
      </c>
      <c r="E1796" s="230" t="s">
        <v>146</v>
      </c>
      <c r="F1796" s="230">
        <v>33741</v>
      </c>
      <c r="G1796" s="230" t="s">
        <v>4334</v>
      </c>
      <c r="H1796" s="230" t="s">
        <v>1482</v>
      </c>
      <c r="I1796" s="230" t="s">
        <v>58</v>
      </c>
      <c r="J1796" s="230" t="s">
        <v>303</v>
      </c>
      <c r="K1796" s="230">
        <v>2011</v>
      </c>
      <c r="L1796" s="230" t="s">
        <v>293</v>
      </c>
      <c r="V1796" s="230" t="s">
        <v>976</v>
      </c>
    </row>
    <row r="1797" spans="1:22" ht="17.25" customHeight="1" x14ac:dyDescent="0.3">
      <c r="A1797" s="230">
        <v>425110</v>
      </c>
      <c r="B1797" s="230" t="s">
        <v>4435</v>
      </c>
      <c r="C1797" s="230" t="s">
        <v>3405</v>
      </c>
      <c r="D1797" s="230" t="s">
        <v>231</v>
      </c>
      <c r="E1797" s="230" t="s">
        <v>146</v>
      </c>
      <c r="F1797" s="230">
        <v>34395</v>
      </c>
      <c r="G1797" s="230" t="s">
        <v>288</v>
      </c>
      <c r="H1797" s="230" t="s">
        <v>1482</v>
      </c>
      <c r="I1797" s="230" t="s">
        <v>58</v>
      </c>
      <c r="J1797" s="230" t="s">
        <v>303</v>
      </c>
      <c r="K1797" s="230">
        <v>2011</v>
      </c>
      <c r="L1797" s="230" t="s">
        <v>293</v>
      </c>
      <c r="S1797" s="230" t="s">
        <v>976</v>
      </c>
      <c r="T1797" s="230" t="s">
        <v>976</v>
      </c>
      <c r="U1797" s="230" t="s">
        <v>976</v>
      </c>
      <c r="V1797" s="230" t="s">
        <v>976</v>
      </c>
    </row>
    <row r="1798" spans="1:22" ht="17.25" customHeight="1" x14ac:dyDescent="0.3">
      <c r="A1798" s="230">
        <v>420692</v>
      </c>
      <c r="B1798" s="230" t="s">
        <v>4437</v>
      </c>
      <c r="C1798" s="230" t="s">
        <v>83</v>
      </c>
      <c r="D1798" s="230" t="s">
        <v>455</v>
      </c>
      <c r="E1798" s="230" t="s">
        <v>146</v>
      </c>
      <c r="F1798" s="230">
        <v>34366</v>
      </c>
      <c r="G1798" s="230" t="s">
        <v>4438</v>
      </c>
      <c r="H1798" s="230" t="s">
        <v>1482</v>
      </c>
      <c r="I1798" s="230" t="s">
        <v>58</v>
      </c>
      <c r="J1798" s="230" t="s">
        <v>302</v>
      </c>
      <c r="K1798" s="230">
        <v>2012</v>
      </c>
      <c r="L1798" s="230" t="s">
        <v>293</v>
      </c>
      <c r="U1798" s="230" t="s">
        <v>976</v>
      </c>
      <c r="V1798" s="230" t="s">
        <v>976</v>
      </c>
    </row>
    <row r="1799" spans="1:22" ht="17.25" customHeight="1" x14ac:dyDescent="0.3">
      <c r="A1799" s="230">
        <v>418304</v>
      </c>
      <c r="B1799" s="230" t="s">
        <v>4440</v>
      </c>
      <c r="C1799" s="230" t="s">
        <v>57</v>
      </c>
      <c r="D1799" s="230" t="s">
        <v>1710</v>
      </c>
      <c r="E1799" s="230" t="s">
        <v>145</v>
      </c>
      <c r="F1799" s="230">
        <v>34648</v>
      </c>
      <c r="G1799" s="230" t="s">
        <v>293</v>
      </c>
      <c r="H1799" s="230" t="s">
        <v>1482</v>
      </c>
      <c r="I1799" s="230" t="s">
        <v>58</v>
      </c>
      <c r="J1799" s="230" t="s">
        <v>302</v>
      </c>
      <c r="K1799" s="230">
        <v>2012</v>
      </c>
      <c r="L1799" s="230" t="s">
        <v>293</v>
      </c>
      <c r="U1799" s="230" t="s">
        <v>976</v>
      </c>
      <c r="V1799" s="230" t="s">
        <v>976</v>
      </c>
    </row>
    <row r="1800" spans="1:22" ht="17.25" customHeight="1" x14ac:dyDescent="0.3">
      <c r="A1800" s="230">
        <v>424400</v>
      </c>
      <c r="B1800" s="230" t="s">
        <v>4441</v>
      </c>
      <c r="C1800" s="230" t="s">
        <v>66</v>
      </c>
      <c r="D1800" s="230" t="s">
        <v>636</v>
      </c>
      <c r="E1800" s="230" t="s">
        <v>145</v>
      </c>
      <c r="F1800" s="230">
        <v>34689</v>
      </c>
      <c r="G1800" s="230" t="s">
        <v>288</v>
      </c>
      <c r="H1800" s="230" t="s">
        <v>1482</v>
      </c>
      <c r="I1800" s="230" t="s">
        <v>58</v>
      </c>
      <c r="J1800" s="230" t="s">
        <v>302</v>
      </c>
      <c r="K1800" s="230">
        <v>2012</v>
      </c>
      <c r="L1800" s="230" t="s">
        <v>293</v>
      </c>
      <c r="S1800" s="230" t="s">
        <v>976</v>
      </c>
      <c r="T1800" s="230" t="s">
        <v>976</v>
      </c>
      <c r="U1800" s="230" t="s">
        <v>976</v>
      </c>
      <c r="V1800" s="230" t="s">
        <v>976</v>
      </c>
    </row>
    <row r="1801" spans="1:22" ht="17.25" customHeight="1" x14ac:dyDescent="0.3">
      <c r="A1801" s="230">
        <v>426860</v>
      </c>
      <c r="B1801" s="230" t="s">
        <v>4443</v>
      </c>
      <c r="C1801" s="230" t="s">
        <v>61</v>
      </c>
      <c r="D1801" s="230" t="s">
        <v>4444</v>
      </c>
      <c r="E1801" s="230" t="s">
        <v>146</v>
      </c>
      <c r="F1801" s="230">
        <v>35042</v>
      </c>
      <c r="G1801" s="230" t="s">
        <v>2594</v>
      </c>
      <c r="H1801" s="230" t="s">
        <v>1482</v>
      </c>
      <c r="I1801" s="230" t="s">
        <v>58</v>
      </c>
      <c r="J1801" s="230" t="s">
        <v>302</v>
      </c>
      <c r="K1801" s="230">
        <v>2012</v>
      </c>
      <c r="L1801" s="230" t="s">
        <v>293</v>
      </c>
      <c r="U1801" s="230" t="s">
        <v>976</v>
      </c>
      <c r="V1801" s="230" t="s">
        <v>976</v>
      </c>
    </row>
    <row r="1802" spans="1:22" ht="17.25" customHeight="1" x14ac:dyDescent="0.3">
      <c r="A1802" s="230">
        <v>419327</v>
      </c>
      <c r="B1802" s="230" t="s">
        <v>4445</v>
      </c>
      <c r="C1802" s="230" t="s">
        <v>432</v>
      </c>
      <c r="D1802" s="230" t="s">
        <v>4446</v>
      </c>
      <c r="E1802" s="230" t="s">
        <v>146</v>
      </c>
      <c r="F1802" s="230">
        <v>33970</v>
      </c>
      <c r="H1802" s="230" t="s">
        <v>1482</v>
      </c>
      <c r="I1802" s="230" t="s">
        <v>58</v>
      </c>
      <c r="J1802" s="230" t="s">
        <v>303</v>
      </c>
      <c r="K1802" s="230">
        <v>2012</v>
      </c>
      <c r="L1802" s="230" t="s">
        <v>293</v>
      </c>
      <c r="U1802" s="230" t="s">
        <v>976</v>
      </c>
      <c r="V1802" s="230" t="s">
        <v>976</v>
      </c>
    </row>
    <row r="1803" spans="1:22" ht="17.25" customHeight="1" x14ac:dyDescent="0.3">
      <c r="A1803" s="230">
        <v>424679</v>
      </c>
      <c r="B1803" s="230" t="s">
        <v>4447</v>
      </c>
      <c r="C1803" s="230" t="s">
        <v>738</v>
      </c>
      <c r="D1803" s="230" t="s">
        <v>211</v>
      </c>
      <c r="E1803" s="230" t="s">
        <v>145</v>
      </c>
      <c r="F1803" s="230">
        <v>34340</v>
      </c>
      <c r="G1803" s="230" t="s">
        <v>4303</v>
      </c>
      <c r="H1803" s="230" t="s">
        <v>1482</v>
      </c>
      <c r="I1803" s="230" t="s">
        <v>58</v>
      </c>
      <c r="J1803" s="230" t="s">
        <v>303</v>
      </c>
      <c r="K1803" s="230">
        <v>2012</v>
      </c>
      <c r="L1803" s="230" t="s">
        <v>293</v>
      </c>
      <c r="T1803" s="230" t="s">
        <v>976</v>
      </c>
      <c r="U1803" s="230" t="s">
        <v>976</v>
      </c>
      <c r="V1803" s="230" t="s">
        <v>976</v>
      </c>
    </row>
    <row r="1804" spans="1:22" ht="17.25" customHeight="1" x14ac:dyDescent="0.3">
      <c r="A1804" s="230">
        <v>425155</v>
      </c>
      <c r="B1804" s="230" t="s">
        <v>4448</v>
      </c>
      <c r="C1804" s="230" t="s">
        <v>64</v>
      </c>
      <c r="D1804" s="230" t="s">
        <v>4449</v>
      </c>
      <c r="E1804" s="230" t="s">
        <v>145</v>
      </c>
      <c r="F1804" s="230">
        <v>34549</v>
      </c>
      <c r="G1804" s="230" t="s">
        <v>293</v>
      </c>
      <c r="H1804" s="230" t="s">
        <v>1482</v>
      </c>
      <c r="I1804" s="230" t="s">
        <v>58</v>
      </c>
      <c r="J1804" s="230" t="s">
        <v>303</v>
      </c>
      <c r="K1804" s="230">
        <v>2012</v>
      </c>
      <c r="L1804" s="230" t="s">
        <v>293</v>
      </c>
      <c r="N1804" s="230">
        <v>3068</v>
      </c>
      <c r="O1804" s="230">
        <v>44420.572152777779</v>
      </c>
      <c r="P1804" s="230">
        <v>11500</v>
      </c>
    </row>
    <row r="1805" spans="1:22" ht="17.25" customHeight="1" x14ac:dyDescent="0.3">
      <c r="A1805" s="230">
        <v>424719</v>
      </c>
      <c r="B1805" s="230" t="s">
        <v>4451</v>
      </c>
      <c r="C1805" s="230" t="s">
        <v>397</v>
      </c>
      <c r="D1805" s="230" t="s">
        <v>1158</v>
      </c>
      <c r="E1805" s="230" t="s">
        <v>146</v>
      </c>
      <c r="F1805" s="230">
        <v>34723</v>
      </c>
      <c r="G1805" s="230" t="s">
        <v>1832</v>
      </c>
      <c r="H1805" s="230" t="s">
        <v>1482</v>
      </c>
      <c r="I1805" s="230" t="s">
        <v>58</v>
      </c>
      <c r="J1805" s="230" t="s">
        <v>303</v>
      </c>
      <c r="K1805" s="230">
        <v>2012</v>
      </c>
      <c r="L1805" s="230" t="s">
        <v>293</v>
      </c>
      <c r="S1805" s="230" t="s">
        <v>976</v>
      </c>
      <c r="T1805" s="230" t="s">
        <v>976</v>
      </c>
      <c r="U1805" s="230" t="s">
        <v>976</v>
      </c>
      <c r="V1805" s="230" t="s">
        <v>976</v>
      </c>
    </row>
    <row r="1806" spans="1:22" ht="17.25" customHeight="1" x14ac:dyDescent="0.3">
      <c r="A1806" s="230">
        <v>424372</v>
      </c>
      <c r="B1806" s="230" t="s">
        <v>4452</v>
      </c>
      <c r="C1806" s="230" t="s">
        <v>65</v>
      </c>
      <c r="D1806" s="230" t="s">
        <v>4453</v>
      </c>
      <c r="E1806" s="230" t="s">
        <v>146</v>
      </c>
      <c r="F1806" s="230">
        <v>34844</v>
      </c>
      <c r="G1806" s="230" t="s">
        <v>4394</v>
      </c>
      <c r="H1806" s="230" t="s">
        <v>1482</v>
      </c>
      <c r="I1806" s="230" t="s">
        <v>58</v>
      </c>
      <c r="J1806" s="230" t="s">
        <v>303</v>
      </c>
      <c r="K1806" s="230">
        <v>2012</v>
      </c>
      <c r="L1806" s="230" t="s">
        <v>293</v>
      </c>
      <c r="S1806" s="230" t="s">
        <v>976</v>
      </c>
      <c r="T1806" s="230" t="s">
        <v>976</v>
      </c>
      <c r="U1806" s="230" t="s">
        <v>976</v>
      </c>
      <c r="V1806" s="230" t="s">
        <v>976</v>
      </c>
    </row>
    <row r="1807" spans="1:22" ht="17.25" customHeight="1" x14ac:dyDescent="0.3">
      <c r="A1807" s="230">
        <v>426598</v>
      </c>
      <c r="B1807" s="230" t="s">
        <v>4454</v>
      </c>
      <c r="C1807" s="230" t="s">
        <v>62</v>
      </c>
      <c r="D1807" s="230" t="s">
        <v>1844</v>
      </c>
      <c r="E1807" s="230" t="s">
        <v>146</v>
      </c>
      <c r="H1807" s="230" t="s">
        <v>1482</v>
      </c>
      <c r="I1807" s="230" t="s">
        <v>58</v>
      </c>
      <c r="J1807" s="230" t="s">
        <v>303</v>
      </c>
      <c r="K1807" s="230">
        <v>2012</v>
      </c>
      <c r="L1807" s="230" t="s">
        <v>293</v>
      </c>
      <c r="U1807" s="230" t="s">
        <v>976</v>
      </c>
      <c r="V1807" s="230" t="s">
        <v>976</v>
      </c>
    </row>
    <row r="1808" spans="1:22" ht="17.25" customHeight="1" x14ac:dyDescent="0.3">
      <c r="A1808" s="230">
        <v>427050</v>
      </c>
      <c r="B1808" s="230" t="s">
        <v>4455</v>
      </c>
      <c r="C1808" s="230" t="s">
        <v>63</v>
      </c>
      <c r="D1808" s="230" t="s">
        <v>227</v>
      </c>
      <c r="E1808" s="230" t="s">
        <v>146</v>
      </c>
      <c r="H1808" s="230" t="s">
        <v>1482</v>
      </c>
      <c r="I1808" s="230" t="s">
        <v>58</v>
      </c>
      <c r="J1808" s="230" t="s">
        <v>303</v>
      </c>
      <c r="K1808" s="230">
        <v>2012</v>
      </c>
      <c r="L1808" s="230" t="s">
        <v>293</v>
      </c>
      <c r="U1808" s="230" t="s">
        <v>976</v>
      </c>
      <c r="V1808" s="230" t="s">
        <v>976</v>
      </c>
    </row>
    <row r="1809" spans="1:22" ht="17.25" customHeight="1" x14ac:dyDescent="0.3">
      <c r="A1809" s="230">
        <v>421917</v>
      </c>
      <c r="B1809" s="230" t="s">
        <v>4456</v>
      </c>
      <c r="C1809" s="230" t="s">
        <v>358</v>
      </c>
      <c r="D1809" s="230" t="s">
        <v>4457</v>
      </c>
      <c r="E1809" s="230" t="s">
        <v>145</v>
      </c>
      <c r="F1809" s="230">
        <v>34335</v>
      </c>
      <c r="G1809" s="230" t="s">
        <v>4394</v>
      </c>
      <c r="H1809" s="230" t="s">
        <v>1482</v>
      </c>
      <c r="I1809" s="230" t="s">
        <v>58</v>
      </c>
      <c r="J1809" s="230" t="s">
        <v>302</v>
      </c>
      <c r="K1809" s="230">
        <v>2013</v>
      </c>
      <c r="L1809" s="230" t="s">
        <v>293</v>
      </c>
      <c r="R1809" s="230" t="s">
        <v>976</v>
      </c>
      <c r="S1809" s="230" t="s">
        <v>976</v>
      </c>
      <c r="T1809" s="230" t="s">
        <v>976</v>
      </c>
      <c r="U1809" s="230" t="s">
        <v>976</v>
      </c>
      <c r="V1809" s="230" t="s">
        <v>976</v>
      </c>
    </row>
    <row r="1810" spans="1:22" ht="17.25" customHeight="1" x14ac:dyDescent="0.3">
      <c r="A1810" s="230">
        <v>419316</v>
      </c>
      <c r="B1810" s="230" t="s">
        <v>4458</v>
      </c>
      <c r="C1810" s="230" t="s">
        <v>63</v>
      </c>
      <c r="D1810" s="230" t="s">
        <v>695</v>
      </c>
      <c r="E1810" s="230" t="s">
        <v>145</v>
      </c>
      <c r="F1810" s="230">
        <v>34525</v>
      </c>
      <c r="G1810" s="230" t="s">
        <v>4459</v>
      </c>
      <c r="H1810" s="230" t="s">
        <v>1482</v>
      </c>
      <c r="I1810" s="230" t="s">
        <v>58</v>
      </c>
      <c r="J1810" s="230" t="s">
        <v>302</v>
      </c>
      <c r="K1810" s="230">
        <v>2013</v>
      </c>
      <c r="L1810" s="230" t="s">
        <v>293</v>
      </c>
      <c r="U1810" s="230" t="s">
        <v>976</v>
      </c>
      <c r="V1810" s="230" t="s">
        <v>976</v>
      </c>
    </row>
    <row r="1811" spans="1:22" ht="17.25" customHeight="1" x14ac:dyDescent="0.3">
      <c r="A1811" s="230">
        <v>421908</v>
      </c>
      <c r="B1811" s="230" t="s">
        <v>4461</v>
      </c>
      <c r="C1811" s="230" t="s">
        <v>92</v>
      </c>
      <c r="D1811" s="230" t="s">
        <v>249</v>
      </c>
      <c r="E1811" s="230" t="s">
        <v>145</v>
      </c>
      <c r="F1811" s="230">
        <v>34700</v>
      </c>
      <c r="G1811" s="230" t="s">
        <v>4416</v>
      </c>
      <c r="H1811" s="230" t="s">
        <v>1482</v>
      </c>
      <c r="I1811" s="230" t="s">
        <v>58</v>
      </c>
      <c r="J1811" s="230" t="s">
        <v>302</v>
      </c>
      <c r="K1811" s="230">
        <v>2013</v>
      </c>
      <c r="L1811" s="230" t="s">
        <v>293</v>
      </c>
      <c r="R1811" s="230" t="s">
        <v>976</v>
      </c>
      <c r="S1811" s="230" t="s">
        <v>976</v>
      </c>
      <c r="T1811" s="230" t="s">
        <v>976</v>
      </c>
      <c r="U1811" s="230" t="s">
        <v>976</v>
      </c>
      <c r="V1811" s="230" t="s">
        <v>976</v>
      </c>
    </row>
    <row r="1812" spans="1:22" ht="17.25" customHeight="1" x14ac:dyDescent="0.3">
      <c r="A1812" s="230">
        <v>423460</v>
      </c>
      <c r="B1812" s="230" t="s">
        <v>4462</v>
      </c>
      <c r="C1812" s="230" t="s">
        <v>63</v>
      </c>
      <c r="D1812" s="230" t="s">
        <v>252</v>
      </c>
      <c r="E1812" s="230" t="s">
        <v>146</v>
      </c>
      <c r="F1812" s="230">
        <v>34700</v>
      </c>
      <c r="G1812" s="230" t="s">
        <v>1563</v>
      </c>
      <c r="H1812" s="230" t="s">
        <v>1482</v>
      </c>
      <c r="I1812" s="230" t="s">
        <v>58</v>
      </c>
      <c r="J1812" s="230" t="s">
        <v>302</v>
      </c>
      <c r="K1812" s="230">
        <v>2013</v>
      </c>
      <c r="L1812" s="230" t="s">
        <v>293</v>
      </c>
      <c r="R1812" s="230" t="s">
        <v>976</v>
      </c>
      <c r="S1812" s="230" t="s">
        <v>976</v>
      </c>
      <c r="T1812" s="230" t="s">
        <v>976</v>
      </c>
      <c r="U1812" s="230" t="s">
        <v>976</v>
      </c>
      <c r="V1812" s="230" t="s">
        <v>976</v>
      </c>
    </row>
    <row r="1813" spans="1:22" ht="17.25" customHeight="1" x14ac:dyDescent="0.3">
      <c r="A1813" s="230">
        <v>426311</v>
      </c>
      <c r="B1813" s="230" t="s">
        <v>4463</v>
      </c>
      <c r="C1813" s="230" t="s">
        <v>319</v>
      </c>
      <c r="D1813" s="230" t="s">
        <v>237</v>
      </c>
      <c r="E1813" s="230" t="s">
        <v>146</v>
      </c>
      <c r="F1813" s="230">
        <v>34820</v>
      </c>
      <c r="G1813" s="230" t="s">
        <v>1856</v>
      </c>
      <c r="H1813" s="230" t="s">
        <v>1482</v>
      </c>
      <c r="I1813" s="230" t="s">
        <v>58</v>
      </c>
      <c r="J1813" s="230" t="s">
        <v>302</v>
      </c>
      <c r="K1813" s="230">
        <v>2013</v>
      </c>
      <c r="L1813" s="230" t="s">
        <v>293</v>
      </c>
      <c r="U1813" s="230" t="s">
        <v>976</v>
      </c>
      <c r="V1813" s="230" t="s">
        <v>976</v>
      </c>
    </row>
    <row r="1814" spans="1:22" ht="17.25" customHeight="1" x14ac:dyDescent="0.3">
      <c r="A1814" s="230">
        <v>419386</v>
      </c>
      <c r="B1814" s="230" t="s">
        <v>4464</v>
      </c>
      <c r="C1814" s="230" t="s">
        <v>358</v>
      </c>
      <c r="D1814" s="230" t="s">
        <v>359</v>
      </c>
      <c r="E1814" s="230" t="s">
        <v>145</v>
      </c>
      <c r="F1814" s="230">
        <v>34888</v>
      </c>
      <c r="G1814" s="230" t="s">
        <v>288</v>
      </c>
      <c r="H1814" s="230" t="s">
        <v>1482</v>
      </c>
      <c r="I1814" s="230" t="s">
        <v>58</v>
      </c>
      <c r="J1814" s="230" t="s">
        <v>302</v>
      </c>
      <c r="K1814" s="230">
        <v>2013</v>
      </c>
      <c r="L1814" s="230" t="s">
        <v>293</v>
      </c>
      <c r="S1814" s="230" t="s">
        <v>976</v>
      </c>
      <c r="T1814" s="230" t="s">
        <v>976</v>
      </c>
      <c r="U1814" s="230" t="s">
        <v>976</v>
      </c>
      <c r="V1814" s="230" t="s">
        <v>976</v>
      </c>
    </row>
    <row r="1815" spans="1:22" ht="17.25" customHeight="1" x14ac:dyDescent="0.3">
      <c r="A1815" s="230">
        <v>426532</v>
      </c>
      <c r="B1815" s="230" t="s">
        <v>4465</v>
      </c>
      <c r="C1815" s="230" t="s">
        <v>92</v>
      </c>
      <c r="D1815" s="230" t="s">
        <v>235</v>
      </c>
      <c r="E1815" s="230" t="s">
        <v>146</v>
      </c>
      <c r="F1815" s="230">
        <v>34932</v>
      </c>
      <c r="G1815" s="230" t="s">
        <v>1563</v>
      </c>
      <c r="H1815" s="230" t="s">
        <v>1482</v>
      </c>
      <c r="I1815" s="230" t="s">
        <v>58</v>
      </c>
      <c r="J1815" s="230" t="s">
        <v>302</v>
      </c>
      <c r="K1815" s="230">
        <v>2013</v>
      </c>
      <c r="L1815" s="230" t="s">
        <v>293</v>
      </c>
      <c r="U1815" s="230" t="s">
        <v>976</v>
      </c>
      <c r="V1815" s="230" t="s">
        <v>976</v>
      </c>
    </row>
    <row r="1816" spans="1:22" ht="17.25" customHeight="1" x14ac:dyDescent="0.3">
      <c r="A1816" s="230">
        <v>421492</v>
      </c>
      <c r="B1816" s="230" t="s">
        <v>4466</v>
      </c>
      <c r="C1816" s="230" t="s">
        <v>4467</v>
      </c>
      <c r="D1816" s="230" t="s">
        <v>274</v>
      </c>
      <c r="E1816" s="230" t="s">
        <v>145</v>
      </c>
      <c r="F1816" s="230">
        <v>34335</v>
      </c>
      <c r="G1816" s="230" t="s">
        <v>1952</v>
      </c>
      <c r="H1816" s="230" t="s">
        <v>1482</v>
      </c>
      <c r="I1816" s="230" t="s">
        <v>58</v>
      </c>
      <c r="J1816" s="230" t="s">
        <v>303</v>
      </c>
      <c r="K1816" s="230">
        <v>2013</v>
      </c>
      <c r="L1816" s="230" t="s">
        <v>293</v>
      </c>
      <c r="R1816" s="230" t="s">
        <v>976</v>
      </c>
      <c r="S1816" s="230" t="s">
        <v>976</v>
      </c>
      <c r="T1816" s="230" t="s">
        <v>976</v>
      </c>
      <c r="U1816" s="230" t="s">
        <v>976</v>
      </c>
      <c r="V1816" s="230" t="s">
        <v>976</v>
      </c>
    </row>
    <row r="1817" spans="1:22" ht="17.25" customHeight="1" x14ac:dyDescent="0.3">
      <c r="A1817" s="230">
        <v>420727</v>
      </c>
      <c r="B1817" s="230" t="s">
        <v>4468</v>
      </c>
      <c r="C1817" s="230" t="s">
        <v>267</v>
      </c>
      <c r="D1817" s="230" t="s">
        <v>435</v>
      </c>
      <c r="E1817" s="230" t="s">
        <v>145</v>
      </c>
      <c r="F1817" s="230">
        <v>34434</v>
      </c>
      <c r="G1817" s="230" t="s">
        <v>4350</v>
      </c>
      <c r="H1817" s="230" t="s">
        <v>1482</v>
      </c>
      <c r="I1817" s="230" t="s">
        <v>58</v>
      </c>
      <c r="J1817" s="230" t="s">
        <v>303</v>
      </c>
      <c r="K1817" s="230">
        <v>2013</v>
      </c>
      <c r="L1817" s="230" t="s">
        <v>293</v>
      </c>
      <c r="U1817" s="230" t="s">
        <v>976</v>
      </c>
      <c r="V1817" s="230" t="s">
        <v>976</v>
      </c>
    </row>
    <row r="1818" spans="1:22" ht="17.25" customHeight="1" x14ac:dyDescent="0.3">
      <c r="A1818" s="230">
        <v>424642</v>
      </c>
      <c r="B1818" s="230" t="s">
        <v>4469</v>
      </c>
      <c r="C1818" s="230" t="s">
        <v>4470</v>
      </c>
      <c r="D1818" s="230" t="s">
        <v>664</v>
      </c>
      <c r="E1818" s="230" t="s">
        <v>146</v>
      </c>
      <c r="F1818" s="230">
        <v>34456</v>
      </c>
      <c r="G1818" s="230" t="s">
        <v>4471</v>
      </c>
      <c r="H1818" s="230" t="s">
        <v>1482</v>
      </c>
      <c r="I1818" s="230" t="s">
        <v>58</v>
      </c>
      <c r="J1818" s="230" t="s">
        <v>303</v>
      </c>
      <c r="K1818" s="230">
        <v>2013</v>
      </c>
      <c r="L1818" s="230" t="s">
        <v>293</v>
      </c>
      <c r="T1818" s="230" t="s">
        <v>976</v>
      </c>
      <c r="U1818" s="230" t="s">
        <v>976</v>
      </c>
      <c r="V1818" s="230" t="s">
        <v>976</v>
      </c>
    </row>
    <row r="1819" spans="1:22" ht="17.25" customHeight="1" x14ac:dyDescent="0.3">
      <c r="A1819" s="230">
        <v>424858</v>
      </c>
      <c r="B1819" s="230" t="s">
        <v>4472</v>
      </c>
      <c r="C1819" s="230" t="s">
        <v>63</v>
      </c>
      <c r="D1819" s="230" t="s">
        <v>235</v>
      </c>
      <c r="E1819" s="230" t="s">
        <v>145</v>
      </c>
      <c r="F1819" s="230">
        <v>34556</v>
      </c>
      <c r="G1819" s="230" t="s">
        <v>4417</v>
      </c>
      <c r="H1819" s="230" t="s">
        <v>1482</v>
      </c>
      <c r="I1819" s="230" t="s">
        <v>58</v>
      </c>
      <c r="J1819" s="230" t="s">
        <v>303</v>
      </c>
      <c r="K1819" s="230">
        <v>2013</v>
      </c>
      <c r="L1819" s="230" t="s">
        <v>293</v>
      </c>
      <c r="S1819" s="230" t="s">
        <v>976</v>
      </c>
      <c r="T1819" s="230" t="s">
        <v>976</v>
      </c>
      <c r="U1819" s="230" t="s">
        <v>976</v>
      </c>
      <c r="V1819" s="230" t="s">
        <v>976</v>
      </c>
    </row>
    <row r="1820" spans="1:22" ht="17.25" customHeight="1" x14ac:dyDescent="0.3">
      <c r="A1820" s="230">
        <v>427037</v>
      </c>
      <c r="B1820" s="230" t="s">
        <v>4473</v>
      </c>
      <c r="C1820" s="230" t="s">
        <v>83</v>
      </c>
      <c r="D1820" s="230" t="s">
        <v>701</v>
      </c>
      <c r="E1820" s="230" t="s">
        <v>146</v>
      </c>
      <c r="F1820" s="230">
        <v>34711</v>
      </c>
      <c r="G1820" s="230" t="s">
        <v>2519</v>
      </c>
      <c r="H1820" s="230" t="s">
        <v>1482</v>
      </c>
      <c r="I1820" s="230" t="s">
        <v>58</v>
      </c>
      <c r="J1820" s="230" t="s">
        <v>303</v>
      </c>
      <c r="K1820" s="230">
        <v>2013</v>
      </c>
      <c r="L1820" s="230" t="s">
        <v>293</v>
      </c>
    </row>
    <row r="1821" spans="1:22" ht="17.25" customHeight="1" x14ac:dyDescent="0.3">
      <c r="A1821" s="230">
        <v>425265</v>
      </c>
      <c r="B1821" s="230" t="s">
        <v>4474</v>
      </c>
      <c r="C1821" s="230" t="s">
        <v>703</v>
      </c>
      <c r="D1821" s="230" t="s">
        <v>4475</v>
      </c>
      <c r="E1821" s="230" t="s">
        <v>145</v>
      </c>
      <c r="F1821" s="230">
        <v>34740</v>
      </c>
      <c r="G1821" s="230" t="s">
        <v>2020</v>
      </c>
      <c r="H1821" s="230" t="s">
        <v>1482</v>
      </c>
      <c r="I1821" s="230" t="s">
        <v>58</v>
      </c>
      <c r="J1821" s="230" t="s">
        <v>303</v>
      </c>
      <c r="K1821" s="230">
        <v>2013</v>
      </c>
      <c r="L1821" s="230" t="s">
        <v>293</v>
      </c>
      <c r="S1821" s="230" t="s">
        <v>976</v>
      </c>
      <c r="U1821" s="230" t="s">
        <v>976</v>
      </c>
      <c r="V1821" s="230" t="s">
        <v>976</v>
      </c>
    </row>
    <row r="1822" spans="1:22" ht="17.25" customHeight="1" x14ac:dyDescent="0.3">
      <c r="A1822" s="230">
        <v>427064</v>
      </c>
      <c r="B1822" s="230" t="s">
        <v>4476</v>
      </c>
      <c r="C1822" s="230" t="s">
        <v>63</v>
      </c>
      <c r="D1822" s="230" t="s">
        <v>2090</v>
      </c>
      <c r="E1822" s="230" t="s">
        <v>145</v>
      </c>
      <c r="F1822" s="230">
        <v>34757</v>
      </c>
      <c r="G1822" s="230" t="s">
        <v>288</v>
      </c>
      <c r="H1822" s="230" t="s">
        <v>1482</v>
      </c>
      <c r="I1822" s="230" t="s">
        <v>58</v>
      </c>
      <c r="J1822" s="230" t="s">
        <v>303</v>
      </c>
      <c r="K1822" s="230">
        <v>2013</v>
      </c>
      <c r="L1822" s="230" t="s">
        <v>293</v>
      </c>
      <c r="U1822" s="230" t="s">
        <v>976</v>
      </c>
      <c r="V1822" s="230" t="s">
        <v>976</v>
      </c>
    </row>
    <row r="1823" spans="1:22" ht="17.25" customHeight="1" x14ac:dyDescent="0.3">
      <c r="A1823" s="230">
        <v>426767</v>
      </c>
      <c r="B1823" s="230" t="s">
        <v>4477</v>
      </c>
      <c r="C1823" s="230" t="s">
        <v>358</v>
      </c>
      <c r="D1823" s="230" t="s">
        <v>457</v>
      </c>
      <c r="E1823" s="230" t="s">
        <v>145</v>
      </c>
      <c r="F1823" s="230">
        <v>34759</v>
      </c>
      <c r="G1823" s="230" t="s">
        <v>4327</v>
      </c>
      <c r="H1823" s="230" t="s">
        <v>1482</v>
      </c>
      <c r="I1823" s="230" t="s">
        <v>58</v>
      </c>
      <c r="J1823" s="230" t="s">
        <v>303</v>
      </c>
      <c r="K1823" s="230">
        <v>2013</v>
      </c>
      <c r="L1823" s="230" t="s">
        <v>293</v>
      </c>
      <c r="V1823" s="230" t="s">
        <v>976</v>
      </c>
    </row>
    <row r="1824" spans="1:22" ht="17.25" customHeight="1" x14ac:dyDescent="0.3">
      <c r="A1824" s="230">
        <v>425664</v>
      </c>
      <c r="B1824" s="230" t="s">
        <v>4479</v>
      </c>
      <c r="C1824" s="230" t="s">
        <v>692</v>
      </c>
      <c r="D1824" s="230" t="s">
        <v>255</v>
      </c>
      <c r="E1824" s="230" t="s">
        <v>146</v>
      </c>
      <c r="F1824" s="230">
        <v>34787</v>
      </c>
      <c r="G1824" s="230" t="s">
        <v>1583</v>
      </c>
      <c r="H1824" s="230" t="s">
        <v>1482</v>
      </c>
      <c r="I1824" s="230" t="s">
        <v>58</v>
      </c>
      <c r="J1824" s="230" t="s">
        <v>303</v>
      </c>
      <c r="K1824" s="230">
        <v>2013</v>
      </c>
      <c r="L1824" s="230" t="s">
        <v>293</v>
      </c>
      <c r="S1824" s="230" t="s">
        <v>976</v>
      </c>
      <c r="T1824" s="230" t="s">
        <v>976</v>
      </c>
      <c r="U1824" s="230" t="s">
        <v>976</v>
      </c>
      <c r="V1824" s="230" t="s">
        <v>976</v>
      </c>
    </row>
    <row r="1825" spans="1:22" ht="17.25" customHeight="1" x14ac:dyDescent="0.3">
      <c r="A1825" s="230">
        <v>424586</v>
      </c>
      <c r="B1825" s="230" t="s">
        <v>4480</v>
      </c>
      <c r="C1825" s="230" t="s">
        <v>67</v>
      </c>
      <c r="D1825" s="230" t="s">
        <v>233</v>
      </c>
      <c r="E1825" s="230" t="s">
        <v>146</v>
      </c>
      <c r="F1825" s="230">
        <v>34847</v>
      </c>
      <c r="G1825" s="230" t="s">
        <v>4327</v>
      </c>
      <c r="H1825" s="230" t="s">
        <v>1482</v>
      </c>
      <c r="I1825" s="230" t="s">
        <v>58</v>
      </c>
      <c r="J1825" s="230" t="s">
        <v>303</v>
      </c>
      <c r="K1825" s="230">
        <v>2013</v>
      </c>
      <c r="L1825" s="230" t="s">
        <v>293</v>
      </c>
      <c r="S1825" s="230" t="s">
        <v>976</v>
      </c>
      <c r="T1825" s="230" t="s">
        <v>976</v>
      </c>
      <c r="U1825" s="230" t="s">
        <v>976</v>
      </c>
      <c r="V1825" s="230" t="s">
        <v>976</v>
      </c>
    </row>
    <row r="1826" spans="1:22" ht="17.25" customHeight="1" x14ac:dyDescent="0.3">
      <c r="A1826" s="230">
        <v>424904</v>
      </c>
      <c r="B1826" s="230" t="s">
        <v>4482</v>
      </c>
      <c r="C1826" s="230" t="s">
        <v>2014</v>
      </c>
      <c r="D1826" s="230" t="s">
        <v>698</v>
      </c>
      <c r="E1826" s="230" t="s">
        <v>146</v>
      </c>
      <c r="F1826" s="230">
        <v>34914</v>
      </c>
      <c r="G1826" s="230" t="s">
        <v>1563</v>
      </c>
      <c r="H1826" s="230" t="s">
        <v>1482</v>
      </c>
      <c r="I1826" s="230" t="s">
        <v>58</v>
      </c>
      <c r="J1826" s="230" t="s">
        <v>303</v>
      </c>
      <c r="K1826" s="230">
        <v>2013</v>
      </c>
      <c r="L1826" s="230" t="s">
        <v>293</v>
      </c>
      <c r="S1826" s="230" t="s">
        <v>976</v>
      </c>
      <c r="T1826" s="230" t="s">
        <v>976</v>
      </c>
      <c r="U1826" s="230" t="s">
        <v>976</v>
      </c>
      <c r="V1826" s="230" t="s">
        <v>976</v>
      </c>
    </row>
    <row r="1827" spans="1:22" ht="17.25" customHeight="1" x14ac:dyDescent="0.3">
      <c r="A1827" s="230">
        <v>421541</v>
      </c>
      <c r="B1827" s="230" t="s">
        <v>4483</v>
      </c>
      <c r="C1827" s="230" t="s">
        <v>57</v>
      </c>
      <c r="D1827" s="230" t="s">
        <v>238</v>
      </c>
      <c r="E1827" s="230" t="s">
        <v>145</v>
      </c>
      <c r="F1827" s="230">
        <v>34915</v>
      </c>
      <c r="G1827" s="230" t="s">
        <v>288</v>
      </c>
      <c r="H1827" s="230" t="s">
        <v>1482</v>
      </c>
      <c r="I1827" s="230" t="s">
        <v>58</v>
      </c>
      <c r="J1827" s="230" t="s">
        <v>303</v>
      </c>
      <c r="K1827" s="230">
        <v>2013</v>
      </c>
      <c r="L1827" s="230" t="s">
        <v>293</v>
      </c>
      <c r="S1827" s="230" t="s">
        <v>976</v>
      </c>
      <c r="U1827" s="230" t="s">
        <v>976</v>
      </c>
      <c r="V1827" s="230" t="s">
        <v>976</v>
      </c>
    </row>
    <row r="1828" spans="1:22" ht="17.25" customHeight="1" x14ac:dyDescent="0.3">
      <c r="A1828" s="230">
        <v>425086</v>
      </c>
      <c r="B1828" s="230" t="s">
        <v>4484</v>
      </c>
      <c r="C1828" s="230" t="s">
        <v>422</v>
      </c>
      <c r="D1828" s="230" t="s">
        <v>233</v>
      </c>
      <c r="E1828" s="230" t="s">
        <v>146</v>
      </c>
      <c r="F1828" s="230">
        <v>34925</v>
      </c>
      <c r="G1828" s="230" t="s">
        <v>4394</v>
      </c>
      <c r="H1828" s="230" t="s">
        <v>1482</v>
      </c>
      <c r="I1828" s="230" t="s">
        <v>58</v>
      </c>
      <c r="J1828" s="230" t="s">
        <v>303</v>
      </c>
      <c r="K1828" s="230">
        <v>2013</v>
      </c>
      <c r="L1828" s="230" t="s">
        <v>293</v>
      </c>
      <c r="S1828" s="230" t="s">
        <v>976</v>
      </c>
      <c r="T1828" s="230" t="s">
        <v>976</v>
      </c>
      <c r="U1828" s="230" t="s">
        <v>976</v>
      </c>
      <c r="V1828" s="230" t="s">
        <v>976</v>
      </c>
    </row>
    <row r="1829" spans="1:22" ht="17.25" customHeight="1" x14ac:dyDescent="0.3">
      <c r="A1829" s="230">
        <v>424954</v>
      </c>
      <c r="B1829" s="230" t="s">
        <v>4486</v>
      </c>
      <c r="C1829" s="230" t="s">
        <v>66</v>
      </c>
      <c r="D1829" s="230" t="s">
        <v>577</v>
      </c>
      <c r="E1829" s="230" t="s">
        <v>146</v>
      </c>
      <c r="F1829" s="230">
        <v>34989</v>
      </c>
      <c r="G1829" s="230" t="s">
        <v>288</v>
      </c>
      <c r="H1829" s="230" t="s">
        <v>1482</v>
      </c>
      <c r="I1829" s="230" t="s">
        <v>58</v>
      </c>
      <c r="J1829" s="230" t="s">
        <v>303</v>
      </c>
      <c r="K1829" s="230">
        <v>2013</v>
      </c>
      <c r="L1829" s="230" t="s">
        <v>293</v>
      </c>
      <c r="U1829" s="230" t="s">
        <v>976</v>
      </c>
      <c r="V1829" s="230" t="s">
        <v>976</v>
      </c>
    </row>
    <row r="1830" spans="1:22" ht="17.25" customHeight="1" x14ac:dyDescent="0.3">
      <c r="A1830" s="230">
        <v>425345</v>
      </c>
      <c r="B1830" s="230" t="s">
        <v>4489</v>
      </c>
      <c r="C1830" s="230" t="s">
        <v>389</v>
      </c>
      <c r="D1830" s="230" t="s">
        <v>253</v>
      </c>
      <c r="E1830" s="230" t="s">
        <v>146</v>
      </c>
      <c r="F1830" s="230">
        <v>35065</v>
      </c>
      <c r="G1830" s="230" t="s">
        <v>1882</v>
      </c>
      <c r="H1830" s="230" t="s">
        <v>1482</v>
      </c>
      <c r="I1830" s="230" t="s">
        <v>58</v>
      </c>
      <c r="J1830" s="230" t="s">
        <v>303</v>
      </c>
      <c r="K1830" s="230">
        <v>2013</v>
      </c>
      <c r="L1830" s="230" t="s">
        <v>293</v>
      </c>
      <c r="S1830" s="230" t="s">
        <v>976</v>
      </c>
      <c r="T1830" s="230" t="s">
        <v>976</v>
      </c>
      <c r="U1830" s="230" t="s">
        <v>976</v>
      </c>
      <c r="V1830" s="230" t="s">
        <v>976</v>
      </c>
    </row>
    <row r="1831" spans="1:22" ht="17.25" customHeight="1" x14ac:dyDescent="0.3">
      <c r="A1831" s="230">
        <v>424789</v>
      </c>
      <c r="B1831" s="230" t="s">
        <v>4490</v>
      </c>
      <c r="C1831" s="230" t="s">
        <v>444</v>
      </c>
      <c r="D1831" s="230" t="s">
        <v>800</v>
      </c>
      <c r="E1831" s="230" t="s">
        <v>146</v>
      </c>
      <c r="F1831" s="230">
        <v>35065</v>
      </c>
      <c r="G1831" s="230" t="s">
        <v>4491</v>
      </c>
      <c r="H1831" s="230" t="s">
        <v>1482</v>
      </c>
      <c r="I1831" s="230" t="s">
        <v>58</v>
      </c>
      <c r="J1831" s="230" t="s">
        <v>303</v>
      </c>
      <c r="K1831" s="230">
        <v>2013</v>
      </c>
      <c r="L1831" s="230" t="s">
        <v>293</v>
      </c>
      <c r="S1831" s="230" t="s">
        <v>976</v>
      </c>
      <c r="T1831" s="230" t="s">
        <v>976</v>
      </c>
      <c r="U1831" s="230" t="s">
        <v>976</v>
      </c>
      <c r="V1831" s="230" t="s">
        <v>976</v>
      </c>
    </row>
    <row r="1832" spans="1:22" ht="17.25" customHeight="1" x14ac:dyDescent="0.3">
      <c r="A1832" s="230">
        <v>426191</v>
      </c>
      <c r="B1832" s="230" t="s">
        <v>4493</v>
      </c>
      <c r="C1832" s="230" t="s">
        <v>737</v>
      </c>
      <c r="D1832" s="230" t="s">
        <v>245</v>
      </c>
      <c r="E1832" s="230" t="s">
        <v>146</v>
      </c>
      <c r="F1832" s="230">
        <v>35095</v>
      </c>
      <c r="G1832" s="230" t="s">
        <v>1563</v>
      </c>
      <c r="H1832" s="230" t="s">
        <v>1482</v>
      </c>
      <c r="I1832" s="230" t="s">
        <v>58</v>
      </c>
      <c r="J1832" s="230" t="s">
        <v>303</v>
      </c>
      <c r="K1832" s="230">
        <v>2013</v>
      </c>
      <c r="L1832" s="230" t="s">
        <v>293</v>
      </c>
      <c r="U1832" s="230" t="s">
        <v>976</v>
      </c>
      <c r="V1832" s="230" t="s">
        <v>976</v>
      </c>
    </row>
    <row r="1833" spans="1:22" ht="17.25" customHeight="1" x14ac:dyDescent="0.3">
      <c r="A1833" s="230">
        <v>426122</v>
      </c>
      <c r="B1833" s="230" t="s">
        <v>4494</v>
      </c>
      <c r="C1833" s="230" t="s">
        <v>2351</v>
      </c>
      <c r="D1833" s="230" t="s">
        <v>4495</v>
      </c>
      <c r="E1833" s="230" t="s">
        <v>146</v>
      </c>
      <c r="H1833" s="230" t="s">
        <v>1482</v>
      </c>
      <c r="I1833" s="230" t="s">
        <v>58</v>
      </c>
      <c r="J1833" s="230" t="s">
        <v>303</v>
      </c>
      <c r="K1833" s="230">
        <v>2013</v>
      </c>
      <c r="L1833" s="230" t="s">
        <v>293</v>
      </c>
      <c r="V1833" s="230" t="s">
        <v>976</v>
      </c>
    </row>
    <row r="1834" spans="1:22" ht="17.25" customHeight="1" x14ac:dyDescent="0.3">
      <c r="A1834" s="230">
        <v>425570</v>
      </c>
      <c r="B1834" s="230" t="s">
        <v>4496</v>
      </c>
      <c r="C1834" s="230" t="s">
        <v>461</v>
      </c>
      <c r="D1834" s="230" t="s">
        <v>4497</v>
      </c>
      <c r="E1834" s="230" t="s">
        <v>146</v>
      </c>
      <c r="F1834" s="230">
        <v>35052</v>
      </c>
      <c r="G1834" s="230" t="s">
        <v>2519</v>
      </c>
      <c r="H1834" s="230" t="s">
        <v>1482</v>
      </c>
      <c r="I1834" s="230" t="s">
        <v>58</v>
      </c>
      <c r="J1834" s="230" t="s">
        <v>302</v>
      </c>
      <c r="K1834" s="230">
        <v>2014</v>
      </c>
      <c r="L1834" s="230" t="s">
        <v>293</v>
      </c>
      <c r="S1834" s="230" t="s">
        <v>976</v>
      </c>
      <c r="T1834" s="230" t="s">
        <v>976</v>
      </c>
      <c r="U1834" s="230" t="s">
        <v>976</v>
      </c>
      <c r="V1834" s="230" t="s">
        <v>976</v>
      </c>
    </row>
    <row r="1835" spans="1:22" ht="17.25" customHeight="1" x14ac:dyDescent="0.3">
      <c r="A1835" s="230">
        <v>425303</v>
      </c>
      <c r="B1835" s="230" t="s">
        <v>4498</v>
      </c>
      <c r="C1835" s="230" t="s">
        <v>397</v>
      </c>
      <c r="D1835" s="230" t="s">
        <v>197</v>
      </c>
      <c r="E1835" s="230" t="s">
        <v>146</v>
      </c>
      <c r="F1835" s="230">
        <v>35439</v>
      </c>
      <c r="G1835" s="230" t="s">
        <v>288</v>
      </c>
      <c r="H1835" s="230" t="s">
        <v>1482</v>
      </c>
      <c r="I1835" s="230" t="s">
        <v>58</v>
      </c>
      <c r="J1835" s="230" t="s">
        <v>302</v>
      </c>
      <c r="K1835" s="230">
        <v>2014</v>
      </c>
      <c r="L1835" s="230" t="s">
        <v>293</v>
      </c>
      <c r="U1835" s="230" t="s">
        <v>976</v>
      </c>
      <c r="V1835" s="230" t="s">
        <v>976</v>
      </c>
    </row>
    <row r="1836" spans="1:22" ht="17.25" customHeight="1" x14ac:dyDescent="0.3">
      <c r="A1836" s="230">
        <v>425529</v>
      </c>
      <c r="B1836" s="230" t="s">
        <v>4499</v>
      </c>
      <c r="C1836" s="230" t="s">
        <v>88</v>
      </c>
      <c r="D1836" s="230" t="s">
        <v>4500</v>
      </c>
      <c r="E1836" s="230" t="s">
        <v>145</v>
      </c>
      <c r="F1836" s="230">
        <v>35444</v>
      </c>
      <c r="G1836" s="230" t="s">
        <v>3759</v>
      </c>
      <c r="H1836" s="230" t="s">
        <v>1482</v>
      </c>
      <c r="I1836" s="230" t="s">
        <v>58</v>
      </c>
      <c r="J1836" s="230" t="s">
        <v>302</v>
      </c>
      <c r="K1836" s="230">
        <v>2014</v>
      </c>
      <c r="L1836" s="230" t="s">
        <v>293</v>
      </c>
      <c r="T1836" s="230" t="s">
        <v>976</v>
      </c>
      <c r="U1836" s="230" t="s">
        <v>976</v>
      </c>
      <c r="V1836" s="230" t="s">
        <v>976</v>
      </c>
    </row>
    <row r="1837" spans="1:22" ht="17.25" customHeight="1" x14ac:dyDescent="0.3">
      <c r="A1837" s="230">
        <v>422656</v>
      </c>
      <c r="B1837" s="230" t="s">
        <v>4501</v>
      </c>
      <c r="C1837" s="230" t="s">
        <v>57</v>
      </c>
      <c r="D1837" s="230" t="s">
        <v>225</v>
      </c>
      <c r="E1837" s="230" t="s">
        <v>146</v>
      </c>
      <c r="F1837" s="230">
        <v>34912</v>
      </c>
      <c r="G1837" s="230" t="s">
        <v>2519</v>
      </c>
      <c r="H1837" s="230" t="s">
        <v>1482</v>
      </c>
      <c r="I1837" s="230" t="s">
        <v>58</v>
      </c>
      <c r="J1837" s="230" t="s">
        <v>302</v>
      </c>
      <c r="K1837" s="230">
        <v>2014</v>
      </c>
      <c r="L1837" s="230" t="s">
        <v>293</v>
      </c>
      <c r="S1837" s="230" t="s">
        <v>976</v>
      </c>
      <c r="T1837" s="230" t="s">
        <v>976</v>
      </c>
      <c r="U1837" s="230" t="s">
        <v>976</v>
      </c>
      <c r="V1837" s="230" t="s">
        <v>976</v>
      </c>
    </row>
    <row r="1838" spans="1:22" ht="17.25" customHeight="1" x14ac:dyDescent="0.3">
      <c r="A1838" s="230">
        <v>422863</v>
      </c>
      <c r="B1838" s="230" t="s">
        <v>4502</v>
      </c>
      <c r="C1838" s="230" t="s">
        <v>131</v>
      </c>
      <c r="D1838" s="230" t="s">
        <v>3039</v>
      </c>
      <c r="E1838" s="230" t="s">
        <v>145</v>
      </c>
      <c r="F1838" s="230">
        <v>35065</v>
      </c>
      <c r="G1838" s="230" t="s">
        <v>1832</v>
      </c>
      <c r="H1838" s="230" t="s">
        <v>1482</v>
      </c>
      <c r="I1838" s="230" t="s">
        <v>58</v>
      </c>
      <c r="J1838" s="230" t="s">
        <v>302</v>
      </c>
      <c r="K1838" s="230">
        <v>2014</v>
      </c>
      <c r="L1838" s="230" t="s">
        <v>293</v>
      </c>
      <c r="R1838" s="230" t="s">
        <v>976</v>
      </c>
      <c r="S1838" s="230" t="s">
        <v>976</v>
      </c>
      <c r="T1838" s="230" t="s">
        <v>976</v>
      </c>
      <c r="U1838" s="230" t="s">
        <v>976</v>
      </c>
      <c r="V1838" s="230" t="s">
        <v>976</v>
      </c>
    </row>
    <row r="1839" spans="1:22" ht="17.25" customHeight="1" x14ac:dyDescent="0.3">
      <c r="A1839" s="230">
        <v>422197</v>
      </c>
      <c r="B1839" s="230" t="s">
        <v>4503</v>
      </c>
      <c r="C1839" s="230" t="s">
        <v>88</v>
      </c>
      <c r="D1839" s="230" t="s">
        <v>204</v>
      </c>
      <c r="E1839" s="230" t="s">
        <v>145</v>
      </c>
      <c r="F1839" s="230">
        <v>35065</v>
      </c>
      <c r="G1839" s="230" t="s">
        <v>3759</v>
      </c>
      <c r="H1839" s="230" t="s">
        <v>1482</v>
      </c>
      <c r="I1839" s="230" t="s">
        <v>58</v>
      </c>
      <c r="J1839" s="230" t="s">
        <v>302</v>
      </c>
      <c r="K1839" s="230">
        <v>2014</v>
      </c>
      <c r="L1839" s="230" t="s">
        <v>293</v>
      </c>
      <c r="S1839" s="230" t="s">
        <v>976</v>
      </c>
      <c r="T1839" s="230" t="s">
        <v>976</v>
      </c>
      <c r="U1839" s="230" t="s">
        <v>976</v>
      </c>
      <c r="V1839" s="230" t="s">
        <v>976</v>
      </c>
    </row>
    <row r="1840" spans="1:22" ht="17.25" customHeight="1" x14ac:dyDescent="0.3">
      <c r="A1840" s="230">
        <v>421396</v>
      </c>
      <c r="B1840" s="230" t="s">
        <v>4504</v>
      </c>
      <c r="C1840" s="230" t="s">
        <v>63</v>
      </c>
      <c r="D1840" s="230" t="s">
        <v>91</v>
      </c>
      <c r="E1840" s="230" t="s">
        <v>145</v>
      </c>
      <c r="F1840" s="230">
        <v>35065</v>
      </c>
      <c r="G1840" s="230" t="s">
        <v>4505</v>
      </c>
      <c r="H1840" s="230" t="s">
        <v>1482</v>
      </c>
      <c r="I1840" s="230" t="s">
        <v>58</v>
      </c>
      <c r="J1840" s="230" t="s">
        <v>302</v>
      </c>
      <c r="K1840" s="230">
        <v>2014</v>
      </c>
      <c r="L1840" s="230" t="s">
        <v>293</v>
      </c>
      <c r="R1840" s="230" t="s">
        <v>976</v>
      </c>
      <c r="S1840" s="230" t="s">
        <v>976</v>
      </c>
      <c r="T1840" s="230" t="s">
        <v>976</v>
      </c>
      <c r="U1840" s="230" t="s">
        <v>976</v>
      </c>
      <c r="V1840" s="230" t="s">
        <v>976</v>
      </c>
    </row>
    <row r="1841" spans="1:22" ht="17.25" customHeight="1" x14ac:dyDescent="0.3">
      <c r="A1841" s="230">
        <v>422556</v>
      </c>
      <c r="B1841" s="230" t="s">
        <v>4506</v>
      </c>
      <c r="C1841" s="230" t="s">
        <v>4507</v>
      </c>
      <c r="D1841" s="230" t="s">
        <v>252</v>
      </c>
      <c r="E1841" s="230" t="s">
        <v>145</v>
      </c>
      <c r="F1841" s="230">
        <v>35065</v>
      </c>
      <c r="G1841" s="230" t="s">
        <v>4350</v>
      </c>
      <c r="H1841" s="230" t="s">
        <v>1482</v>
      </c>
      <c r="I1841" s="230" t="s">
        <v>58</v>
      </c>
      <c r="J1841" s="230" t="s">
        <v>302</v>
      </c>
      <c r="K1841" s="230">
        <v>2014</v>
      </c>
      <c r="L1841" s="230" t="s">
        <v>293</v>
      </c>
      <c r="R1841" s="230" t="s">
        <v>976</v>
      </c>
      <c r="S1841" s="230" t="s">
        <v>976</v>
      </c>
      <c r="T1841" s="230" t="s">
        <v>976</v>
      </c>
      <c r="U1841" s="230" t="s">
        <v>976</v>
      </c>
      <c r="V1841" s="230" t="s">
        <v>976</v>
      </c>
    </row>
    <row r="1842" spans="1:22" ht="17.25" customHeight="1" x14ac:dyDescent="0.3">
      <c r="A1842" s="230">
        <v>423826</v>
      </c>
      <c r="B1842" s="230" t="s">
        <v>4508</v>
      </c>
      <c r="C1842" s="230" t="s">
        <v>405</v>
      </c>
      <c r="D1842" s="230" t="s">
        <v>472</v>
      </c>
      <c r="E1842" s="230" t="s">
        <v>145</v>
      </c>
      <c r="F1842" s="230">
        <v>35065</v>
      </c>
      <c r="G1842" s="230" t="s">
        <v>4509</v>
      </c>
      <c r="H1842" s="230" t="s">
        <v>1482</v>
      </c>
      <c r="I1842" s="230" t="s">
        <v>58</v>
      </c>
      <c r="J1842" s="230" t="s">
        <v>302</v>
      </c>
      <c r="K1842" s="230">
        <v>2014</v>
      </c>
      <c r="L1842" s="230" t="s">
        <v>293</v>
      </c>
      <c r="R1842" s="230" t="s">
        <v>976</v>
      </c>
      <c r="S1842" s="230" t="s">
        <v>976</v>
      </c>
      <c r="T1842" s="230" t="s">
        <v>976</v>
      </c>
      <c r="U1842" s="230" t="s">
        <v>976</v>
      </c>
      <c r="V1842" s="230" t="s">
        <v>976</v>
      </c>
    </row>
    <row r="1843" spans="1:22" ht="17.25" customHeight="1" x14ac:dyDescent="0.3">
      <c r="A1843" s="230">
        <v>423016</v>
      </c>
      <c r="B1843" s="230" t="s">
        <v>4511</v>
      </c>
      <c r="C1843" s="230" t="s">
        <v>66</v>
      </c>
      <c r="D1843" s="230" t="s">
        <v>473</v>
      </c>
      <c r="E1843" s="230" t="s">
        <v>146</v>
      </c>
      <c r="F1843" s="230">
        <v>35279</v>
      </c>
      <c r="G1843" s="230" t="s">
        <v>4510</v>
      </c>
      <c r="H1843" s="230" t="s">
        <v>1482</v>
      </c>
      <c r="I1843" s="230" t="s">
        <v>58</v>
      </c>
      <c r="J1843" s="230" t="s">
        <v>302</v>
      </c>
      <c r="K1843" s="230">
        <v>2014</v>
      </c>
      <c r="L1843" s="230" t="s">
        <v>293</v>
      </c>
      <c r="S1843" s="230" t="s">
        <v>976</v>
      </c>
      <c r="T1843" s="230" t="s">
        <v>976</v>
      </c>
      <c r="U1843" s="230" t="s">
        <v>976</v>
      </c>
      <c r="V1843" s="230" t="s">
        <v>976</v>
      </c>
    </row>
    <row r="1844" spans="1:22" ht="17.25" customHeight="1" x14ac:dyDescent="0.3">
      <c r="A1844" s="230">
        <v>419891</v>
      </c>
      <c r="B1844" s="230" t="s">
        <v>4512</v>
      </c>
      <c r="C1844" s="230" t="s">
        <v>708</v>
      </c>
      <c r="D1844" s="230" t="s">
        <v>139</v>
      </c>
      <c r="E1844" s="230" t="s">
        <v>146</v>
      </c>
      <c r="F1844" s="230">
        <v>35431</v>
      </c>
      <c r="G1844" s="230" t="s">
        <v>4427</v>
      </c>
      <c r="H1844" s="230" t="s">
        <v>1482</v>
      </c>
      <c r="I1844" s="230" t="s">
        <v>58</v>
      </c>
      <c r="J1844" s="230" t="s">
        <v>302</v>
      </c>
      <c r="K1844" s="230">
        <v>2014</v>
      </c>
      <c r="L1844" s="230" t="s">
        <v>293</v>
      </c>
      <c r="S1844" s="230" t="s">
        <v>976</v>
      </c>
      <c r="T1844" s="230" t="s">
        <v>976</v>
      </c>
      <c r="U1844" s="230" t="s">
        <v>976</v>
      </c>
      <c r="V1844" s="230" t="s">
        <v>976</v>
      </c>
    </row>
    <row r="1845" spans="1:22" ht="17.25" customHeight="1" x14ac:dyDescent="0.3">
      <c r="A1845" s="230">
        <v>419855</v>
      </c>
      <c r="B1845" s="230" t="s">
        <v>4513</v>
      </c>
      <c r="C1845" s="230" t="s">
        <v>82</v>
      </c>
      <c r="D1845" s="230" t="s">
        <v>4514</v>
      </c>
      <c r="E1845" s="230" t="s">
        <v>145</v>
      </c>
      <c r="F1845" s="230">
        <v>35625</v>
      </c>
      <c r="G1845" s="230" t="s">
        <v>4430</v>
      </c>
      <c r="H1845" s="230" t="s">
        <v>1482</v>
      </c>
      <c r="I1845" s="230" t="s">
        <v>58</v>
      </c>
      <c r="J1845" s="230" t="s">
        <v>302</v>
      </c>
      <c r="K1845" s="230">
        <v>2014</v>
      </c>
      <c r="L1845" s="230" t="s">
        <v>293</v>
      </c>
      <c r="S1845" s="230" t="s">
        <v>976</v>
      </c>
      <c r="T1845" s="230" t="s">
        <v>976</v>
      </c>
      <c r="U1845" s="230" t="s">
        <v>976</v>
      </c>
      <c r="V1845" s="230" t="s">
        <v>976</v>
      </c>
    </row>
    <row r="1846" spans="1:22" ht="17.25" customHeight="1" x14ac:dyDescent="0.3">
      <c r="A1846" s="230">
        <v>420555</v>
      </c>
      <c r="B1846" s="230" t="s">
        <v>4515</v>
      </c>
      <c r="C1846" s="230" t="s">
        <v>4516</v>
      </c>
      <c r="D1846" s="230" t="s">
        <v>380</v>
      </c>
      <c r="E1846" s="230" t="s">
        <v>145</v>
      </c>
      <c r="F1846" s="230" t="s">
        <v>4517</v>
      </c>
      <c r="G1846" s="230" t="s">
        <v>1946</v>
      </c>
      <c r="H1846" s="230" t="s">
        <v>1482</v>
      </c>
      <c r="I1846" s="230" t="s">
        <v>58</v>
      </c>
      <c r="J1846" s="230" t="s">
        <v>302</v>
      </c>
      <c r="K1846" s="230">
        <v>2014</v>
      </c>
      <c r="L1846" s="230" t="s">
        <v>293</v>
      </c>
      <c r="U1846" s="230" t="s">
        <v>976</v>
      </c>
      <c r="V1846" s="230" t="s">
        <v>976</v>
      </c>
    </row>
    <row r="1847" spans="1:22" ht="17.25" customHeight="1" x14ac:dyDescent="0.3">
      <c r="A1847" s="230">
        <v>421868</v>
      </c>
      <c r="B1847" s="230" t="s">
        <v>4518</v>
      </c>
      <c r="C1847" s="230" t="s">
        <v>107</v>
      </c>
      <c r="D1847" s="230" t="s">
        <v>371</v>
      </c>
      <c r="E1847" s="230" t="s">
        <v>145</v>
      </c>
      <c r="F1847" s="230">
        <v>34335</v>
      </c>
      <c r="G1847" s="230" t="s">
        <v>293</v>
      </c>
      <c r="H1847" s="230" t="s">
        <v>1482</v>
      </c>
      <c r="I1847" s="230" t="s">
        <v>58</v>
      </c>
      <c r="J1847" s="230" t="s">
        <v>303</v>
      </c>
      <c r="K1847" s="230">
        <v>2014</v>
      </c>
      <c r="L1847" s="230" t="s">
        <v>293</v>
      </c>
      <c r="R1847" s="230" t="s">
        <v>976</v>
      </c>
      <c r="S1847" s="230" t="s">
        <v>976</v>
      </c>
      <c r="T1847" s="230" t="s">
        <v>976</v>
      </c>
      <c r="U1847" s="230" t="s">
        <v>976</v>
      </c>
      <c r="V1847" s="230" t="s">
        <v>976</v>
      </c>
    </row>
    <row r="1848" spans="1:22" ht="17.25" customHeight="1" x14ac:dyDescent="0.3">
      <c r="A1848" s="230">
        <v>422229</v>
      </c>
      <c r="B1848" s="230" t="s">
        <v>4519</v>
      </c>
      <c r="C1848" s="230" t="s">
        <v>689</v>
      </c>
      <c r="D1848" s="230" t="s">
        <v>233</v>
      </c>
      <c r="E1848" s="230" t="s">
        <v>146</v>
      </c>
      <c r="F1848" s="230">
        <v>34700</v>
      </c>
      <c r="H1848" s="230" t="s">
        <v>1482</v>
      </c>
      <c r="I1848" s="230" t="s">
        <v>58</v>
      </c>
      <c r="J1848" s="230" t="s">
        <v>303</v>
      </c>
      <c r="K1848" s="230">
        <v>2014</v>
      </c>
      <c r="L1848" s="230" t="s">
        <v>293</v>
      </c>
      <c r="U1848" s="230" t="s">
        <v>976</v>
      </c>
      <c r="V1848" s="230" t="s">
        <v>976</v>
      </c>
    </row>
    <row r="1849" spans="1:22" ht="17.25" customHeight="1" x14ac:dyDescent="0.3">
      <c r="A1849" s="230">
        <v>418571</v>
      </c>
      <c r="B1849" s="230" t="s">
        <v>4520</v>
      </c>
      <c r="C1849" s="230" t="s">
        <v>3119</v>
      </c>
      <c r="D1849" s="230" t="s">
        <v>204</v>
      </c>
      <c r="E1849" s="230" t="s">
        <v>145</v>
      </c>
      <c r="F1849" s="230">
        <v>34700</v>
      </c>
      <c r="H1849" s="230" t="s">
        <v>1482</v>
      </c>
      <c r="I1849" s="230" t="s">
        <v>58</v>
      </c>
      <c r="J1849" s="230" t="s">
        <v>303</v>
      </c>
      <c r="K1849" s="230">
        <v>2014</v>
      </c>
      <c r="L1849" s="230" t="s">
        <v>293</v>
      </c>
      <c r="R1849" s="230" t="s">
        <v>976</v>
      </c>
      <c r="S1849" s="230" t="s">
        <v>976</v>
      </c>
      <c r="T1849" s="230" t="s">
        <v>976</v>
      </c>
      <c r="U1849" s="230" t="s">
        <v>976</v>
      </c>
      <c r="V1849" s="230" t="s">
        <v>976</v>
      </c>
    </row>
    <row r="1850" spans="1:22" ht="17.25" customHeight="1" x14ac:dyDescent="0.3">
      <c r="A1850" s="230">
        <v>424575</v>
      </c>
      <c r="B1850" s="230" t="s">
        <v>4521</v>
      </c>
      <c r="C1850" s="230" t="s">
        <v>1178</v>
      </c>
      <c r="D1850" s="230" t="s">
        <v>4522</v>
      </c>
      <c r="E1850" s="230" t="s">
        <v>145</v>
      </c>
      <c r="F1850" s="230">
        <v>34719</v>
      </c>
      <c r="G1850" s="230" t="s">
        <v>293</v>
      </c>
      <c r="H1850" s="230" t="s">
        <v>1482</v>
      </c>
      <c r="I1850" s="230" t="s">
        <v>58</v>
      </c>
      <c r="J1850" s="230" t="s">
        <v>303</v>
      </c>
      <c r="K1850" s="230">
        <v>2014</v>
      </c>
      <c r="L1850" s="230" t="s">
        <v>293</v>
      </c>
      <c r="T1850" s="230" t="s">
        <v>976</v>
      </c>
      <c r="U1850" s="230" t="s">
        <v>976</v>
      </c>
      <c r="V1850" s="230" t="s">
        <v>976</v>
      </c>
    </row>
    <row r="1851" spans="1:22" ht="17.25" customHeight="1" x14ac:dyDescent="0.3">
      <c r="A1851" s="230">
        <v>424939</v>
      </c>
      <c r="B1851" s="230" t="s">
        <v>4523</v>
      </c>
      <c r="C1851" s="230" t="s">
        <v>83</v>
      </c>
      <c r="D1851" s="230" t="s">
        <v>234</v>
      </c>
      <c r="E1851" s="230" t="s">
        <v>145</v>
      </c>
      <c r="F1851" s="230">
        <v>34793</v>
      </c>
      <c r="G1851" s="230" t="s">
        <v>288</v>
      </c>
      <c r="H1851" s="230" t="s">
        <v>1482</v>
      </c>
      <c r="I1851" s="230" t="s">
        <v>58</v>
      </c>
      <c r="J1851" s="230" t="s">
        <v>303</v>
      </c>
      <c r="K1851" s="230">
        <v>2014</v>
      </c>
      <c r="L1851" s="230" t="s">
        <v>293</v>
      </c>
      <c r="T1851" s="230" t="s">
        <v>976</v>
      </c>
      <c r="U1851" s="230" t="s">
        <v>976</v>
      </c>
      <c r="V1851" s="230" t="s">
        <v>976</v>
      </c>
    </row>
    <row r="1852" spans="1:22" ht="17.25" customHeight="1" x14ac:dyDescent="0.3">
      <c r="A1852" s="230">
        <v>426241</v>
      </c>
      <c r="B1852" s="230" t="s">
        <v>4524</v>
      </c>
      <c r="C1852" s="230" t="s">
        <v>63</v>
      </c>
      <c r="D1852" s="230" t="s">
        <v>242</v>
      </c>
      <c r="E1852" s="230" t="s">
        <v>146</v>
      </c>
      <c r="F1852" s="230">
        <v>34856</v>
      </c>
      <c r="H1852" s="230" t="s">
        <v>1482</v>
      </c>
      <c r="I1852" s="230" t="s">
        <v>58</v>
      </c>
      <c r="J1852" s="230" t="s">
        <v>303</v>
      </c>
      <c r="K1852" s="230">
        <v>2014</v>
      </c>
      <c r="L1852" s="230" t="s">
        <v>293</v>
      </c>
      <c r="N1852" s="230">
        <v>3186</v>
      </c>
      <c r="O1852" s="230">
        <v>44427.419699074075</v>
      </c>
      <c r="P1852" s="230">
        <v>8000</v>
      </c>
    </row>
    <row r="1853" spans="1:22" ht="17.25" customHeight="1" x14ac:dyDescent="0.3">
      <c r="A1853" s="230">
        <v>419656</v>
      </c>
      <c r="B1853" s="230" t="s">
        <v>4525</v>
      </c>
      <c r="C1853" s="230" t="s">
        <v>63</v>
      </c>
      <c r="D1853" s="230" t="s">
        <v>662</v>
      </c>
      <c r="E1853" s="230" t="s">
        <v>145</v>
      </c>
      <c r="F1853" s="230">
        <v>35065</v>
      </c>
      <c r="G1853" s="230" t="s">
        <v>288</v>
      </c>
      <c r="H1853" s="230" t="s">
        <v>1482</v>
      </c>
      <c r="I1853" s="230" t="s">
        <v>58</v>
      </c>
      <c r="J1853" s="230" t="s">
        <v>303</v>
      </c>
      <c r="K1853" s="230">
        <v>2014</v>
      </c>
      <c r="L1853" s="230" t="s">
        <v>293</v>
      </c>
      <c r="R1853" s="230" t="s">
        <v>976</v>
      </c>
      <c r="S1853" s="230" t="s">
        <v>976</v>
      </c>
      <c r="T1853" s="230" t="s">
        <v>976</v>
      </c>
      <c r="U1853" s="230" t="s">
        <v>976</v>
      </c>
      <c r="V1853" s="230" t="s">
        <v>976</v>
      </c>
    </row>
    <row r="1854" spans="1:22" ht="17.25" customHeight="1" x14ac:dyDescent="0.3">
      <c r="A1854" s="230">
        <v>421579</v>
      </c>
      <c r="B1854" s="230" t="s">
        <v>4526</v>
      </c>
      <c r="C1854" s="230" t="s">
        <v>116</v>
      </c>
      <c r="D1854" s="230" t="s">
        <v>363</v>
      </c>
      <c r="E1854" s="230" t="s">
        <v>145</v>
      </c>
      <c r="F1854" s="230">
        <v>35065</v>
      </c>
      <c r="G1854" s="230" t="s">
        <v>288</v>
      </c>
      <c r="H1854" s="230" t="s">
        <v>1482</v>
      </c>
      <c r="I1854" s="230" t="s">
        <v>58</v>
      </c>
      <c r="J1854" s="230" t="s">
        <v>303</v>
      </c>
      <c r="K1854" s="230">
        <v>2014</v>
      </c>
      <c r="L1854" s="230" t="s">
        <v>293</v>
      </c>
      <c r="R1854" s="230" t="s">
        <v>976</v>
      </c>
      <c r="S1854" s="230" t="s">
        <v>976</v>
      </c>
      <c r="T1854" s="230" t="s">
        <v>976</v>
      </c>
      <c r="U1854" s="230" t="s">
        <v>976</v>
      </c>
      <c r="V1854" s="230" t="s">
        <v>976</v>
      </c>
    </row>
    <row r="1855" spans="1:22" ht="17.25" customHeight="1" x14ac:dyDescent="0.3">
      <c r="A1855" s="230">
        <v>421591</v>
      </c>
      <c r="B1855" s="230" t="s">
        <v>4527</v>
      </c>
      <c r="C1855" s="230" t="s">
        <v>519</v>
      </c>
      <c r="D1855" s="230" t="s">
        <v>270</v>
      </c>
      <c r="E1855" s="230" t="s">
        <v>145</v>
      </c>
      <c r="F1855" s="230">
        <v>35065</v>
      </c>
      <c r="G1855" s="230" t="s">
        <v>4442</v>
      </c>
      <c r="H1855" s="230" t="s">
        <v>1482</v>
      </c>
      <c r="I1855" s="230" t="s">
        <v>58</v>
      </c>
      <c r="J1855" s="230" t="s">
        <v>303</v>
      </c>
      <c r="K1855" s="230">
        <v>2014</v>
      </c>
      <c r="L1855" s="230" t="s">
        <v>293</v>
      </c>
      <c r="R1855" s="230" t="s">
        <v>976</v>
      </c>
      <c r="S1855" s="230" t="s">
        <v>976</v>
      </c>
      <c r="T1855" s="230" t="s">
        <v>976</v>
      </c>
      <c r="U1855" s="230" t="s">
        <v>976</v>
      </c>
      <c r="V1855" s="230" t="s">
        <v>976</v>
      </c>
    </row>
    <row r="1856" spans="1:22" ht="17.25" customHeight="1" x14ac:dyDescent="0.3">
      <c r="A1856" s="230">
        <v>424188</v>
      </c>
      <c r="B1856" s="230" t="s">
        <v>4528</v>
      </c>
      <c r="C1856" s="230" t="s">
        <v>65</v>
      </c>
      <c r="D1856" s="230" t="s">
        <v>625</v>
      </c>
      <c r="E1856" s="230" t="s">
        <v>145</v>
      </c>
      <c r="F1856" s="230">
        <v>35065</v>
      </c>
      <c r="G1856" s="230" t="s">
        <v>4334</v>
      </c>
      <c r="H1856" s="230" t="s">
        <v>1482</v>
      </c>
      <c r="I1856" s="230" t="s">
        <v>58</v>
      </c>
      <c r="J1856" s="230" t="s">
        <v>303</v>
      </c>
      <c r="K1856" s="230">
        <v>2014</v>
      </c>
      <c r="L1856" s="230" t="s">
        <v>293</v>
      </c>
      <c r="R1856" s="230" t="s">
        <v>976</v>
      </c>
      <c r="S1856" s="230" t="s">
        <v>976</v>
      </c>
      <c r="T1856" s="230" t="s">
        <v>976</v>
      </c>
      <c r="U1856" s="230" t="s">
        <v>976</v>
      </c>
      <c r="V1856" s="230" t="s">
        <v>976</v>
      </c>
    </row>
    <row r="1857" spans="1:22" ht="17.25" customHeight="1" x14ac:dyDescent="0.3">
      <c r="A1857" s="230">
        <v>420572</v>
      </c>
      <c r="B1857" s="230" t="s">
        <v>4293</v>
      </c>
      <c r="C1857" s="230" t="s">
        <v>465</v>
      </c>
      <c r="D1857" s="230" t="s">
        <v>246</v>
      </c>
      <c r="E1857" s="230" t="s">
        <v>145</v>
      </c>
      <c r="F1857" s="230">
        <v>35065</v>
      </c>
      <c r="G1857" s="230" t="s">
        <v>4303</v>
      </c>
      <c r="H1857" s="230" t="s">
        <v>1482</v>
      </c>
      <c r="I1857" s="230" t="s">
        <v>58</v>
      </c>
      <c r="J1857" s="230" t="s">
        <v>303</v>
      </c>
      <c r="K1857" s="230">
        <v>2014</v>
      </c>
      <c r="L1857" s="230" t="s">
        <v>293</v>
      </c>
      <c r="R1857" s="230" t="s">
        <v>976</v>
      </c>
      <c r="S1857" s="230" t="s">
        <v>976</v>
      </c>
      <c r="T1857" s="230" t="s">
        <v>976</v>
      </c>
      <c r="U1857" s="230" t="s">
        <v>976</v>
      </c>
      <c r="V1857" s="230" t="s">
        <v>976</v>
      </c>
    </row>
    <row r="1858" spans="1:22" ht="17.25" customHeight="1" x14ac:dyDescent="0.3">
      <c r="A1858" s="230">
        <v>424368</v>
      </c>
      <c r="B1858" s="230" t="s">
        <v>4529</v>
      </c>
      <c r="C1858" s="230" t="s">
        <v>574</v>
      </c>
      <c r="D1858" s="230" t="s">
        <v>392</v>
      </c>
      <c r="E1858" s="230" t="s">
        <v>146</v>
      </c>
      <c r="F1858" s="230">
        <v>35065</v>
      </c>
      <c r="H1858" s="230" t="s">
        <v>1482</v>
      </c>
      <c r="I1858" s="230" t="s">
        <v>58</v>
      </c>
      <c r="J1858" s="230" t="s">
        <v>303</v>
      </c>
      <c r="K1858" s="230">
        <v>2014</v>
      </c>
      <c r="L1858" s="230" t="s">
        <v>293</v>
      </c>
      <c r="S1858" s="230" t="s">
        <v>976</v>
      </c>
      <c r="T1858" s="230" t="s">
        <v>976</v>
      </c>
      <c r="U1858" s="230" t="s">
        <v>976</v>
      </c>
      <c r="V1858" s="230" t="s">
        <v>976</v>
      </c>
    </row>
    <row r="1859" spans="1:22" ht="17.25" customHeight="1" x14ac:dyDescent="0.3">
      <c r="A1859" s="230">
        <v>425163</v>
      </c>
      <c r="B1859" s="230" t="s">
        <v>4530</v>
      </c>
      <c r="C1859" s="230" t="s">
        <v>83</v>
      </c>
      <c r="D1859" s="230" t="s">
        <v>91</v>
      </c>
      <c r="E1859" s="230" t="s">
        <v>145</v>
      </c>
      <c r="F1859" s="230">
        <v>35094</v>
      </c>
      <c r="G1859" s="230" t="s">
        <v>2025</v>
      </c>
      <c r="H1859" s="230" t="s">
        <v>1482</v>
      </c>
      <c r="I1859" s="230" t="s">
        <v>58</v>
      </c>
      <c r="J1859" s="230" t="s">
        <v>303</v>
      </c>
      <c r="K1859" s="230">
        <v>2014</v>
      </c>
      <c r="L1859" s="230" t="s">
        <v>293</v>
      </c>
      <c r="S1859" s="230" t="s">
        <v>976</v>
      </c>
      <c r="T1859" s="230" t="s">
        <v>976</v>
      </c>
      <c r="U1859" s="230" t="s">
        <v>976</v>
      </c>
      <c r="V1859" s="230" t="s">
        <v>976</v>
      </c>
    </row>
    <row r="1860" spans="1:22" ht="17.25" customHeight="1" x14ac:dyDescent="0.3">
      <c r="A1860" s="230">
        <v>425696</v>
      </c>
      <c r="B1860" s="230" t="s">
        <v>4531</v>
      </c>
      <c r="C1860" s="230" t="s">
        <v>83</v>
      </c>
      <c r="D1860" s="230" t="s">
        <v>525</v>
      </c>
      <c r="E1860" s="230" t="s">
        <v>146</v>
      </c>
      <c r="F1860" s="230">
        <v>35172</v>
      </c>
      <c r="G1860" s="230" t="s">
        <v>2519</v>
      </c>
      <c r="H1860" s="230" t="s">
        <v>1482</v>
      </c>
      <c r="I1860" s="230" t="s">
        <v>58</v>
      </c>
      <c r="J1860" s="230" t="s">
        <v>303</v>
      </c>
      <c r="K1860" s="230">
        <v>2014</v>
      </c>
      <c r="L1860" s="230" t="s">
        <v>293</v>
      </c>
      <c r="S1860" s="230" t="s">
        <v>976</v>
      </c>
      <c r="U1860" s="230" t="s">
        <v>976</v>
      </c>
      <c r="V1860" s="230" t="s">
        <v>976</v>
      </c>
    </row>
    <row r="1861" spans="1:22" ht="17.25" customHeight="1" x14ac:dyDescent="0.3">
      <c r="A1861" s="230">
        <v>425131</v>
      </c>
      <c r="B1861" s="230" t="s">
        <v>4532</v>
      </c>
      <c r="C1861" s="230" t="s">
        <v>405</v>
      </c>
      <c r="D1861" s="230" t="s">
        <v>1603</v>
      </c>
      <c r="E1861" s="230" t="s">
        <v>145</v>
      </c>
      <c r="F1861" s="230">
        <v>35182</v>
      </c>
      <c r="G1861" s="230" t="s">
        <v>4395</v>
      </c>
      <c r="H1861" s="230" t="s">
        <v>1482</v>
      </c>
      <c r="I1861" s="230" t="s">
        <v>58</v>
      </c>
      <c r="J1861" s="230" t="s">
        <v>303</v>
      </c>
      <c r="K1861" s="230">
        <v>2014</v>
      </c>
      <c r="L1861" s="230" t="s">
        <v>293</v>
      </c>
      <c r="S1861" s="230" t="s">
        <v>976</v>
      </c>
      <c r="T1861" s="230" t="s">
        <v>976</v>
      </c>
      <c r="U1861" s="230" t="s">
        <v>976</v>
      </c>
      <c r="V1861" s="230" t="s">
        <v>976</v>
      </c>
    </row>
    <row r="1862" spans="1:22" ht="17.25" customHeight="1" x14ac:dyDescent="0.3">
      <c r="A1862" s="230">
        <v>424559</v>
      </c>
      <c r="B1862" s="230" t="s">
        <v>4533</v>
      </c>
      <c r="C1862" s="230" t="s">
        <v>92</v>
      </c>
      <c r="D1862" s="230" t="s">
        <v>622</v>
      </c>
      <c r="E1862" s="230" t="s">
        <v>146</v>
      </c>
      <c r="F1862" s="230">
        <v>35221</v>
      </c>
      <c r="G1862" s="230" t="s">
        <v>1563</v>
      </c>
      <c r="H1862" s="230" t="s">
        <v>1482</v>
      </c>
      <c r="I1862" s="230" t="s">
        <v>58</v>
      </c>
      <c r="J1862" s="230" t="s">
        <v>303</v>
      </c>
      <c r="K1862" s="230">
        <v>2014</v>
      </c>
      <c r="L1862" s="230" t="s">
        <v>293</v>
      </c>
      <c r="S1862" s="230" t="s">
        <v>976</v>
      </c>
      <c r="T1862" s="230" t="s">
        <v>976</v>
      </c>
      <c r="U1862" s="230" t="s">
        <v>976</v>
      </c>
      <c r="V1862" s="230" t="s">
        <v>976</v>
      </c>
    </row>
    <row r="1863" spans="1:22" ht="17.25" customHeight="1" x14ac:dyDescent="0.3">
      <c r="A1863" s="230">
        <v>424922</v>
      </c>
      <c r="B1863" s="230" t="s">
        <v>4534</v>
      </c>
      <c r="C1863" s="230" t="s">
        <v>104</v>
      </c>
      <c r="D1863" s="230" t="s">
        <v>541</v>
      </c>
      <c r="E1863" s="230" t="s">
        <v>146</v>
      </c>
      <c r="F1863" s="230">
        <v>35302</v>
      </c>
      <c r="G1863" s="230" t="s">
        <v>293</v>
      </c>
      <c r="H1863" s="230" t="s">
        <v>1482</v>
      </c>
      <c r="I1863" s="230" t="s">
        <v>58</v>
      </c>
      <c r="J1863" s="230" t="s">
        <v>303</v>
      </c>
      <c r="K1863" s="230">
        <v>2014</v>
      </c>
      <c r="L1863" s="230" t="s">
        <v>293</v>
      </c>
      <c r="S1863" s="230" t="s">
        <v>976</v>
      </c>
      <c r="U1863" s="230" t="s">
        <v>976</v>
      </c>
      <c r="V1863" s="230" t="s">
        <v>976</v>
      </c>
    </row>
    <row r="1864" spans="1:22" ht="17.25" customHeight="1" x14ac:dyDescent="0.3">
      <c r="A1864" s="230">
        <v>425126</v>
      </c>
      <c r="B1864" s="230" t="s">
        <v>4535</v>
      </c>
      <c r="C1864" s="230" t="s">
        <v>63</v>
      </c>
      <c r="D1864" s="230" t="s">
        <v>4536</v>
      </c>
      <c r="E1864" s="230" t="s">
        <v>146</v>
      </c>
      <c r="F1864" s="230">
        <v>35307</v>
      </c>
      <c r="G1864" s="230" t="s">
        <v>1856</v>
      </c>
      <c r="H1864" s="230" t="s">
        <v>1482</v>
      </c>
      <c r="I1864" s="230" t="s">
        <v>58</v>
      </c>
      <c r="J1864" s="230" t="s">
        <v>303</v>
      </c>
      <c r="K1864" s="230">
        <v>2014</v>
      </c>
      <c r="L1864" s="230" t="s">
        <v>293</v>
      </c>
      <c r="S1864" s="230" t="s">
        <v>976</v>
      </c>
      <c r="T1864" s="230" t="s">
        <v>976</v>
      </c>
      <c r="U1864" s="230" t="s">
        <v>976</v>
      </c>
      <c r="V1864" s="230" t="s">
        <v>976</v>
      </c>
    </row>
    <row r="1865" spans="1:22" ht="17.25" customHeight="1" x14ac:dyDescent="0.3">
      <c r="A1865" s="230">
        <v>425425</v>
      </c>
      <c r="B1865" s="230" t="s">
        <v>4537</v>
      </c>
      <c r="C1865" s="230" t="s">
        <v>71</v>
      </c>
      <c r="D1865" s="230" t="s">
        <v>241</v>
      </c>
      <c r="E1865" s="230" t="s">
        <v>146</v>
      </c>
      <c r="F1865" s="230">
        <v>35353</v>
      </c>
      <c r="H1865" s="230" t="s">
        <v>1482</v>
      </c>
      <c r="I1865" s="230" t="s">
        <v>58</v>
      </c>
      <c r="J1865" s="230" t="s">
        <v>303</v>
      </c>
      <c r="K1865" s="230">
        <v>2014</v>
      </c>
      <c r="L1865" s="230" t="s">
        <v>293</v>
      </c>
      <c r="S1865" s="230" t="s">
        <v>976</v>
      </c>
      <c r="T1865" s="230" t="s">
        <v>976</v>
      </c>
      <c r="U1865" s="230" t="s">
        <v>976</v>
      </c>
      <c r="V1865" s="230" t="s">
        <v>976</v>
      </c>
    </row>
    <row r="1866" spans="1:22" ht="17.25" customHeight="1" x14ac:dyDescent="0.3">
      <c r="A1866" s="230">
        <v>425049</v>
      </c>
      <c r="B1866" s="230" t="s">
        <v>4538</v>
      </c>
      <c r="C1866" s="230" t="s">
        <v>63</v>
      </c>
      <c r="D1866" s="230" t="s">
        <v>4539</v>
      </c>
      <c r="E1866" s="230" t="s">
        <v>145</v>
      </c>
      <c r="F1866" s="230">
        <v>35431</v>
      </c>
      <c r="G1866" s="230" t="s">
        <v>2519</v>
      </c>
      <c r="H1866" s="230" t="s">
        <v>1482</v>
      </c>
      <c r="I1866" s="230" t="s">
        <v>58</v>
      </c>
      <c r="J1866" s="230" t="s">
        <v>303</v>
      </c>
      <c r="K1866" s="230">
        <v>2014</v>
      </c>
      <c r="L1866" s="230" t="s">
        <v>293</v>
      </c>
      <c r="T1866" s="230" t="s">
        <v>976</v>
      </c>
      <c r="U1866" s="230" t="s">
        <v>976</v>
      </c>
      <c r="V1866" s="230" t="s">
        <v>976</v>
      </c>
    </row>
    <row r="1867" spans="1:22" ht="17.25" customHeight="1" x14ac:dyDescent="0.3">
      <c r="A1867" s="230">
        <v>426745</v>
      </c>
      <c r="B1867" s="230" t="s">
        <v>3432</v>
      </c>
      <c r="C1867" s="230" t="s">
        <v>4540</v>
      </c>
      <c r="D1867" s="230" t="s">
        <v>213</v>
      </c>
      <c r="E1867" s="230" t="s">
        <v>145</v>
      </c>
      <c r="F1867" s="230">
        <v>35431</v>
      </c>
      <c r="G1867" s="230" t="s">
        <v>4541</v>
      </c>
      <c r="H1867" s="230" t="s">
        <v>1482</v>
      </c>
      <c r="I1867" s="230" t="s">
        <v>58</v>
      </c>
      <c r="J1867" s="230" t="s">
        <v>303</v>
      </c>
      <c r="K1867" s="230">
        <v>2014</v>
      </c>
      <c r="L1867" s="230" t="s">
        <v>293</v>
      </c>
    </row>
    <row r="1868" spans="1:22" ht="17.25" customHeight="1" x14ac:dyDescent="0.3">
      <c r="A1868" s="230">
        <v>426550</v>
      </c>
      <c r="B1868" s="230" t="s">
        <v>4542</v>
      </c>
      <c r="C1868" s="230" t="s">
        <v>487</v>
      </c>
      <c r="D1868" s="230" t="s">
        <v>408</v>
      </c>
      <c r="E1868" s="230" t="s">
        <v>145</v>
      </c>
      <c r="F1868" s="230">
        <v>35431</v>
      </c>
      <c r="G1868" s="230" t="s">
        <v>288</v>
      </c>
      <c r="H1868" s="230" t="s">
        <v>1482</v>
      </c>
      <c r="I1868" s="230" t="s">
        <v>58</v>
      </c>
      <c r="J1868" s="230" t="s">
        <v>303</v>
      </c>
      <c r="K1868" s="230">
        <v>2014</v>
      </c>
      <c r="L1868" s="230" t="s">
        <v>293</v>
      </c>
    </row>
    <row r="1869" spans="1:22" ht="17.25" customHeight="1" x14ac:dyDescent="0.3">
      <c r="A1869" s="230">
        <v>421975</v>
      </c>
      <c r="B1869" s="230" t="s">
        <v>4543</v>
      </c>
      <c r="C1869" s="230" t="s">
        <v>607</v>
      </c>
      <c r="D1869" s="230" t="s">
        <v>219</v>
      </c>
      <c r="E1869" s="230" t="s">
        <v>145</v>
      </c>
      <c r="F1869" s="230">
        <v>35431</v>
      </c>
      <c r="G1869" s="230" t="s">
        <v>2019</v>
      </c>
      <c r="H1869" s="230" t="s">
        <v>1482</v>
      </c>
      <c r="I1869" s="230" t="s">
        <v>58</v>
      </c>
      <c r="J1869" s="230" t="s">
        <v>303</v>
      </c>
      <c r="K1869" s="230">
        <v>2014</v>
      </c>
      <c r="L1869" s="230" t="s">
        <v>293</v>
      </c>
      <c r="R1869" s="230" t="s">
        <v>976</v>
      </c>
      <c r="S1869" s="230" t="s">
        <v>976</v>
      </c>
      <c r="T1869" s="230" t="s">
        <v>976</v>
      </c>
      <c r="U1869" s="230" t="s">
        <v>976</v>
      </c>
      <c r="V1869" s="230" t="s">
        <v>976</v>
      </c>
    </row>
    <row r="1870" spans="1:22" ht="17.25" customHeight="1" x14ac:dyDescent="0.3">
      <c r="A1870" s="230">
        <v>424836</v>
      </c>
      <c r="B1870" s="230" t="s">
        <v>4544</v>
      </c>
      <c r="C1870" s="230" t="s">
        <v>4545</v>
      </c>
      <c r="D1870" s="230" t="s">
        <v>212</v>
      </c>
      <c r="E1870" s="230" t="s">
        <v>146</v>
      </c>
      <c r="F1870" s="230">
        <v>35445</v>
      </c>
      <c r="G1870" s="230" t="s">
        <v>4269</v>
      </c>
      <c r="H1870" s="230" t="s">
        <v>1482</v>
      </c>
      <c r="I1870" s="230" t="s">
        <v>58</v>
      </c>
      <c r="J1870" s="230" t="s">
        <v>303</v>
      </c>
      <c r="K1870" s="230">
        <v>2014</v>
      </c>
      <c r="L1870" s="230" t="s">
        <v>293</v>
      </c>
      <c r="T1870" s="230" t="s">
        <v>976</v>
      </c>
      <c r="U1870" s="230" t="s">
        <v>976</v>
      </c>
      <c r="V1870" s="230" t="s">
        <v>976</v>
      </c>
    </row>
    <row r="1871" spans="1:22" ht="17.25" customHeight="1" x14ac:dyDescent="0.3">
      <c r="A1871" s="230">
        <v>426277</v>
      </c>
      <c r="B1871" s="230" t="s">
        <v>4546</v>
      </c>
      <c r="C1871" s="230" t="s">
        <v>87</v>
      </c>
      <c r="D1871" s="230" t="s">
        <v>216</v>
      </c>
      <c r="E1871" s="230" t="s">
        <v>146</v>
      </c>
      <c r="F1871" s="230">
        <v>35551</v>
      </c>
      <c r="G1871" s="230" t="s">
        <v>288</v>
      </c>
      <c r="H1871" s="230" t="s">
        <v>1482</v>
      </c>
      <c r="I1871" s="230" t="s">
        <v>58</v>
      </c>
      <c r="J1871" s="230" t="s">
        <v>303</v>
      </c>
      <c r="K1871" s="230">
        <v>2014</v>
      </c>
      <c r="L1871" s="230" t="s">
        <v>293</v>
      </c>
      <c r="V1871" s="230" t="s">
        <v>976</v>
      </c>
    </row>
    <row r="1872" spans="1:22" ht="17.25" customHeight="1" x14ac:dyDescent="0.3">
      <c r="A1872" s="230">
        <v>426692</v>
      </c>
      <c r="B1872" s="230" t="s">
        <v>3706</v>
      </c>
      <c r="C1872" s="230" t="s">
        <v>389</v>
      </c>
      <c r="D1872" s="230" t="s">
        <v>2002</v>
      </c>
      <c r="E1872" s="230" t="s">
        <v>145</v>
      </c>
      <c r="F1872" s="230" t="s">
        <v>4547</v>
      </c>
      <c r="G1872" s="230" t="s">
        <v>4403</v>
      </c>
      <c r="H1872" s="230" t="s">
        <v>1482</v>
      </c>
      <c r="I1872" s="230" t="s">
        <v>58</v>
      </c>
      <c r="J1872" s="230" t="s">
        <v>303</v>
      </c>
      <c r="K1872" s="230">
        <v>2014</v>
      </c>
      <c r="L1872" s="230" t="s">
        <v>293</v>
      </c>
      <c r="N1872" s="230">
        <v>3006</v>
      </c>
      <c r="O1872" s="230">
        <v>44419.549803240741</v>
      </c>
      <c r="P1872" s="230">
        <v>10000</v>
      </c>
    </row>
    <row r="1873" spans="1:22" ht="17.25" customHeight="1" x14ac:dyDescent="0.3">
      <c r="A1873" s="230">
        <v>426132</v>
      </c>
      <c r="B1873" s="230" t="s">
        <v>4548</v>
      </c>
      <c r="C1873" s="230" t="s">
        <v>63</v>
      </c>
      <c r="D1873" s="230" t="s">
        <v>4549</v>
      </c>
      <c r="E1873" s="230" t="s">
        <v>146</v>
      </c>
      <c r="H1873" s="230" t="s">
        <v>1482</v>
      </c>
      <c r="I1873" s="230" t="s">
        <v>58</v>
      </c>
      <c r="J1873" s="230" t="s">
        <v>303</v>
      </c>
      <c r="K1873" s="230">
        <v>2014</v>
      </c>
      <c r="L1873" s="230" t="s">
        <v>293</v>
      </c>
      <c r="U1873" s="230" t="s">
        <v>976</v>
      </c>
      <c r="V1873" s="230" t="s">
        <v>976</v>
      </c>
    </row>
    <row r="1874" spans="1:22" ht="17.25" customHeight="1" x14ac:dyDescent="0.3">
      <c r="A1874" s="230">
        <v>427105</v>
      </c>
      <c r="B1874" s="230" t="s">
        <v>4550</v>
      </c>
      <c r="C1874" s="230" t="s">
        <v>63</v>
      </c>
      <c r="D1874" s="230" t="s">
        <v>469</v>
      </c>
      <c r="E1874" s="230" t="s">
        <v>146</v>
      </c>
      <c r="H1874" s="230" t="s">
        <v>1482</v>
      </c>
      <c r="I1874" s="230" t="s">
        <v>58</v>
      </c>
      <c r="J1874" s="230" t="s">
        <v>303</v>
      </c>
      <c r="K1874" s="230">
        <v>2014</v>
      </c>
      <c r="L1874" s="230" t="s">
        <v>293</v>
      </c>
      <c r="U1874" s="230" t="s">
        <v>976</v>
      </c>
      <c r="V1874" s="230" t="s">
        <v>976</v>
      </c>
    </row>
    <row r="1875" spans="1:22" ht="17.25" customHeight="1" x14ac:dyDescent="0.3">
      <c r="A1875" s="230">
        <v>425779</v>
      </c>
      <c r="B1875" s="230" t="s">
        <v>4551</v>
      </c>
      <c r="C1875" s="230" t="s">
        <v>63</v>
      </c>
      <c r="D1875" s="230" t="s">
        <v>223</v>
      </c>
      <c r="E1875" s="230" t="s">
        <v>145</v>
      </c>
      <c r="H1875" s="230" t="s">
        <v>1482</v>
      </c>
      <c r="I1875" s="230" t="s">
        <v>58</v>
      </c>
      <c r="J1875" s="230" t="s">
        <v>303</v>
      </c>
      <c r="K1875" s="230">
        <v>2014</v>
      </c>
      <c r="L1875" s="230" t="s">
        <v>293</v>
      </c>
      <c r="U1875" s="230" t="s">
        <v>976</v>
      </c>
      <c r="V1875" s="230" t="s">
        <v>976</v>
      </c>
    </row>
    <row r="1876" spans="1:22" ht="17.25" customHeight="1" x14ac:dyDescent="0.3">
      <c r="A1876" s="230">
        <v>425797</v>
      </c>
      <c r="B1876" s="230" t="s">
        <v>4552</v>
      </c>
      <c r="C1876" s="230" t="s">
        <v>92</v>
      </c>
      <c r="D1876" s="230" t="s">
        <v>4553</v>
      </c>
      <c r="E1876" s="230" t="s">
        <v>145</v>
      </c>
      <c r="H1876" s="230" t="s">
        <v>1482</v>
      </c>
      <c r="I1876" s="230" t="s">
        <v>58</v>
      </c>
      <c r="J1876" s="230" t="s">
        <v>303</v>
      </c>
      <c r="K1876" s="230">
        <v>2014</v>
      </c>
      <c r="L1876" s="230" t="s">
        <v>293</v>
      </c>
      <c r="U1876" s="230" t="s">
        <v>976</v>
      </c>
      <c r="V1876" s="230" t="s">
        <v>976</v>
      </c>
    </row>
    <row r="1877" spans="1:22" ht="17.25" customHeight="1" x14ac:dyDescent="0.3">
      <c r="A1877" s="230">
        <v>425806</v>
      </c>
      <c r="B1877" s="230" t="s">
        <v>4554</v>
      </c>
      <c r="C1877" s="230" t="s">
        <v>708</v>
      </c>
      <c r="D1877" s="230" t="s">
        <v>208</v>
      </c>
      <c r="E1877" s="230" t="s">
        <v>145</v>
      </c>
      <c r="H1877" s="230" t="s">
        <v>1482</v>
      </c>
      <c r="I1877" s="230" t="s">
        <v>58</v>
      </c>
      <c r="J1877" s="230" t="s">
        <v>303</v>
      </c>
      <c r="K1877" s="230">
        <v>2014</v>
      </c>
      <c r="L1877" s="230" t="s">
        <v>293</v>
      </c>
      <c r="U1877" s="230" t="s">
        <v>976</v>
      </c>
      <c r="V1877" s="230" t="s">
        <v>976</v>
      </c>
    </row>
    <row r="1878" spans="1:22" ht="17.25" customHeight="1" x14ac:dyDescent="0.3">
      <c r="A1878" s="230">
        <v>426044</v>
      </c>
      <c r="B1878" s="230" t="s">
        <v>4555</v>
      </c>
      <c r="C1878" s="230" t="s">
        <v>107</v>
      </c>
      <c r="D1878" s="230" t="s">
        <v>222</v>
      </c>
      <c r="E1878" s="230" t="s">
        <v>145</v>
      </c>
      <c r="H1878" s="230" t="s">
        <v>1482</v>
      </c>
      <c r="I1878" s="230" t="s">
        <v>58</v>
      </c>
      <c r="J1878" s="230" t="s">
        <v>303</v>
      </c>
      <c r="K1878" s="230">
        <v>2014</v>
      </c>
      <c r="L1878" s="230" t="s">
        <v>293</v>
      </c>
      <c r="U1878" s="230" t="s">
        <v>976</v>
      </c>
      <c r="V1878" s="230" t="s">
        <v>976</v>
      </c>
    </row>
    <row r="1879" spans="1:22" ht="17.25" customHeight="1" x14ac:dyDescent="0.3">
      <c r="A1879" s="230">
        <v>427081</v>
      </c>
      <c r="B1879" s="230" t="s">
        <v>4556</v>
      </c>
      <c r="C1879" s="230" t="s">
        <v>4557</v>
      </c>
      <c r="D1879" s="230" t="s">
        <v>4558</v>
      </c>
      <c r="E1879" s="230" t="s">
        <v>145</v>
      </c>
      <c r="H1879" s="230" t="s">
        <v>1482</v>
      </c>
      <c r="I1879" s="230" t="s">
        <v>58</v>
      </c>
      <c r="J1879" s="230" t="s">
        <v>303</v>
      </c>
      <c r="K1879" s="230">
        <v>2014</v>
      </c>
      <c r="L1879" s="230" t="s">
        <v>293</v>
      </c>
      <c r="U1879" s="230" t="s">
        <v>976</v>
      </c>
      <c r="V1879" s="230" t="s">
        <v>976</v>
      </c>
    </row>
    <row r="1880" spans="1:22" ht="17.25" customHeight="1" x14ac:dyDescent="0.3">
      <c r="A1880" s="230">
        <v>426368</v>
      </c>
      <c r="B1880" s="230" t="s">
        <v>4559</v>
      </c>
      <c r="C1880" s="230" t="s">
        <v>1117</v>
      </c>
      <c r="D1880" s="230" t="s">
        <v>4386</v>
      </c>
      <c r="E1880" s="230" t="s">
        <v>146</v>
      </c>
      <c r="H1880" s="230" t="s">
        <v>1482</v>
      </c>
      <c r="I1880" s="230" t="s">
        <v>58</v>
      </c>
      <c r="J1880" s="230" t="s">
        <v>303</v>
      </c>
      <c r="K1880" s="230">
        <v>2014</v>
      </c>
      <c r="L1880" s="230" t="s">
        <v>293</v>
      </c>
      <c r="N1880" s="230">
        <v>3011</v>
      </c>
      <c r="O1880" s="230">
        <v>44419.56177083333</v>
      </c>
      <c r="P1880" s="230">
        <v>19500</v>
      </c>
    </row>
    <row r="1881" spans="1:22" ht="17.25" customHeight="1" x14ac:dyDescent="0.3">
      <c r="A1881" s="230">
        <v>421597</v>
      </c>
      <c r="B1881" s="230" t="s">
        <v>4560</v>
      </c>
      <c r="C1881" s="230" t="s">
        <v>4561</v>
      </c>
      <c r="D1881" s="230" t="s">
        <v>4562</v>
      </c>
      <c r="E1881" s="230" t="s">
        <v>146</v>
      </c>
      <c r="F1881" s="230">
        <v>35363</v>
      </c>
      <c r="G1881" s="230" t="s">
        <v>1563</v>
      </c>
      <c r="H1881" s="230" t="s">
        <v>1482</v>
      </c>
      <c r="I1881" s="230" t="s">
        <v>58</v>
      </c>
      <c r="J1881" s="230" t="s">
        <v>303</v>
      </c>
      <c r="K1881" s="230">
        <v>2014</v>
      </c>
      <c r="L1881" s="230" t="s">
        <v>293</v>
      </c>
      <c r="S1881" s="230" t="s">
        <v>976</v>
      </c>
      <c r="T1881" s="230" t="s">
        <v>976</v>
      </c>
      <c r="U1881" s="230" t="s">
        <v>976</v>
      </c>
      <c r="V1881" s="230" t="s">
        <v>976</v>
      </c>
    </row>
    <row r="1882" spans="1:22" ht="17.25" customHeight="1" x14ac:dyDescent="0.3">
      <c r="A1882" s="230">
        <v>424900</v>
      </c>
      <c r="B1882" s="230" t="s">
        <v>4563</v>
      </c>
      <c r="C1882" s="230" t="s">
        <v>358</v>
      </c>
      <c r="D1882" s="230" t="s">
        <v>208</v>
      </c>
      <c r="E1882" s="230" t="s">
        <v>145</v>
      </c>
      <c r="F1882" s="230">
        <v>35187</v>
      </c>
      <c r="G1882" s="230" t="s">
        <v>1563</v>
      </c>
      <c r="H1882" s="230" t="s">
        <v>1482</v>
      </c>
      <c r="I1882" s="230" t="s">
        <v>58</v>
      </c>
      <c r="J1882" s="230" t="s">
        <v>302</v>
      </c>
      <c r="K1882" s="230">
        <v>2015</v>
      </c>
      <c r="L1882" s="230" t="s">
        <v>293</v>
      </c>
      <c r="S1882" s="230" t="s">
        <v>976</v>
      </c>
      <c r="T1882" s="230" t="s">
        <v>976</v>
      </c>
      <c r="U1882" s="230" t="s">
        <v>976</v>
      </c>
      <c r="V1882" s="230" t="s">
        <v>976</v>
      </c>
    </row>
    <row r="1883" spans="1:22" ht="17.25" customHeight="1" x14ac:dyDescent="0.3">
      <c r="A1883" s="230">
        <v>425545</v>
      </c>
      <c r="B1883" s="230" t="s">
        <v>4564</v>
      </c>
      <c r="C1883" s="230" t="s">
        <v>104</v>
      </c>
      <c r="D1883" s="230" t="s">
        <v>3846</v>
      </c>
      <c r="E1883" s="230" t="s">
        <v>146</v>
      </c>
      <c r="F1883" s="230">
        <v>35532</v>
      </c>
      <c r="G1883" s="230" t="s">
        <v>1563</v>
      </c>
      <c r="H1883" s="230" t="s">
        <v>1482</v>
      </c>
      <c r="I1883" s="230" t="s">
        <v>58</v>
      </c>
      <c r="J1883" s="230" t="s">
        <v>302</v>
      </c>
      <c r="K1883" s="230">
        <v>2015</v>
      </c>
      <c r="L1883" s="230" t="s">
        <v>293</v>
      </c>
      <c r="S1883" s="230" t="s">
        <v>976</v>
      </c>
      <c r="T1883" s="230" t="s">
        <v>976</v>
      </c>
      <c r="U1883" s="230" t="s">
        <v>976</v>
      </c>
      <c r="V1883" s="230" t="s">
        <v>976</v>
      </c>
    </row>
    <row r="1884" spans="1:22" ht="17.25" customHeight="1" x14ac:dyDescent="0.3">
      <c r="A1884" s="230">
        <v>424944</v>
      </c>
      <c r="B1884" s="230" t="s">
        <v>4565</v>
      </c>
      <c r="C1884" s="230" t="s">
        <v>464</v>
      </c>
      <c r="D1884" s="230" t="s">
        <v>255</v>
      </c>
      <c r="E1884" s="230" t="s">
        <v>146</v>
      </c>
      <c r="F1884" s="230">
        <v>35665</v>
      </c>
      <c r="G1884" s="230" t="s">
        <v>2503</v>
      </c>
      <c r="H1884" s="230" t="s">
        <v>1482</v>
      </c>
      <c r="I1884" s="230" t="s">
        <v>58</v>
      </c>
      <c r="J1884" s="230" t="s">
        <v>302</v>
      </c>
      <c r="K1884" s="230">
        <v>2015</v>
      </c>
      <c r="L1884" s="230" t="s">
        <v>293</v>
      </c>
      <c r="S1884" s="230" t="s">
        <v>976</v>
      </c>
      <c r="U1884" s="230" t="s">
        <v>976</v>
      </c>
      <c r="V1884" s="230" t="s">
        <v>976</v>
      </c>
    </row>
    <row r="1885" spans="1:22" ht="17.25" customHeight="1" x14ac:dyDescent="0.3">
      <c r="A1885" s="230">
        <v>420530</v>
      </c>
      <c r="B1885" s="230" t="s">
        <v>4566</v>
      </c>
      <c r="C1885" s="230" t="s">
        <v>92</v>
      </c>
      <c r="D1885" s="230" t="s">
        <v>196</v>
      </c>
      <c r="E1885" s="230" t="s">
        <v>145</v>
      </c>
      <c r="F1885" s="230">
        <v>34700</v>
      </c>
      <c r="G1885" s="230" t="s">
        <v>4436</v>
      </c>
      <c r="H1885" s="230" t="s">
        <v>1482</v>
      </c>
      <c r="I1885" s="230" t="s">
        <v>58</v>
      </c>
      <c r="J1885" s="230" t="s">
        <v>302</v>
      </c>
      <c r="K1885" s="230">
        <v>2015</v>
      </c>
      <c r="L1885" s="230" t="s">
        <v>293</v>
      </c>
      <c r="R1885" s="230" t="s">
        <v>976</v>
      </c>
      <c r="S1885" s="230" t="s">
        <v>976</v>
      </c>
      <c r="T1885" s="230" t="s">
        <v>976</v>
      </c>
      <c r="U1885" s="230" t="s">
        <v>976</v>
      </c>
      <c r="V1885" s="230" t="s">
        <v>976</v>
      </c>
    </row>
    <row r="1886" spans="1:22" ht="17.25" customHeight="1" x14ac:dyDescent="0.3">
      <c r="A1886" s="230">
        <v>423303</v>
      </c>
      <c r="B1886" s="230" t="s">
        <v>4567</v>
      </c>
      <c r="C1886" s="230" t="s">
        <v>97</v>
      </c>
      <c r="D1886" s="230" t="s">
        <v>1598</v>
      </c>
      <c r="E1886" s="230" t="s">
        <v>145</v>
      </c>
      <c r="F1886" s="230">
        <v>34700</v>
      </c>
      <c r="H1886" s="230" t="s">
        <v>1482</v>
      </c>
      <c r="I1886" s="230" t="s">
        <v>58</v>
      </c>
      <c r="J1886" s="230" t="s">
        <v>302</v>
      </c>
      <c r="K1886" s="230">
        <v>2015</v>
      </c>
      <c r="L1886" s="230" t="s">
        <v>293</v>
      </c>
      <c r="R1886" s="230" t="s">
        <v>976</v>
      </c>
      <c r="S1886" s="230" t="s">
        <v>976</v>
      </c>
      <c r="T1886" s="230" t="s">
        <v>976</v>
      </c>
      <c r="U1886" s="230" t="s">
        <v>976</v>
      </c>
      <c r="V1886" s="230" t="s">
        <v>976</v>
      </c>
    </row>
    <row r="1887" spans="1:22" ht="17.25" customHeight="1" x14ac:dyDescent="0.3">
      <c r="A1887" s="230">
        <v>422707</v>
      </c>
      <c r="B1887" s="230" t="s">
        <v>4568</v>
      </c>
      <c r="C1887" s="230" t="s">
        <v>92</v>
      </c>
      <c r="D1887" s="230" t="s">
        <v>233</v>
      </c>
      <c r="E1887" s="230" t="s">
        <v>146</v>
      </c>
      <c r="F1887" s="230">
        <v>34995</v>
      </c>
      <c r="G1887" s="230" t="s">
        <v>1856</v>
      </c>
      <c r="H1887" s="230" t="s">
        <v>1482</v>
      </c>
      <c r="I1887" s="230" t="s">
        <v>58</v>
      </c>
      <c r="J1887" s="230" t="s">
        <v>302</v>
      </c>
      <c r="K1887" s="230">
        <v>2015</v>
      </c>
      <c r="L1887" s="230" t="s">
        <v>293</v>
      </c>
      <c r="R1887" s="230" t="s">
        <v>976</v>
      </c>
      <c r="S1887" s="230" t="s">
        <v>976</v>
      </c>
      <c r="U1887" s="230" t="s">
        <v>976</v>
      </c>
      <c r="V1887" s="230" t="s">
        <v>976</v>
      </c>
    </row>
    <row r="1888" spans="1:22" ht="17.25" customHeight="1" x14ac:dyDescent="0.3">
      <c r="A1888" s="230">
        <v>423304</v>
      </c>
      <c r="B1888" s="230" t="s">
        <v>4569</v>
      </c>
      <c r="C1888" s="230" t="s">
        <v>672</v>
      </c>
      <c r="D1888" s="230" t="s">
        <v>231</v>
      </c>
      <c r="E1888" s="230" t="s">
        <v>145</v>
      </c>
      <c r="F1888" s="230">
        <v>35065</v>
      </c>
      <c r="G1888" s="230" t="s">
        <v>1952</v>
      </c>
      <c r="H1888" s="230" t="s">
        <v>1482</v>
      </c>
      <c r="I1888" s="230" t="s">
        <v>58</v>
      </c>
      <c r="J1888" s="230" t="s">
        <v>302</v>
      </c>
      <c r="K1888" s="230">
        <v>2015</v>
      </c>
      <c r="L1888" s="230" t="s">
        <v>293</v>
      </c>
      <c r="R1888" s="230" t="s">
        <v>976</v>
      </c>
      <c r="S1888" s="230" t="s">
        <v>976</v>
      </c>
      <c r="T1888" s="230" t="s">
        <v>976</v>
      </c>
      <c r="U1888" s="230" t="s">
        <v>976</v>
      </c>
      <c r="V1888" s="230" t="s">
        <v>976</v>
      </c>
    </row>
    <row r="1889" spans="1:22" ht="17.25" customHeight="1" x14ac:dyDescent="0.3">
      <c r="A1889" s="230">
        <v>422972</v>
      </c>
      <c r="B1889" s="230" t="s">
        <v>4570</v>
      </c>
      <c r="C1889" s="230" t="s">
        <v>89</v>
      </c>
      <c r="D1889" s="230" t="s">
        <v>133</v>
      </c>
      <c r="E1889" s="230" t="s">
        <v>145</v>
      </c>
      <c r="F1889" s="230">
        <v>35065</v>
      </c>
      <c r="G1889" s="230" t="s">
        <v>3217</v>
      </c>
      <c r="H1889" s="230" t="s">
        <v>1482</v>
      </c>
      <c r="I1889" s="230" t="s">
        <v>58</v>
      </c>
      <c r="J1889" s="230" t="s">
        <v>302</v>
      </c>
      <c r="K1889" s="230">
        <v>2015</v>
      </c>
      <c r="L1889" s="230" t="s">
        <v>293</v>
      </c>
      <c r="U1889" s="230" t="s">
        <v>976</v>
      </c>
      <c r="V1889" s="230" t="s">
        <v>976</v>
      </c>
    </row>
    <row r="1890" spans="1:22" ht="17.25" customHeight="1" x14ac:dyDescent="0.3">
      <c r="A1890" s="230">
        <v>420810</v>
      </c>
      <c r="B1890" s="230" t="s">
        <v>4571</v>
      </c>
      <c r="C1890" s="230" t="s">
        <v>479</v>
      </c>
      <c r="D1890" s="230" t="s">
        <v>258</v>
      </c>
      <c r="E1890" s="230" t="s">
        <v>145</v>
      </c>
      <c r="F1890" s="230">
        <v>35065</v>
      </c>
      <c r="G1890" s="230" t="s">
        <v>288</v>
      </c>
      <c r="H1890" s="230" t="s">
        <v>1482</v>
      </c>
      <c r="I1890" s="230" t="s">
        <v>58</v>
      </c>
      <c r="J1890" s="230" t="s">
        <v>302</v>
      </c>
      <c r="K1890" s="230">
        <v>2015</v>
      </c>
      <c r="L1890" s="230" t="s">
        <v>293</v>
      </c>
      <c r="R1890" s="230" t="s">
        <v>976</v>
      </c>
      <c r="S1890" s="230" t="s">
        <v>976</v>
      </c>
      <c r="T1890" s="230" t="s">
        <v>976</v>
      </c>
      <c r="U1890" s="230" t="s">
        <v>976</v>
      </c>
      <c r="V1890" s="230" t="s">
        <v>976</v>
      </c>
    </row>
    <row r="1891" spans="1:22" ht="17.25" customHeight="1" x14ac:dyDescent="0.3">
      <c r="A1891" s="230">
        <v>423719</v>
      </c>
      <c r="B1891" s="230" t="s">
        <v>4572</v>
      </c>
      <c r="C1891" s="230" t="s">
        <v>97</v>
      </c>
      <c r="D1891" s="230" t="s">
        <v>438</v>
      </c>
      <c r="E1891" s="230" t="s">
        <v>145</v>
      </c>
      <c r="F1891" s="230">
        <v>35065</v>
      </c>
      <c r="G1891" s="230" t="s">
        <v>288</v>
      </c>
      <c r="H1891" s="230" t="s">
        <v>1482</v>
      </c>
      <c r="I1891" s="230" t="s">
        <v>58</v>
      </c>
      <c r="J1891" s="230" t="s">
        <v>302</v>
      </c>
      <c r="K1891" s="230">
        <v>2015</v>
      </c>
      <c r="L1891" s="230" t="s">
        <v>293</v>
      </c>
      <c r="R1891" s="230" t="s">
        <v>976</v>
      </c>
      <c r="S1891" s="230" t="s">
        <v>976</v>
      </c>
      <c r="T1891" s="230" t="s">
        <v>976</v>
      </c>
      <c r="U1891" s="230" t="s">
        <v>976</v>
      </c>
      <c r="V1891" s="230" t="s">
        <v>976</v>
      </c>
    </row>
    <row r="1892" spans="1:22" ht="17.25" customHeight="1" x14ac:dyDescent="0.3">
      <c r="A1892" s="230">
        <v>420942</v>
      </c>
      <c r="B1892" s="230" t="s">
        <v>4573</v>
      </c>
      <c r="C1892" s="230" t="s">
        <v>65</v>
      </c>
      <c r="D1892" s="230" t="s">
        <v>4574</v>
      </c>
      <c r="E1892" s="230" t="s">
        <v>145</v>
      </c>
      <c r="F1892" s="230">
        <v>35065</v>
      </c>
      <c r="G1892" s="230" t="s">
        <v>1832</v>
      </c>
      <c r="H1892" s="230" t="s">
        <v>1482</v>
      </c>
      <c r="I1892" s="230" t="s">
        <v>58</v>
      </c>
      <c r="J1892" s="230" t="s">
        <v>302</v>
      </c>
      <c r="K1892" s="230">
        <v>2015</v>
      </c>
      <c r="L1892" s="230" t="s">
        <v>293</v>
      </c>
      <c r="R1892" s="230" t="s">
        <v>976</v>
      </c>
      <c r="T1892" s="230" t="s">
        <v>976</v>
      </c>
      <c r="U1892" s="230" t="s">
        <v>976</v>
      </c>
      <c r="V1892" s="230" t="s">
        <v>976</v>
      </c>
    </row>
    <row r="1893" spans="1:22" ht="17.25" customHeight="1" x14ac:dyDescent="0.3">
      <c r="A1893" s="230">
        <v>423305</v>
      </c>
      <c r="B1893" s="230" t="s">
        <v>4575</v>
      </c>
      <c r="C1893" s="230" t="s">
        <v>92</v>
      </c>
      <c r="D1893" s="230" t="s">
        <v>231</v>
      </c>
      <c r="E1893" s="230" t="s">
        <v>145</v>
      </c>
      <c r="F1893" s="230">
        <v>35065</v>
      </c>
      <c r="G1893" s="230" t="s">
        <v>4436</v>
      </c>
      <c r="H1893" s="230" t="s">
        <v>1482</v>
      </c>
      <c r="I1893" s="230" t="s">
        <v>58</v>
      </c>
      <c r="J1893" s="230" t="s">
        <v>302</v>
      </c>
      <c r="K1893" s="230">
        <v>2015</v>
      </c>
      <c r="L1893" s="230" t="s">
        <v>293</v>
      </c>
      <c r="R1893" s="230" t="s">
        <v>976</v>
      </c>
      <c r="S1893" s="230" t="s">
        <v>976</v>
      </c>
      <c r="T1893" s="230" t="s">
        <v>976</v>
      </c>
      <c r="U1893" s="230" t="s">
        <v>976</v>
      </c>
      <c r="V1893" s="230" t="s">
        <v>976</v>
      </c>
    </row>
    <row r="1894" spans="1:22" ht="17.25" customHeight="1" x14ac:dyDescent="0.3">
      <c r="A1894" s="230">
        <v>423087</v>
      </c>
      <c r="B1894" s="230" t="s">
        <v>4576</v>
      </c>
      <c r="C1894" s="230" t="s">
        <v>616</v>
      </c>
      <c r="D1894" s="230" t="s">
        <v>408</v>
      </c>
      <c r="E1894" s="230" t="s">
        <v>145</v>
      </c>
      <c r="F1894" s="230">
        <v>35431</v>
      </c>
      <c r="G1894" s="230" t="s">
        <v>4577</v>
      </c>
      <c r="H1894" s="230" t="s">
        <v>1482</v>
      </c>
      <c r="I1894" s="230" t="s">
        <v>58</v>
      </c>
      <c r="J1894" s="230" t="s">
        <v>302</v>
      </c>
      <c r="K1894" s="230">
        <v>2015</v>
      </c>
      <c r="L1894" s="230" t="s">
        <v>293</v>
      </c>
      <c r="R1894" s="230" t="s">
        <v>976</v>
      </c>
      <c r="S1894" s="230" t="s">
        <v>976</v>
      </c>
      <c r="T1894" s="230" t="s">
        <v>976</v>
      </c>
      <c r="U1894" s="230" t="s">
        <v>976</v>
      </c>
      <c r="V1894" s="230" t="s">
        <v>976</v>
      </c>
    </row>
    <row r="1895" spans="1:22" ht="17.25" customHeight="1" x14ac:dyDescent="0.3">
      <c r="A1895" s="230">
        <v>423402</v>
      </c>
      <c r="B1895" s="230" t="s">
        <v>4578</v>
      </c>
      <c r="C1895" s="230" t="s">
        <v>679</v>
      </c>
      <c r="D1895" s="230" t="s">
        <v>471</v>
      </c>
      <c r="E1895" s="230" t="s">
        <v>145</v>
      </c>
      <c r="F1895" s="230">
        <v>35431</v>
      </c>
      <c r="G1895" s="230" t="s">
        <v>288</v>
      </c>
      <c r="H1895" s="230" t="s">
        <v>1482</v>
      </c>
      <c r="I1895" s="230" t="s">
        <v>58</v>
      </c>
      <c r="J1895" s="230" t="s">
        <v>302</v>
      </c>
      <c r="K1895" s="230">
        <v>2015</v>
      </c>
      <c r="L1895" s="230" t="s">
        <v>293</v>
      </c>
      <c r="R1895" s="230" t="s">
        <v>976</v>
      </c>
      <c r="S1895" s="230" t="s">
        <v>976</v>
      </c>
      <c r="T1895" s="230" t="s">
        <v>976</v>
      </c>
      <c r="U1895" s="230" t="s">
        <v>976</v>
      </c>
      <c r="V1895" s="230" t="s">
        <v>976</v>
      </c>
    </row>
    <row r="1896" spans="1:22" ht="17.25" customHeight="1" x14ac:dyDescent="0.3">
      <c r="A1896" s="230">
        <v>423919</v>
      </c>
      <c r="B1896" s="230" t="s">
        <v>4579</v>
      </c>
      <c r="C1896" s="230" t="s">
        <v>397</v>
      </c>
      <c r="D1896" s="230" t="s">
        <v>778</v>
      </c>
      <c r="E1896" s="230" t="s">
        <v>145</v>
      </c>
      <c r="F1896" s="230">
        <v>35431</v>
      </c>
      <c r="G1896" s="230" t="s">
        <v>288</v>
      </c>
      <c r="H1896" s="230" t="s">
        <v>1482</v>
      </c>
      <c r="I1896" s="230" t="s">
        <v>58</v>
      </c>
      <c r="J1896" s="230" t="s">
        <v>302</v>
      </c>
      <c r="K1896" s="230">
        <v>2015</v>
      </c>
      <c r="L1896" s="230" t="s">
        <v>293</v>
      </c>
      <c r="R1896" s="230" t="s">
        <v>976</v>
      </c>
      <c r="S1896" s="230" t="s">
        <v>976</v>
      </c>
      <c r="T1896" s="230" t="s">
        <v>976</v>
      </c>
      <c r="U1896" s="230" t="s">
        <v>976</v>
      </c>
      <c r="V1896" s="230" t="s">
        <v>976</v>
      </c>
    </row>
    <row r="1897" spans="1:22" ht="17.25" customHeight="1" x14ac:dyDescent="0.3">
      <c r="A1897" s="230">
        <v>423665</v>
      </c>
      <c r="B1897" s="230" t="s">
        <v>4580</v>
      </c>
      <c r="C1897" s="230" t="s">
        <v>96</v>
      </c>
      <c r="D1897" s="230" t="s">
        <v>201</v>
      </c>
      <c r="E1897" s="230" t="s">
        <v>145</v>
      </c>
      <c r="F1897" s="230">
        <v>35431</v>
      </c>
      <c r="G1897" s="230" t="s">
        <v>4276</v>
      </c>
      <c r="H1897" s="230" t="s">
        <v>1482</v>
      </c>
      <c r="I1897" s="230" t="s">
        <v>58</v>
      </c>
      <c r="J1897" s="230" t="s">
        <v>302</v>
      </c>
      <c r="K1897" s="230">
        <v>2015</v>
      </c>
      <c r="L1897" s="230" t="s">
        <v>293</v>
      </c>
      <c r="S1897" s="230" t="s">
        <v>976</v>
      </c>
      <c r="T1897" s="230" t="s">
        <v>976</v>
      </c>
      <c r="U1897" s="230" t="s">
        <v>976</v>
      </c>
      <c r="V1897" s="230" t="s">
        <v>976</v>
      </c>
    </row>
    <row r="1898" spans="1:22" ht="17.25" customHeight="1" x14ac:dyDescent="0.3">
      <c r="A1898" s="230">
        <v>422911</v>
      </c>
      <c r="B1898" s="230" t="s">
        <v>4581</v>
      </c>
      <c r="C1898" s="230" t="s">
        <v>80</v>
      </c>
      <c r="D1898" s="230" t="s">
        <v>250</v>
      </c>
      <c r="E1898" s="230" t="s">
        <v>145</v>
      </c>
      <c r="F1898" s="230">
        <v>35431</v>
      </c>
      <c r="G1898" s="230" t="s">
        <v>293</v>
      </c>
      <c r="H1898" s="230" t="s">
        <v>1482</v>
      </c>
      <c r="I1898" s="230" t="s">
        <v>58</v>
      </c>
      <c r="J1898" s="230" t="s">
        <v>302</v>
      </c>
      <c r="K1898" s="230">
        <v>2015</v>
      </c>
      <c r="L1898" s="230" t="s">
        <v>293</v>
      </c>
      <c r="R1898" s="230" t="s">
        <v>976</v>
      </c>
      <c r="S1898" s="230" t="s">
        <v>976</v>
      </c>
      <c r="T1898" s="230" t="s">
        <v>976</v>
      </c>
      <c r="U1898" s="230" t="s">
        <v>976</v>
      </c>
      <c r="V1898" s="230" t="s">
        <v>976</v>
      </c>
    </row>
    <row r="1899" spans="1:22" ht="17.25" customHeight="1" x14ac:dyDescent="0.3">
      <c r="A1899" s="230">
        <v>423771</v>
      </c>
      <c r="B1899" s="230" t="s">
        <v>4582</v>
      </c>
      <c r="C1899" s="230" t="s">
        <v>127</v>
      </c>
      <c r="D1899" s="230" t="s">
        <v>515</v>
      </c>
      <c r="E1899" s="230" t="s">
        <v>145</v>
      </c>
      <c r="F1899" s="230">
        <v>35431</v>
      </c>
      <c r="G1899" s="230" t="s">
        <v>1521</v>
      </c>
      <c r="H1899" s="230" t="s">
        <v>1482</v>
      </c>
      <c r="I1899" s="230" t="s">
        <v>58</v>
      </c>
      <c r="J1899" s="230" t="s">
        <v>302</v>
      </c>
      <c r="K1899" s="230">
        <v>2015</v>
      </c>
      <c r="L1899" s="230" t="s">
        <v>293</v>
      </c>
      <c r="S1899" s="230" t="s">
        <v>976</v>
      </c>
      <c r="T1899" s="230" t="s">
        <v>976</v>
      </c>
      <c r="U1899" s="230" t="s">
        <v>976</v>
      </c>
      <c r="V1899" s="230" t="s">
        <v>976</v>
      </c>
    </row>
    <row r="1900" spans="1:22" ht="17.25" customHeight="1" x14ac:dyDescent="0.3">
      <c r="A1900" s="230">
        <v>423169</v>
      </c>
      <c r="B1900" s="230" t="s">
        <v>4584</v>
      </c>
      <c r="C1900" s="230" t="s">
        <v>495</v>
      </c>
      <c r="D1900" s="230" t="s">
        <v>496</v>
      </c>
      <c r="E1900" s="230" t="s">
        <v>146</v>
      </c>
      <c r="F1900" s="230">
        <v>35445</v>
      </c>
      <c r="G1900" s="230" t="s">
        <v>4297</v>
      </c>
      <c r="H1900" s="230" t="s">
        <v>1482</v>
      </c>
      <c r="I1900" s="230" t="s">
        <v>58</v>
      </c>
      <c r="J1900" s="230" t="s">
        <v>302</v>
      </c>
      <c r="K1900" s="230">
        <v>2015</v>
      </c>
      <c r="L1900" s="230" t="s">
        <v>293</v>
      </c>
      <c r="U1900" s="230" t="s">
        <v>976</v>
      </c>
      <c r="V1900" s="230" t="s">
        <v>976</v>
      </c>
    </row>
    <row r="1901" spans="1:22" ht="17.25" customHeight="1" x14ac:dyDescent="0.3">
      <c r="A1901" s="230">
        <v>423555</v>
      </c>
      <c r="B1901" s="230" t="s">
        <v>4585</v>
      </c>
      <c r="C1901" s="230" t="s">
        <v>560</v>
      </c>
      <c r="D1901" s="230" t="s">
        <v>481</v>
      </c>
      <c r="E1901" s="230" t="s">
        <v>145</v>
      </c>
      <c r="F1901" s="230">
        <v>35473</v>
      </c>
      <c r="G1901" s="230" t="s">
        <v>4276</v>
      </c>
      <c r="H1901" s="230" t="s">
        <v>1482</v>
      </c>
      <c r="I1901" s="230" t="s">
        <v>58</v>
      </c>
      <c r="J1901" s="230" t="s">
        <v>302</v>
      </c>
      <c r="K1901" s="230">
        <v>2015</v>
      </c>
      <c r="L1901" s="230" t="s">
        <v>293</v>
      </c>
      <c r="S1901" s="230" t="s">
        <v>976</v>
      </c>
      <c r="T1901" s="230" t="s">
        <v>976</v>
      </c>
      <c r="U1901" s="230" t="s">
        <v>976</v>
      </c>
      <c r="V1901" s="230" t="s">
        <v>976</v>
      </c>
    </row>
    <row r="1902" spans="1:22" ht="17.25" customHeight="1" x14ac:dyDescent="0.3">
      <c r="A1902" s="230">
        <v>420401</v>
      </c>
      <c r="B1902" s="230" t="s">
        <v>4586</v>
      </c>
      <c r="C1902" s="230" t="s">
        <v>104</v>
      </c>
      <c r="D1902" s="230" t="s">
        <v>252</v>
      </c>
      <c r="E1902" s="230" t="s">
        <v>146</v>
      </c>
      <c r="F1902" s="230">
        <v>35479</v>
      </c>
      <c r="G1902" s="230" t="s">
        <v>1749</v>
      </c>
      <c r="H1902" s="230" t="s">
        <v>1482</v>
      </c>
      <c r="I1902" s="230" t="s">
        <v>58</v>
      </c>
      <c r="J1902" s="230" t="s">
        <v>302</v>
      </c>
      <c r="K1902" s="230">
        <v>2015</v>
      </c>
      <c r="L1902" s="230" t="s">
        <v>293</v>
      </c>
      <c r="S1902" s="230" t="s">
        <v>976</v>
      </c>
      <c r="T1902" s="230" t="s">
        <v>976</v>
      </c>
      <c r="U1902" s="230" t="s">
        <v>976</v>
      </c>
      <c r="V1902" s="230" t="s">
        <v>976</v>
      </c>
    </row>
    <row r="1903" spans="1:22" ht="17.25" customHeight="1" x14ac:dyDescent="0.3">
      <c r="A1903" s="230">
        <v>423320</v>
      </c>
      <c r="B1903" s="230" t="s">
        <v>4587</v>
      </c>
      <c r="C1903" s="230" t="s">
        <v>127</v>
      </c>
      <c r="D1903" s="230" t="s">
        <v>233</v>
      </c>
      <c r="E1903" s="230" t="s">
        <v>145</v>
      </c>
      <c r="F1903" s="230">
        <v>35530</v>
      </c>
      <c r="G1903" s="230" t="s">
        <v>4350</v>
      </c>
      <c r="H1903" s="230" t="s">
        <v>1482</v>
      </c>
      <c r="I1903" s="230" t="s">
        <v>58</v>
      </c>
      <c r="J1903" s="230" t="s">
        <v>302</v>
      </c>
      <c r="K1903" s="230">
        <v>2015</v>
      </c>
      <c r="L1903" s="230" t="s">
        <v>293</v>
      </c>
      <c r="S1903" s="230" t="s">
        <v>976</v>
      </c>
      <c r="T1903" s="230" t="s">
        <v>976</v>
      </c>
      <c r="U1903" s="230" t="s">
        <v>976</v>
      </c>
      <c r="V1903" s="230" t="s">
        <v>976</v>
      </c>
    </row>
    <row r="1904" spans="1:22" ht="17.25" customHeight="1" x14ac:dyDescent="0.3">
      <c r="A1904" s="230">
        <v>424023</v>
      </c>
      <c r="B1904" s="230" t="s">
        <v>4588</v>
      </c>
      <c r="C1904" s="230" t="s">
        <v>508</v>
      </c>
      <c r="D1904" s="230" t="s">
        <v>207</v>
      </c>
      <c r="E1904" s="230" t="s">
        <v>145</v>
      </c>
      <c r="F1904" s="230">
        <v>35539</v>
      </c>
      <c r="G1904" s="230" t="s">
        <v>4276</v>
      </c>
      <c r="H1904" s="230" t="s">
        <v>1482</v>
      </c>
      <c r="I1904" s="230" t="s">
        <v>58</v>
      </c>
      <c r="J1904" s="230" t="s">
        <v>302</v>
      </c>
      <c r="K1904" s="230">
        <v>2015</v>
      </c>
      <c r="L1904" s="230" t="s">
        <v>293</v>
      </c>
      <c r="S1904" s="230" t="s">
        <v>976</v>
      </c>
      <c r="T1904" s="230" t="s">
        <v>976</v>
      </c>
      <c r="U1904" s="230" t="s">
        <v>976</v>
      </c>
      <c r="V1904" s="230" t="s">
        <v>976</v>
      </c>
    </row>
    <row r="1905" spans="1:22" ht="17.25" customHeight="1" x14ac:dyDescent="0.3">
      <c r="A1905" s="230">
        <v>423726</v>
      </c>
      <c r="B1905" s="230" t="s">
        <v>4589</v>
      </c>
      <c r="C1905" s="230" t="s">
        <v>94</v>
      </c>
      <c r="D1905" s="230" t="s">
        <v>469</v>
      </c>
      <c r="E1905" s="230" t="s">
        <v>145</v>
      </c>
      <c r="F1905" s="230">
        <v>35607</v>
      </c>
      <c r="G1905" s="230" t="s">
        <v>2519</v>
      </c>
      <c r="H1905" s="230" t="s">
        <v>1482</v>
      </c>
      <c r="I1905" s="230" t="s">
        <v>58</v>
      </c>
      <c r="J1905" s="230" t="s">
        <v>302</v>
      </c>
      <c r="K1905" s="230">
        <v>2015</v>
      </c>
      <c r="L1905" s="230" t="s">
        <v>293</v>
      </c>
      <c r="S1905" s="230" t="s">
        <v>976</v>
      </c>
      <c r="U1905" s="230" t="s">
        <v>976</v>
      </c>
      <c r="V1905" s="230" t="s">
        <v>976</v>
      </c>
    </row>
    <row r="1906" spans="1:22" ht="17.25" customHeight="1" x14ac:dyDescent="0.3">
      <c r="A1906" s="230">
        <v>420035</v>
      </c>
      <c r="B1906" s="230" t="s">
        <v>4590</v>
      </c>
      <c r="C1906" s="230" t="s">
        <v>731</v>
      </c>
      <c r="D1906" s="230" t="s">
        <v>401</v>
      </c>
      <c r="E1906" s="230" t="s">
        <v>145</v>
      </c>
      <c r="F1906" s="230">
        <v>35704</v>
      </c>
      <c r="G1906" s="230" t="s">
        <v>288</v>
      </c>
      <c r="H1906" s="230" t="s">
        <v>1482</v>
      </c>
      <c r="I1906" s="230" t="s">
        <v>58</v>
      </c>
      <c r="J1906" s="230" t="s">
        <v>302</v>
      </c>
      <c r="K1906" s="230">
        <v>2015</v>
      </c>
      <c r="L1906" s="230" t="s">
        <v>293</v>
      </c>
      <c r="U1906" s="230" t="s">
        <v>976</v>
      </c>
      <c r="V1906" s="230" t="s">
        <v>976</v>
      </c>
    </row>
    <row r="1907" spans="1:22" ht="17.25" customHeight="1" x14ac:dyDescent="0.3">
      <c r="A1907" s="230">
        <v>423870</v>
      </c>
      <c r="B1907" s="230" t="s">
        <v>818</v>
      </c>
      <c r="C1907" s="230" t="s">
        <v>491</v>
      </c>
      <c r="D1907" s="230" t="s">
        <v>454</v>
      </c>
      <c r="E1907" s="230" t="s">
        <v>145</v>
      </c>
      <c r="F1907" s="230">
        <v>35796</v>
      </c>
      <c r="G1907" s="230" t="s">
        <v>4591</v>
      </c>
      <c r="H1907" s="230" t="s">
        <v>1482</v>
      </c>
      <c r="I1907" s="230" t="s">
        <v>58</v>
      </c>
      <c r="J1907" s="230" t="s">
        <v>302</v>
      </c>
      <c r="K1907" s="230">
        <v>2015</v>
      </c>
      <c r="L1907" s="230" t="s">
        <v>293</v>
      </c>
      <c r="R1907" s="230" t="s">
        <v>976</v>
      </c>
      <c r="S1907" s="230" t="s">
        <v>976</v>
      </c>
      <c r="T1907" s="230" t="s">
        <v>976</v>
      </c>
      <c r="U1907" s="230" t="s">
        <v>976</v>
      </c>
      <c r="V1907" s="230" t="s">
        <v>976</v>
      </c>
    </row>
    <row r="1908" spans="1:22" ht="17.25" customHeight="1" x14ac:dyDescent="0.3">
      <c r="A1908" s="230">
        <v>424264</v>
      </c>
      <c r="B1908" s="230" t="s">
        <v>4592</v>
      </c>
      <c r="C1908" s="230" t="s">
        <v>98</v>
      </c>
      <c r="D1908" s="230" t="s">
        <v>197</v>
      </c>
      <c r="E1908" s="230" t="s">
        <v>145</v>
      </c>
      <c r="F1908" s="230">
        <v>35799</v>
      </c>
      <c r="G1908" s="230" t="s">
        <v>2019</v>
      </c>
      <c r="H1908" s="230" t="s">
        <v>1482</v>
      </c>
      <c r="I1908" s="230" t="s">
        <v>58</v>
      </c>
      <c r="J1908" s="230" t="s">
        <v>302</v>
      </c>
      <c r="K1908" s="230">
        <v>2015</v>
      </c>
      <c r="L1908" s="230" t="s">
        <v>293</v>
      </c>
      <c r="S1908" s="230" t="s">
        <v>976</v>
      </c>
      <c r="T1908" s="230" t="s">
        <v>976</v>
      </c>
      <c r="U1908" s="230" t="s">
        <v>976</v>
      </c>
      <c r="V1908" s="230" t="s">
        <v>976</v>
      </c>
    </row>
    <row r="1909" spans="1:22" ht="17.25" customHeight="1" x14ac:dyDescent="0.3">
      <c r="A1909" s="230">
        <v>422139</v>
      </c>
      <c r="B1909" s="230" t="s">
        <v>4593</v>
      </c>
      <c r="C1909" s="230" t="s">
        <v>57</v>
      </c>
      <c r="D1909" s="230" t="s">
        <v>380</v>
      </c>
      <c r="E1909" s="230" t="s">
        <v>146</v>
      </c>
      <c r="F1909" s="230">
        <v>36161</v>
      </c>
      <c r="G1909" s="230" t="s">
        <v>3218</v>
      </c>
      <c r="H1909" s="230" t="s">
        <v>1482</v>
      </c>
      <c r="I1909" s="230" t="s">
        <v>58</v>
      </c>
      <c r="J1909" s="230" t="s">
        <v>302</v>
      </c>
      <c r="K1909" s="230">
        <v>2015</v>
      </c>
      <c r="L1909" s="230" t="s">
        <v>293</v>
      </c>
      <c r="S1909" s="230" t="s">
        <v>976</v>
      </c>
      <c r="T1909" s="230" t="s">
        <v>976</v>
      </c>
      <c r="U1909" s="230" t="s">
        <v>976</v>
      </c>
      <c r="V1909" s="230" t="s">
        <v>976</v>
      </c>
    </row>
    <row r="1910" spans="1:22" ht="17.25" customHeight="1" x14ac:dyDescent="0.3">
      <c r="A1910" s="230">
        <v>423887</v>
      </c>
      <c r="B1910" s="230" t="s">
        <v>4594</v>
      </c>
      <c r="C1910" s="230" t="s">
        <v>2220</v>
      </c>
      <c r="D1910" s="230" t="s">
        <v>222</v>
      </c>
      <c r="E1910" s="230" t="s">
        <v>145</v>
      </c>
      <c r="F1910" s="230">
        <v>35065</v>
      </c>
      <c r="G1910" s="230" t="s">
        <v>3520</v>
      </c>
      <c r="H1910" s="230" t="s">
        <v>1482</v>
      </c>
      <c r="I1910" s="230" t="s">
        <v>58</v>
      </c>
      <c r="J1910" s="230" t="s">
        <v>303</v>
      </c>
      <c r="K1910" s="230">
        <v>2015</v>
      </c>
      <c r="L1910" s="230" t="s">
        <v>293</v>
      </c>
      <c r="R1910" s="230" t="s">
        <v>976</v>
      </c>
      <c r="S1910" s="230" t="s">
        <v>976</v>
      </c>
      <c r="T1910" s="230" t="s">
        <v>976</v>
      </c>
      <c r="U1910" s="230" t="s">
        <v>976</v>
      </c>
      <c r="V1910" s="230" t="s">
        <v>976</v>
      </c>
    </row>
    <row r="1911" spans="1:22" ht="17.25" customHeight="1" x14ac:dyDescent="0.3">
      <c r="A1911" s="230">
        <v>419476</v>
      </c>
      <c r="B1911" s="230" t="s">
        <v>4595</v>
      </c>
      <c r="C1911" s="230" t="s">
        <v>61</v>
      </c>
      <c r="D1911" s="230" t="s">
        <v>1084</v>
      </c>
      <c r="E1911" s="230" t="s">
        <v>146</v>
      </c>
      <c r="F1911" s="230">
        <v>35323</v>
      </c>
      <c r="G1911" s="230" t="s">
        <v>2177</v>
      </c>
      <c r="H1911" s="230" t="s">
        <v>1482</v>
      </c>
      <c r="I1911" s="230" t="s">
        <v>58</v>
      </c>
      <c r="J1911" s="230" t="s">
        <v>303</v>
      </c>
      <c r="K1911" s="230">
        <v>2015</v>
      </c>
      <c r="L1911" s="230" t="s">
        <v>293</v>
      </c>
    </row>
    <row r="1912" spans="1:22" ht="17.25" customHeight="1" x14ac:dyDescent="0.3">
      <c r="A1912" s="230">
        <v>423744</v>
      </c>
      <c r="B1912" s="230" t="s">
        <v>4596</v>
      </c>
      <c r="C1912" s="230" t="s">
        <v>61</v>
      </c>
      <c r="D1912" s="230" t="s">
        <v>551</v>
      </c>
      <c r="E1912" s="230" t="s">
        <v>145</v>
      </c>
      <c r="F1912" s="230">
        <v>35431</v>
      </c>
      <c r="G1912" s="230" t="s">
        <v>3319</v>
      </c>
      <c r="H1912" s="230" t="s">
        <v>1482</v>
      </c>
      <c r="I1912" s="230" t="s">
        <v>58</v>
      </c>
      <c r="J1912" s="230" t="s">
        <v>303</v>
      </c>
      <c r="K1912" s="230">
        <v>2015</v>
      </c>
      <c r="L1912" s="230" t="s">
        <v>293</v>
      </c>
      <c r="R1912" s="230" t="s">
        <v>976</v>
      </c>
      <c r="S1912" s="230" t="s">
        <v>976</v>
      </c>
      <c r="T1912" s="230" t="s">
        <v>976</v>
      </c>
      <c r="U1912" s="230" t="s">
        <v>976</v>
      </c>
      <c r="V1912" s="230" t="s">
        <v>976</v>
      </c>
    </row>
    <row r="1913" spans="1:22" ht="17.25" customHeight="1" x14ac:dyDescent="0.3">
      <c r="A1913" s="230">
        <v>425864</v>
      </c>
      <c r="B1913" s="230" t="s">
        <v>4597</v>
      </c>
      <c r="C1913" s="230" t="s">
        <v>376</v>
      </c>
      <c r="D1913" s="230" t="s">
        <v>374</v>
      </c>
      <c r="E1913" s="230" t="s">
        <v>146</v>
      </c>
      <c r="F1913" s="230">
        <v>35431</v>
      </c>
      <c r="H1913" s="230" t="s">
        <v>1482</v>
      </c>
      <c r="I1913" s="230" t="s">
        <v>58</v>
      </c>
      <c r="J1913" s="230" t="s">
        <v>303</v>
      </c>
      <c r="K1913" s="230">
        <v>2015</v>
      </c>
      <c r="L1913" s="230" t="s">
        <v>293</v>
      </c>
      <c r="U1913" s="230" t="s">
        <v>976</v>
      </c>
      <c r="V1913" s="230" t="s">
        <v>976</v>
      </c>
    </row>
    <row r="1914" spans="1:22" ht="17.25" customHeight="1" x14ac:dyDescent="0.3">
      <c r="A1914" s="230">
        <v>423161</v>
      </c>
      <c r="B1914" s="230" t="s">
        <v>4598</v>
      </c>
      <c r="C1914" s="230" t="s">
        <v>102</v>
      </c>
      <c r="D1914" s="230" t="s">
        <v>204</v>
      </c>
      <c r="E1914" s="230" t="s">
        <v>146</v>
      </c>
      <c r="F1914" s="230">
        <v>35431</v>
      </c>
      <c r="H1914" s="230" t="s">
        <v>1482</v>
      </c>
      <c r="I1914" s="230" t="s">
        <v>58</v>
      </c>
      <c r="J1914" s="230" t="s">
        <v>303</v>
      </c>
      <c r="K1914" s="230">
        <v>2015</v>
      </c>
      <c r="L1914" s="230" t="s">
        <v>293</v>
      </c>
      <c r="R1914" s="230" t="s">
        <v>976</v>
      </c>
      <c r="S1914" s="230" t="s">
        <v>976</v>
      </c>
      <c r="T1914" s="230" t="s">
        <v>976</v>
      </c>
      <c r="U1914" s="230" t="s">
        <v>976</v>
      </c>
      <c r="V1914" s="230" t="s">
        <v>976</v>
      </c>
    </row>
    <row r="1915" spans="1:22" ht="17.25" customHeight="1" x14ac:dyDescent="0.3">
      <c r="A1915" s="230">
        <v>425499</v>
      </c>
      <c r="B1915" s="230" t="s">
        <v>4599</v>
      </c>
      <c r="C1915" s="230" t="s">
        <v>96</v>
      </c>
      <c r="D1915" s="230" t="s">
        <v>4600</v>
      </c>
      <c r="E1915" s="230" t="s">
        <v>146</v>
      </c>
      <c r="F1915" s="230">
        <v>35436</v>
      </c>
      <c r="G1915" s="230" t="s">
        <v>1952</v>
      </c>
      <c r="H1915" s="230" t="s">
        <v>1482</v>
      </c>
      <c r="I1915" s="230" t="s">
        <v>58</v>
      </c>
      <c r="J1915" s="230" t="s">
        <v>303</v>
      </c>
      <c r="K1915" s="230">
        <v>2015</v>
      </c>
      <c r="L1915" s="230" t="s">
        <v>293</v>
      </c>
      <c r="S1915" s="230" t="s">
        <v>976</v>
      </c>
      <c r="T1915" s="230" t="s">
        <v>976</v>
      </c>
      <c r="U1915" s="230" t="s">
        <v>976</v>
      </c>
      <c r="V1915" s="230" t="s">
        <v>976</v>
      </c>
    </row>
    <row r="1916" spans="1:22" ht="17.25" customHeight="1" x14ac:dyDescent="0.3">
      <c r="A1916" s="230">
        <v>425396</v>
      </c>
      <c r="B1916" s="230" t="s">
        <v>4601</v>
      </c>
      <c r="C1916" s="230" t="s">
        <v>83</v>
      </c>
      <c r="D1916" s="230" t="s">
        <v>200</v>
      </c>
      <c r="E1916" s="230" t="s">
        <v>145</v>
      </c>
      <c r="F1916" s="230">
        <v>35469</v>
      </c>
      <c r="G1916" s="230" t="s">
        <v>4471</v>
      </c>
      <c r="H1916" s="230" t="s">
        <v>1482</v>
      </c>
      <c r="I1916" s="230" t="s">
        <v>58</v>
      </c>
      <c r="J1916" s="230" t="s">
        <v>303</v>
      </c>
      <c r="K1916" s="230">
        <v>2015</v>
      </c>
      <c r="L1916" s="230" t="s">
        <v>293</v>
      </c>
      <c r="T1916" s="230" t="s">
        <v>976</v>
      </c>
      <c r="U1916" s="230" t="s">
        <v>976</v>
      </c>
      <c r="V1916" s="230" t="s">
        <v>976</v>
      </c>
    </row>
    <row r="1917" spans="1:22" ht="17.25" customHeight="1" x14ac:dyDescent="0.3">
      <c r="A1917" s="230">
        <v>425723</v>
      </c>
      <c r="B1917" s="230" t="s">
        <v>4602</v>
      </c>
      <c r="C1917" s="230" t="s">
        <v>138</v>
      </c>
      <c r="D1917" s="230" t="s">
        <v>3238</v>
      </c>
      <c r="E1917" s="230" t="s">
        <v>146</v>
      </c>
      <c r="F1917" s="230">
        <v>35497</v>
      </c>
      <c r="G1917" s="230" t="s">
        <v>4269</v>
      </c>
      <c r="H1917" s="230" t="s">
        <v>1482</v>
      </c>
      <c r="I1917" s="230" t="s">
        <v>58</v>
      </c>
      <c r="J1917" s="230" t="s">
        <v>303</v>
      </c>
      <c r="K1917" s="230">
        <v>2015</v>
      </c>
      <c r="L1917" s="230" t="s">
        <v>293</v>
      </c>
      <c r="S1917" s="230" t="s">
        <v>976</v>
      </c>
      <c r="U1917" s="230" t="s">
        <v>976</v>
      </c>
      <c r="V1917" s="230" t="s">
        <v>976</v>
      </c>
    </row>
    <row r="1918" spans="1:22" ht="17.25" customHeight="1" x14ac:dyDescent="0.3">
      <c r="A1918" s="230">
        <v>424499</v>
      </c>
      <c r="B1918" s="230" t="s">
        <v>4603</v>
      </c>
      <c r="C1918" s="230" t="s">
        <v>737</v>
      </c>
      <c r="D1918" s="230" t="s">
        <v>419</v>
      </c>
      <c r="E1918" s="230" t="s">
        <v>146</v>
      </c>
      <c r="F1918" s="230">
        <v>35540</v>
      </c>
      <c r="G1918" s="230" t="s">
        <v>1563</v>
      </c>
      <c r="H1918" s="230" t="s">
        <v>1482</v>
      </c>
      <c r="I1918" s="230" t="s">
        <v>58</v>
      </c>
      <c r="J1918" s="230" t="s">
        <v>303</v>
      </c>
      <c r="K1918" s="230">
        <v>2015</v>
      </c>
      <c r="L1918" s="230" t="s">
        <v>293</v>
      </c>
      <c r="S1918" s="230" t="s">
        <v>976</v>
      </c>
      <c r="T1918" s="230" t="s">
        <v>976</v>
      </c>
      <c r="U1918" s="230" t="s">
        <v>976</v>
      </c>
      <c r="V1918" s="230" t="s">
        <v>976</v>
      </c>
    </row>
    <row r="1919" spans="1:22" ht="17.25" customHeight="1" x14ac:dyDescent="0.3">
      <c r="A1919" s="230">
        <v>426986</v>
      </c>
      <c r="B1919" s="230" t="s">
        <v>4604</v>
      </c>
      <c r="C1919" s="230" t="s">
        <v>500</v>
      </c>
      <c r="D1919" s="230" t="s">
        <v>652</v>
      </c>
      <c r="E1919" s="230" t="s">
        <v>146</v>
      </c>
      <c r="F1919" s="230">
        <v>35612</v>
      </c>
      <c r="G1919" s="230" t="s">
        <v>4605</v>
      </c>
      <c r="H1919" s="230" t="s">
        <v>1482</v>
      </c>
      <c r="I1919" s="230" t="s">
        <v>58</v>
      </c>
      <c r="J1919" s="230" t="s">
        <v>303</v>
      </c>
      <c r="K1919" s="230">
        <v>2015</v>
      </c>
      <c r="L1919" s="230" t="s">
        <v>293</v>
      </c>
    </row>
    <row r="1920" spans="1:22" ht="17.25" customHeight="1" x14ac:dyDescent="0.3">
      <c r="A1920" s="230">
        <v>426375</v>
      </c>
      <c r="B1920" s="230" t="s">
        <v>4606</v>
      </c>
      <c r="C1920" s="230" t="s">
        <v>67</v>
      </c>
      <c r="D1920" s="230" t="s">
        <v>245</v>
      </c>
      <c r="E1920" s="230" t="s">
        <v>145</v>
      </c>
      <c r="F1920" s="230">
        <v>35667</v>
      </c>
      <c r="G1920" s="230" t="s">
        <v>4265</v>
      </c>
      <c r="H1920" s="230" t="s">
        <v>1482</v>
      </c>
      <c r="I1920" s="230" t="s">
        <v>58</v>
      </c>
      <c r="J1920" s="230" t="s">
        <v>303</v>
      </c>
      <c r="K1920" s="230">
        <v>2015</v>
      </c>
      <c r="L1920" s="230" t="s">
        <v>293</v>
      </c>
      <c r="U1920" s="230" t="s">
        <v>976</v>
      </c>
      <c r="V1920" s="230" t="s">
        <v>976</v>
      </c>
    </row>
    <row r="1921" spans="1:22" ht="17.25" customHeight="1" x14ac:dyDescent="0.3">
      <c r="A1921" s="230">
        <v>426858</v>
      </c>
      <c r="B1921" s="230" t="s">
        <v>4607</v>
      </c>
      <c r="C1921" s="230" t="s">
        <v>638</v>
      </c>
      <c r="D1921" s="230" t="s">
        <v>655</v>
      </c>
      <c r="E1921" s="230" t="s">
        <v>146</v>
      </c>
      <c r="F1921" s="230">
        <v>35711</v>
      </c>
      <c r="G1921" s="230" t="s">
        <v>288</v>
      </c>
      <c r="H1921" s="230" t="s">
        <v>1482</v>
      </c>
      <c r="I1921" s="230" t="s">
        <v>58</v>
      </c>
      <c r="J1921" s="230" t="s">
        <v>303</v>
      </c>
      <c r="K1921" s="230">
        <v>2015</v>
      </c>
      <c r="L1921" s="230" t="s">
        <v>293</v>
      </c>
      <c r="N1921" s="230">
        <v>2981</v>
      </c>
      <c r="O1921" s="230">
        <v>44419.453067129631</v>
      </c>
      <c r="P1921" s="230">
        <v>13000</v>
      </c>
    </row>
    <row r="1922" spans="1:22" ht="17.25" customHeight="1" x14ac:dyDescent="0.3">
      <c r="A1922" s="230">
        <v>425686</v>
      </c>
      <c r="B1922" s="230" t="s">
        <v>4608</v>
      </c>
      <c r="C1922" s="230" t="s">
        <v>4609</v>
      </c>
      <c r="D1922" s="230" t="s">
        <v>235</v>
      </c>
      <c r="E1922" s="230" t="s">
        <v>146</v>
      </c>
      <c r="F1922" s="230">
        <v>35717</v>
      </c>
      <c r="G1922" s="230" t="s">
        <v>4269</v>
      </c>
      <c r="H1922" s="230" t="s">
        <v>1482</v>
      </c>
      <c r="I1922" s="230" t="s">
        <v>58</v>
      </c>
      <c r="J1922" s="230" t="s">
        <v>303</v>
      </c>
      <c r="K1922" s="230">
        <v>2015</v>
      </c>
      <c r="L1922" s="230" t="s">
        <v>293</v>
      </c>
      <c r="S1922" s="230" t="s">
        <v>976</v>
      </c>
      <c r="T1922" s="230" t="s">
        <v>976</v>
      </c>
      <c r="U1922" s="230" t="s">
        <v>976</v>
      </c>
      <c r="V1922" s="230" t="s">
        <v>976</v>
      </c>
    </row>
    <row r="1923" spans="1:22" ht="17.25" customHeight="1" x14ac:dyDescent="0.3">
      <c r="A1923" s="230">
        <v>425311</v>
      </c>
      <c r="B1923" s="230" t="s">
        <v>4610</v>
      </c>
      <c r="C1923" s="230" t="s">
        <v>1992</v>
      </c>
      <c r="D1923" s="230" t="s">
        <v>1158</v>
      </c>
      <c r="E1923" s="230" t="s">
        <v>145</v>
      </c>
      <c r="F1923" s="230">
        <v>35774</v>
      </c>
      <c r="G1923" s="230" t="s">
        <v>1856</v>
      </c>
      <c r="H1923" s="230" t="s">
        <v>1482</v>
      </c>
      <c r="I1923" s="230" t="s">
        <v>58</v>
      </c>
      <c r="J1923" s="230" t="s">
        <v>303</v>
      </c>
      <c r="K1923" s="230">
        <v>2015</v>
      </c>
      <c r="L1923" s="230" t="s">
        <v>293</v>
      </c>
      <c r="T1923" s="230" t="s">
        <v>976</v>
      </c>
      <c r="U1923" s="230" t="s">
        <v>976</v>
      </c>
      <c r="V1923" s="230" t="s">
        <v>976</v>
      </c>
    </row>
    <row r="1924" spans="1:22" ht="17.25" customHeight="1" x14ac:dyDescent="0.3">
      <c r="A1924" s="230">
        <v>422603</v>
      </c>
      <c r="B1924" s="230" t="s">
        <v>4611</v>
      </c>
      <c r="C1924" s="230" t="s">
        <v>65</v>
      </c>
      <c r="D1924" s="230" t="s">
        <v>133</v>
      </c>
      <c r="E1924" s="230" t="s">
        <v>146</v>
      </c>
      <c r="F1924" s="230">
        <v>35796</v>
      </c>
      <c r="G1924" s="230" t="s">
        <v>293</v>
      </c>
      <c r="H1924" s="230" t="s">
        <v>1482</v>
      </c>
      <c r="I1924" s="230" t="s">
        <v>58</v>
      </c>
      <c r="J1924" s="230" t="s">
        <v>303</v>
      </c>
      <c r="K1924" s="230">
        <v>2015</v>
      </c>
      <c r="L1924" s="230" t="s">
        <v>293</v>
      </c>
      <c r="R1924" s="230" t="s">
        <v>976</v>
      </c>
      <c r="S1924" s="230" t="s">
        <v>976</v>
      </c>
      <c r="T1924" s="230" t="s">
        <v>976</v>
      </c>
      <c r="U1924" s="230" t="s">
        <v>976</v>
      </c>
      <c r="V1924" s="230" t="s">
        <v>976</v>
      </c>
    </row>
    <row r="1925" spans="1:22" ht="17.25" customHeight="1" x14ac:dyDescent="0.3">
      <c r="A1925" s="230">
        <v>425574</v>
      </c>
      <c r="B1925" s="230" t="s">
        <v>4612</v>
      </c>
      <c r="C1925" s="230" t="s">
        <v>1151</v>
      </c>
      <c r="D1925" s="230" t="s">
        <v>221</v>
      </c>
      <c r="E1925" s="230" t="s">
        <v>146</v>
      </c>
      <c r="F1925" s="230">
        <v>35804</v>
      </c>
      <c r="G1925" s="230" t="s">
        <v>4351</v>
      </c>
      <c r="H1925" s="230" t="s">
        <v>1482</v>
      </c>
      <c r="I1925" s="230" t="s">
        <v>58</v>
      </c>
      <c r="J1925" s="230" t="s">
        <v>303</v>
      </c>
      <c r="K1925" s="230">
        <v>2015</v>
      </c>
      <c r="L1925" s="230" t="s">
        <v>293</v>
      </c>
      <c r="T1925" s="230" t="s">
        <v>976</v>
      </c>
      <c r="U1925" s="230" t="s">
        <v>976</v>
      </c>
      <c r="V1925" s="230" t="s">
        <v>976</v>
      </c>
    </row>
    <row r="1926" spans="1:22" ht="17.25" customHeight="1" x14ac:dyDescent="0.3">
      <c r="A1926" s="230">
        <v>426978</v>
      </c>
      <c r="B1926" s="230" t="s">
        <v>4613</v>
      </c>
      <c r="C1926" s="230" t="s">
        <v>79</v>
      </c>
      <c r="D1926" s="230" t="s">
        <v>233</v>
      </c>
      <c r="E1926" s="230" t="s">
        <v>146</v>
      </c>
      <c r="F1926" s="230">
        <v>35815</v>
      </c>
      <c r="G1926" s="230" t="s">
        <v>4614</v>
      </c>
      <c r="H1926" s="230" t="s">
        <v>1482</v>
      </c>
      <c r="I1926" s="230" t="s">
        <v>58</v>
      </c>
      <c r="J1926" s="230" t="s">
        <v>303</v>
      </c>
      <c r="K1926" s="230">
        <v>2015</v>
      </c>
      <c r="L1926" s="230" t="s">
        <v>293</v>
      </c>
      <c r="U1926" s="230" t="s">
        <v>976</v>
      </c>
      <c r="V1926" s="230" t="s">
        <v>976</v>
      </c>
    </row>
    <row r="1927" spans="1:22" ht="17.25" customHeight="1" x14ac:dyDescent="0.3">
      <c r="A1927" s="230">
        <v>426714</v>
      </c>
      <c r="B1927" s="230" t="s">
        <v>4615</v>
      </c>
      <c r="C1927" s="230" t="s">
        <v>474</v>
      </c>
      <c r="D1927" s="230" t="s">
        <v>91</v>
      </c>
      <c r="E1927" s="230" t="s">
        <v>145</v>
      </c>
      <c r="F1927" s="230">
        <v>35898</v>
      </c>
      <c r="G1927" s="230" t="s">
        <v>288</v>
      </c>
      <c r="H1927" s="230" t="s">
        <v>1482</v>
      </c>
      <c r="I1927" s="230" t="s">
        <v>58</v>
      </c>
      <c r="J1927" s="230" t="s">
        <v>303</v>
      </c>
      <c r="K1927" s="230">
        <v>2015</v>
      </c>
      <c r="L1927" s="230" t="s">
        <v>293</v>
      </c>
      <c r="U1927" s="230" t="s">
        <v>976</v>
      </c>
      <c r="V1927" s="230" t="s">
        <v>976</v>
      </c>
    </row>
    <row r="1928" spans="1:22" ht="17.25" customHeight="1" x14ac:dyDescent="0.3">
      <c r="A1928" s="230">
        <v>426830</v>
      </c>
      <c r="B1928" s="230" t="s">
        <v>4616</v>
      </c>
      <c r="C1928" s="230" t="s">
        <v>86</v>
      </c>
      <c r="D1928" s="230" t="s">
        <v>698</v>
      </c>
      <c r="E1928" s="230" t="s">
        <v>146</v>
      </c>
      <c r="F1928" s="230" t="s">
        <v>4617</v>
      </c>
      <c r="G1928" s="230" t="s">
        <v>288</v>
      </c>
      <c r="H1928" s="230" t="s">
        <v>1482</v>
      </c>
      <c r="I1928" s="230" t="s">
        <v>58</v>
      </c>
      <c r="J1928" s="230" t="s">
        <v>303</v>
      </c>
      <c r="K1928" s="230">
        <v>2015</v>
      </c>
      <c r="L1928" s="230" t="s">
        <v>293</v>
      </c>
    </row>
    <row r="1929" spans="1:22" ht="17.25" customHeight="1" x14ac:dyDescent="0.3">
      <c r="A1929" s="230">
        <v>425831</v>
      </c>
      <c r="B1929" s="230" t="s">
        <v>4618</v>
      </c>
      <c r="C1929" s="230" t="s">
        <v>2812</v>
      </c>
      <c r="D1929" s="230" t="s">
        <v>4619</v>
      </c>
      <c r="E1929" s="230" t="s">
        <v>146</v>
      </c>
      <c r="H1929" s="230" t="s">
        <v>1482</v>
      </c>
      <c r="I1929" s="230" t="s">
        <v>58</v>
      </c>
      <c r="J1929" s="230" t="s">
        <v>303</v>
      </c>
      <c r="K1929" s="230">
        <v>2015</v>
      </c>
      <c r="L1929" s="230" t="s">
        <v>293</v>
      </c>
      <c r="U1929" s="230" t="s">
        <v>976</v>
      </c>
      <c r="V1929" s="230" t="s">
        <v>976</v>
      </c>
    </row>
    <row r="1930" spans="1:22" ht="17.25" customHeight="1" x14ac:dyDescent="0.3">
      <c r="A1930" s="230">
        <v>425965</v>
      </c>
      <c r="B1930" s="230" t="s">
        <v>4620</v>
      </c>
      <c r="C1930" s="230" t="s">
        <v>63</v>
      </c>
      <c r="D1930" s="230" t="s">
        <v>3874</v>
      </c>
      <c r="E1930" s="230" t="s">
        <v>146</v>
      </c>
      <c r="H1930" s="230" t="s">
        <v>1482</v>
      </c>
      <c r="I1930" s="230" t="s">
        <v>58</v>
      </c>
      <c r="J1930" s="230" t="s">
        <v>303</v>
      </c>
      <c r="K1930" s="230">
        <v>2015</v>
      </c>
      <c r="L1930" s="230" t="s">
        <v>293</v>
      </c>
      <c r="U1930" s="230" t="s">
        <v>976</v>
      </c>
      <c r="V1930" s="230" t="s">
        <v>976</v>
      </c>
    </row>
    <row r="1931" spans="1:22" ht="17.25" customHeight="1" x14ac:dyDescent="0.3">
      <c r="A1931" s="230">
        <v>426214</v>
      </c>
      <c r="B1931" s="230" t="s">
        <v>4621</v>
      </c>
      <c r="C1931" s="230" t="s">
        <v>61</v>
      </c>
      <c r="D1931" s="230" t="s">
        <v>571</v>
      </c>
      <c r="E1931" s="230" t="s">
        <v>146</v>
      </c>
      <c r="H1931" s="230" t="s">
        <v>1482</v>
      </c>
      <c r="I1931" s="230" t="s">
        <v>58</v>
      </c>
      <c r="J1931" s="230" t="s">
        <v>303</v>
      </c>
      <c r="K1931" s="230">
        <v>2015</v>
      </c>
      <c r="L1931" s="230" t="s">
        <v>293</v>
      </c>
      <c r="U1931" s="230" t="s">
        <v>976</v>
      </c>
      <c r="V1931" s="230" t="s">
        <v>976</v>
      </c>
    </row>
    <row r="1932" spans="1:22" ht="17.25" customHeight="1" x14ac:dyDescent="0.3">
      <c r="A1932" s="230">
        <v>426600</v>
      </c>
      <c r="B1932" s="230" t="s">
        <v>4622</v>
      </c>
      <c r="C1932" s="230" t="s">
        <v>63</v>
      </c>
      <c r="D1932" s="230" t="s">
        <v>233</v>
      </c>
      <c r="E1932" s="230" t="s">
        <v>146</v>
      </c>
      <c r="H1932" s="230" t="s">
        <v>1482</v>
      </c>
      <c r="I1932" s="230" t="s">
        <v>58</v>
      </c>
      <c r="J1932" s="230" t="s">
        <v>303</v>
      </c>
      <c r="K1932" s="230">
        <v>2015</v>
      </c>
      <c r="L1932" s="230" t="s">
        <v>293</v>
      </c>
      <c r="U1932" s="230" t="s">
        <v>976</v>
      </c>
      <c r="V1932" s="230" t="s">
        <v>976</v>
      </c>
    </row>
    <row r="1933" spans="1:22" ht="17.25" customHeight="1" x14ac:dyDescent="0.3">
      <c r="A1933" s="230">
        <v>426939</v>
      </c>
      <c r="B1933" s="230" t="s">
        <v>4623</v>
      </c>
      <c r="C1933" s="230" t="s">
        <v>65</v>
      </c>
      <c r="D1933" s="230" t="s">
        <v>4624</v>
      </c>
      <c r="E1933" s="230" t="s">
        <v>146</v>
      </c>
      <c r="H1933" s="230" t="s">
        <v>1482</v>
      </c>
      <c r="I1933" s="230" t="s">
        <v>58</v>
      </c>
      <c r="J1933" s="230" t="s">
        <v>303</v>
      </c>
      <c r="K1933" s="230">
        <v>2015</v>
      </c>
      <c r="L1933" s="230" t="s">
        <v>293</v>
      </c>
      <c r="U1933" s="230" t="s">
        <v>976</v>
      </c>
      <c r="V1933" s="230" t="s">
        <v>976</v>
      </c>
    </row>
    <row r="1934" spans="1:22" ht="17.25" customHeight="1" x14ac:dyDescent="0.3">
      <c r="A1934" s="230">
        <v>425870</v>
      </c>
      <c r="B1934" s="230" t="s">
        <v>4625</v>
      </c>
      <c r="C1934" s="230" t="s">
        <v>66</v>
      </c>
      <c r="D1934" s="230" t="s">
        <v>504</v>
      </c>
      <c r="E1934" s="230" t="s">
        <v>145</v>
      </c>
      <c r="H1934" s="230" t="s">
        <v>1482</v>
      </c>
      <c r="I1934" s="230" t="s">
        <v>58</v>
      </c>
      <c r="J1934" s="230" t="s">
        <v>303</v>
      </c>
      <c r="K1934" s="230">
        <v>2015</v>
      </c>
      <c r="L1934" s="230" t="s">
        <v>293</v>
      </c>
      <c r="U1934" s="230" t="s">
        <v>976</v>
      </c>
      <c r="V1934" s="230" t="s">
        <v>976</v>
      </c>
    </row>
    <row r="1935" spans="1:22" ht="17.25" customHeight="1" x14ac:dyDescent="0.3">
      <c r="A1935" s="230">
        <v>426634</v>
      </c>
      <c r="B1935" s="230" t="s">
        <v>4626</v>
      </c>
      <c r="C1935" s="230" t="s">
        <v>2404</v>
      </c>
      <c r="D1935" s="230" t="s">
        <v>586</v>
      </c>
      <c r="E1935" s="230" t="s">
        <v>145</v>
      </c>
      <c r="H1935" s="230" t="s">
        <v>1482</v>
      </c>
      <c r="I1935" s="230" t="s">
        <v>58</v>
      </c>
      <c r="J1935" s="230" t="s">
        <v>303</v>
      </c>
      <c r="K1935" s="230">
        <v>2015</v>
      </c>
      <c r="L1935" s="230" t="s">
        <v>293</v>
      </c>
      <c r="U1935" s="230" t="s">
        <v>976</v>
      </c>
      <c r="V1935" s="230" t="s">
        <v>976</v>
      </c>
    </row>
    <row r="1936" spans="1:22" ht="17.25" customHeight="1" x14ac:dyDescent="0.3">
      <c r="A1936" s="230">
        <v>426759</v>
      </c>
      <c r="B1936" s="230" t="s">
        <v>4627</v>
      </c>
      <c r="C1936" s="230" t="s">
        <v>474</v>
      </c>
      <c r="D1936" s="230" t="s">
        <v>206</v>
      </c>
      <c r="E1936" s="230" t="s">
        <v>145</v>
      </c>
      <c r="H1936" s="230" t="s">
        <v>1482</v>
      </c>
      <c r="I1936" s="230" t="s">
        <v>58</v>
      </c>
      <c r="J1936" s="230" t="s">
        <v>303</v>
      </c>
      <c r="K1936" s="230">
        <v>2015</v>
      </c>
      <c r="L1936" s="230" t="s">
        <v>293</v>
      </c>
      <c r="U1936" s="230" t="s">
        <v>976</v>
      </c>
      <c r="V1936" s="230" t="s">
        <v>976</v>
      </c>
    </row>
    <row r="1937" spans="1:22" ht="17.25" customHeight="1" x14ac:dyDescent="0.3">
      <c r="A1937" s="230">
        <v>426872</v>
      </c>
      <c r="B1937" s="230" t="s">
        <v>4628</v>
      </c>
      <c r="C1937" s="230" t="s">
        <v>398</v>
      </c>
      <c r="D1937" s="230" t="s">
        <v>4629</v>
      </c>
      <c r="E1937" s="230" t="s">
        <v>145</v>
      </c>
      <c r="H1937" s="230" t="s">
        <v>1482</v>
      </c>
      <c r="I1937" s="230" t="s">
        <v>58</v>
      </c>
      <c r="J1937" s="230" t="s">
        <v>303</v>
      </c>
      <c r="K1937" s="230">
        <v>2015</v>
      </c>
      <c r="L1937" s="230" t="s">
        <v>293</v>
      </c>
      <c r="U1937" s="230" t="s">
        <v>976</v>
      </c>
      <c r="V1937" s="230" t="s">
        <v>976</v>
      </c>
    </row>
    <row r="1938" spans="1:22" ht="17.25" customHeight="1" x14ac:dyDescent="0.3">
      <c r="A1938" s="230">
        <v>426906</v>
      </c>
      <c r="B1938" s="230" t="s">
        <v>4630</v>
      </c>
      <c r="C1938" s="230" t="s">
        <v>84</v>
      </c>
      <c r="D1938" s="230" t="s">
        <v>451</v>
      </c>
      <c r="E1938" s="230" t="s">
        <v>145</v>
      </c>
      <c r="H1938" s="230" t="s">
        <v>1482</v>
      </c>
      <c r="I1938" s="230" t="s">
        <v>58</v>
      </c>
      <c r="J1938" s="230" t="s">
        <v>303</v>
      </c>
      <c r="K1938" s="230">
        <v>2015</v>
      </c>
      <c r="L1938" s="230" t="s">
        <v>293</v>
      </c>
      <c r="U1938" s="230" t="s">
        <v>976</v>
      </c>
      <c r="V1938" s="230" t="s">
        <v>976</v>
      </c>
    </row>
    <row r="1939" spans="1:22" ht="17.25" customHeight="1" x14ac:dyDescent="0.3">
      <c r="A1939" s="230">
        <v>422552</v>
      </c>
      <c r="B1939" s="230" t="s">
        <v>4631</v>
      </c>
      <c r="C1939" s="230" t="s">
        <v>508</v>
      </c>
      <c r="D1939" s="230" t="s">
        <v>244</v>
      </c>
      <c r="E1939" s="230" t="s">
        <v>145</v>
      </c>
      <c r="F1939" s="230">
        <v>35582</v>
      </c>
      <c r="G1939" s="230" t="s">
        <v>2177</v>
      </c>
      <c r="H1939" s="230" t="s">
        <v>1482</v>
      </c>
      <c r="I1939" s="230" t="s">
        <v>58</v>
      </c>
      <c r="J1939" s="230" t="s">
        <v>303</v>
      </c>
      <c r="K1939" s="230">
        <v>2015</v>
      </c>
      <c r="L1939" s="230" t="s">
        <v>293</v>
      </c>
      <c r="S1939" s="230" t="s">
        <v>976</v>
      </c>
      <c r="T1939" s="230" t="s">
        <v>976</v>
      </c>
      <c r="U1939" s="230" t="s">
        <v>976</v>
      </c>
      <c r="V1939" s="230" t="s">
        <v>976</v>
      </c>
    </row>
    <row r="1940" spans="1:22" ht="17.25" customHeight="1" x14ac:dyDescent="0.3">
      <c r="A1940" s="230">
        <v>426545</v>
      </c>
      <c r="B1940" s="230" t="s">
        <v>4632</v>
      </c>
      <c r="C1940" s="230" t="s">
        <v>574</v>
      </c>
      <c r="D1940" s="230" t="s">
        <v>226</v>
      </c>
      <c r="E1940" s="230" t="s">
        <v>146</v>
      </c>
      <c r="F1940" s="230">
        <v>35498</v>
      </c>
      <c r="H1940" s="230" t="s">
        <v>1482</v>
      </c>
      <c r="I1940" s="230" t="s">
        <v>58</v>
      </c>
      <c r="J1940" s="230" t="s">
        <v>302</v>
      </c>
      <c r="K1940" s="230">
        <v>2016</v>
      </c>
      <c r="L1940" s="230" t="s">
        <v>293</v>
      </c>
    </row>
    <row r="1941" spans="1:22" ht="17.25" customHeight="1" x14ac:dyDescent="0.3">
      <c r="A1941" s="230">
        <v>426760</v>
      </c>
      <c r="B1941" s="230" t="s">
        <v>4627</v>
      </c>
      <c r="C1941" s="230" t="s">
        <v>65</v>
      </c>
      <c r="D1941" s="230" t="s">
        <v>521</v>
      </c>
      <c r="E1941" s="230" t="s">
        <v>145</v>
      </c>
      <c r="H1941" s="230" t="s">
        <v>1482</v>
      </c>
      <c r="I1941" s="230" t="s">
        <v>58</v>
      </c>
      <c r="J1941" s="230" t="s">
        <v>302</v>
      </c>
      <c r="K1941" s="230">
        <v>2016</v>
      </c>
      <c r="L1941" s="230" t="s">
        <v>293</v>
      </c>
      <c r="U1941" s="230" t="s">
        <v>976</v>
      </c>
      <c r="V1941" s="230" t="s">
        <v>976</v>
      </c>
    </row>
    <row r="1942" spans="1:22" ht="17.25" customHeight="1" x14ac:dyDescent="0.3">
      <c r="A1942" s="230">
        <v>424913</v>
      </c>
      <c r="B1942" s="230" t="s">
        <v>4633</v>
      </c>
      <c r="C1942" s="230" t="s">
        <v>61</v>
      </c>
      <c r="D1942" s="230" t="s">
        <v>449</v>
      </c>
      <c r="E1942" s="230" t="s">
        <v>145</v>
      </c>
      <c r="F1942" s="230">
        <v>35287</v>
      </c>
      <c r="G1942" s="230" t="s">
        <v>288</v>
      </c>
      <c r="H1942" s="230" t="s">
        <v>1482</v>
      </c>
      <c r="I1942" s="230" t="s">
        <v>58</v>
      </c>
      <c r="J1942" s="230" t="s">
        <v>302</v>
      </c>
      <c r="K1942" s="230">
        <v>2016</v>
      </c>
      <c r="L1942" s="230" t="s">
        <v>293</v>
      </c>
      <c r="S1942" s="230" t="s">
        <v>976</v>
      </c>
      <c r="T1942" s="230" t="s">
        <v>976</v>
      </c>
      <c r="U1942" s="230" t="s">
        <v>976</v>
      </c>
      <c r="V1942" s="230" t="s">
        <v>976</v>
      </c>
    </row>
    <row r="1943" spans="1:22" ht="17.25" customHeight="1" x14ac:dyDescent="0.3">
      <c r="A1943" s="230">
        <v>424655</v>
      </c>
      <c r="B1943" s="230" t="s">
        <v>4634</v>
      </c>
      <c r="C1943" s="230" t="s">
        <v>3165</v>
      </c>
      <c r="D1943" s="230" t="s">
        <v>225</v>
      </c>
      <c r="E1943" s="230" t="s">
        <v>146</v>
      </c>
      <c r="F1943" s="230">
        <v>35431</v>
      </c>
      <c r="G1943" s="230" t="s">
        <v>3217</v>
      </c>
      <c r="H1943" s="230" t="s">
        <v>1482</v>
      </c>
      <c r="I1943" s="230" t="s">
        <v>58</v>
      </c>
      <c r="J1943" s="230" t="s">
        <v>302</v>
      </c>
      <c r="K1943" s="230">
        <v>2016</v>
      </c>
      <c r="L1943" s="230" t="s">
        <v>293</v>
      </c>
      <c r="S1943" s="230" t="s">
        <v>976</v>
      </c>
      <c r="T1943" s="230" t="s">
        <v>976</v>
      </c>
      <c r="U1943" s="230" t="s">
        <v>976</v>
      </c>
      <c r="V1943" s="230" t="s">
        <v>976</v>
      </c>
    </row>
    <row r="1944" spans="1:22" ht="17.25" customHeight="1" x14ac:dyDescent="0.3">
      <c r="A1944" s="230">
        <v>425246</v>
      </c>
      <c r="B1944" s="230" t="s">
        <v>4635</v>
      </c>
      <c r="C1944" s="230" t="s">
        <v>506</v>
      </c>
      <c r="D1944" s="230" t="s">
        <v>357</v>
      </c>
      <c r="E1944" s="230" t="s">
        <v>145</v>
      </c>
      <c r="F1944" s="230">
        <v>35796</v>
      </c>
      <c r="G1944" s="230" t="s">
        <v>298</v>
      </c>
      <c r="H1944" s="230" t="s">
        <v>1482</v>
      </c>
      <c r="I1944" s="230" t="s">
        <v>58</v>
      </c>
      <c r="J1944" s="230" t="s">
        <v>302</v>
      </c>
      <c r="K1944" s="230">
        <v>2016</v>
      </c>
      <c r="L1944" s="230" t="s">
        <v>293</v>
      </c>
      <c r="T1944" s="230" t="s">
        <v>976</v>
      </c>
      <c r="U1944" s="230" t="s">
        <v>976</v>
      </c>
      <c r="V1944" s="230" t="s">
        <v>976</v>
      </c>
    </row>
    <row r="1945" spans="1:22" ht="17.25" customHeight="1" x14ac:dyDescent="0.3">
      <c r="A1945" s="230">
        <v>424652</v>
      </c>
      <c r="B1945" s="230" t="s">
        <v>4636</v>
      </c>
      <c r="C1945" s="230" t="s">
        <v>104</v>
      </c>
      <c r="D1945" s="230" t="s">
        <v>401</v>
      </c>
      <c r="E1945" s="230" t="s">
        <v>146</v>
      </c>
      <c r="F1945" s="230">
        <v>35817</v>
      </c>
      <c r="G1945" s="230" t="s">
        <v>4438</v>
      </c>
      <c r="H1945" s="230" t="s">
        <v>1482</v>
      </c>
      <c r="I1945" s="230" t="s">
        <v>58</v>
      </c>
      <c r="J1945" s="230" t="s">
        <v>302</v>
      </c>
      <c r="K1945" s="230">
        <v>2016</v>
      </c>
      <c r="L1945" s="230" t="s">
        <v>293</v>
      </c>
      <c r="S1945" s="230" t="s">
        <v>976</v>
      </c>
      <c r="T1945" s="230" t="s">
        <v>976</v>
      </c>
      <c r="U1945" s="230" t="s">
        <v>976</v>
      </c>
      <c r="V1945" s="230" t="s">
        <v>976</v>
      </c>
    </row>
    <row r="1946" spans="1:22" ht="17.25" customHeight="1" x14ac:dyDescent="0.3">
      <c r="A1946" s="230">
        <v>424498</v>
      </c>
      <c r="B1946" s="230" t="s">
        <v>4637</v>
      </c>
      <c r="C1946" s="230" t="s">
        <v>113</v>
      </c>
      <c r="D1946" s="230" t="s">
        <v>233</v>
      </c>
      <c r="E1946" s="230" t="s">
        <v>146</v>
      </c>
      <c r="F1946" s="230">
        <v>35818</v>
      </c>
      <c r="G1946" s="230" t="s">
        <v>288</v>
      </c>
      <c r="H1946" s="230" t="s">
        <v>1482</v>
      </c>
      <c r="I1946" s="230" t="s">
        <v>58</v>
      </c>
      <c r="J1946" s="230" t="s">
        <v>302</v>
      </c>
      <c r="K1946" s="230">
        <v>2016</v>
      </c>
      <c r="L1946" s="230" t="s">
        <v>293</v>
      </c>
      <c r="S1946" s="230" t="s">
        <v>976</v>
      </c>
      <c r="T1946" s="230" t="s">
        <v>976</v>
      </c>
      <c r="U1946" s="230" t="s">
        <v>976</v>
      </c>
      <c r="V1946" s="230" t="s">
        <v>976</v>
      </c>
    </row>
    <row r="1947" spans="1:22" ht="17.25" customHeight="1" x14ac:dyDescent="0.3">
      <c r="A1947" s="230">
        <v>425249</v>
      </c>
      <c r="B1947" s="230" t="s">
        <v>4638</v>
      </c>
      <c r="C1947" s="230" t="s">
        <v>578</v>
      </c>
      <c r="D1947" s="230" t="s">
        <v>370</v>
      </c>
      <c r="E1947" s="230" t="s">
        <v>145</v>
      </c>
      <c r="F1947" s="230">
        <v>35912</v>
      </c>
      <c r="G1947" s="230" t="s">
        <v>288</v>
      </c>
      <c r="H1947" s="230" t="s">
        <v>1482</v>
      </c>
      <c r="I1947" s="230" t="s">
        <v>58</v>
      </c>
      <c r="J1947" s="230" t="s">
        <v>302</v>
      </c>
      <c r="K1947" s="230">
        <v>2016</v>
      </c>
      <c r="L1947" s="230" t="s">
        <v>293</v>
      </c>
      <c r="T1947" s="230" t="s">
        <v>976</v>
      </c>
      <c r="U1947" s="230" t="s">
        <v>976</v>
      </c>
      <c r="V1947" s="230" t="s">
        <v>976</v>
      </c>
    </row>
    <row r="1948" spans="1:22" ht="17.25" customHeight="1" x14ac:dyDescent="0.3">
      <c r="A1948" s="230">
        <v>424971</v>
      </c>
      <c r="B1948" s="230" t="s">
        <v>4639</v>
      </c>
      <c r="C1948" s="230" t="s">
        <v>352</v>
      </c>
      <c r="D1948" s="230" t="s">
        <v>204</v>
      </c>
      <c r="E1948" s="230" t="s">
        <v>146</v>
      </c>
      <c r="F1948" s="230">
        <v>36019</v>
      </c>
      <c r="G1948" s="230" t="s">
        <v>3759</v>
      </c>
      <c r="H1948" s="230" t="s">
        <v>1482</v>
      </c>
      <c r="I1948" s="230" t="s">
        <v>58</v>
      </c>
      <c r="J1948" s="230" t="s">
        <v>302</v>
      </c>
      <c r="K1948" s="230">
        <v>2016</v>
      </c>
      <c r="L1948" s="230" t="s">
        <v>293</v>
      </c>
      <c r="T1948" s="230" t="s">
        <v>976</v>
      </c>
      <c r="U1948" s="230" t="s">
        <v>976</v>
      </c>
      <c r="V1948" s="230" t="s">
        <v>976</v>
      </c>
    </row>
    <row r="1949" spans="1:22" ht="17.25" customHeight="1" x14ac:dyDescent="0.3">
      <c r="A1949" s="230">
        <v>425568</v>
      </c>
      <c r="B1949" s="230" t="s">
        <v>4640</v>
      </c>
      <c r="C1949" s="230" t="s">
        <v>689</v>
      </c>
      <c r="D1949" s="230" t="s">
        <v>205</v>
      </c>
      <c r="E1949" s="230" t="s">
        <v>146</v>
      </c>
      <c r="F1949" s="230">
        <v>36161</v>
      </c>
      <c r="G1949" s="230" t="s">
        <v>4276</v>
      </c>
      <c r="H1949" s="230" t="s">
        <v>1482</v>
      </c>
      <c r="I1949" s="230" t="s">
        <v>58</v>
      </c>
      <c r="J1949" s="230" t="s">
        <v>302</v>
      </c>
      <c r="K1949" s="230">
        <v>2016</v>
      </c>
      <c r="L1949" s="230" t="s">
        <v>293</v>
      </c>
      <c r="T1949" s="230" t="s">
        <v>976</v>
      </c>
      <c r="U1949" s="230" t="s">
        <v>976</v>
      </c>
      <c r="V1949" s="230" t="s">
        <v>976</v>
      </c>
    </row>
    <row r="1950" spans="1:22" ht="17.25" customHeight="1" x14ac:dyDescent="0.3">
      <c r="A1950" s="230">
        <v>424278</v>
      </c>
      <c r="B1950" s="230" t="s">
        <v>4641</v>
      </c>
      <c r="C1950" s="230" t="s">
        <v>437</v>
      </c>
      <c r="D1950" s="230" t="s">
        <v>197</v>
      </c>
      <c r="E1950" s="230" t="s">
        <v>145</v>
      </c>
      <c r="F1950" s="230">
        <v>35065</v>
      </c>
      <c r="G1950" s="230" t="s">
        <v>294</v>
      </c>
      <c r="H1950" s="230" t="s">
        <v>1482</v>
      </c>
      <c r="I1950" s="230" t="s">
        <v>58</v>
      </c>
      <c r="J1950" s="230" t="s">
        <v>302</v>
      </c>
      <c r="K1950" s="230">
        <v>2016</v>
      </c>
      <c r="L1950" s="230" t="s">
        <v>293</v>
      </c>
      <c r="R1950" s="230" t="s">
        <v>976</v>
      </c>
      <c r="S1950" s="230" t="s">
        <v>976</v>
      </c>
      <c r="T1950" s="230" t="s">
        <v>976</v>
      </c>
      <c r="U1950" s="230" t="s">
        <v>976</v>
      </c>
      <c r="V1950" s="230" t="s">
        <v>976</v>
      </c>
    </row>
    <row r="1951" spans="1:22" ht="17.25" customHeight="1" x14ac:dyDescent="0.3">
      <c r="A1951" s="230">
        <v>421078</v>
      </c>
      <c r="B1951" s="230" t="s">
        <v>4642</v>
      </c>
      <c r="C1951" s="230" t="s">
        <v>3070</v>
      </c>
      <c r="D1951" s="230" t="s">
        <v>227</v>
      </c>
      <c r="E1951" s="230" t="s">
        <v>146</v>
      </c>
      <c r="F1951" s="230">
        <v>35065</v>
      </c>
      <c r="G1951" s="230" t="s">
        <v>288</v>
      </c>
      <c r="H1951" s="230" t="s">
        <v>1482</v>
      </c>
      <c r="I1951" s="230" t="s">
        <v>58</v>
      </c>
      <c r="J1951" s="230" t="s">
        <v>302</v>
      </c>
      <c r="K1951" s="230">
        <v>2016</v>
      </c>
      <c r="L1951" s="230" t="s">
        <v>293</v>
      </c>
      <c r="R1951" s="230" t="s">
        <v>976</v>
      </c>
      <c r="S1951" s="230" t="s">
        <v>976</v>
      </c>
      <c r="T1951" s="230" t="s">
        <v>976</v>
      </c>
      <c r="U1951" s="230" t="s">
        <v>976</v>
      </c>
      <c r="V1951" s="230" t="s">
        <v>976</v>
      </c>
    </row>
    <row r="1952" spans="1:22" ht="17.25" customHeight="1" x14ac:dyDescent="0.3">
      <c r="A1952" s="230">
        <v>421603</v>
      </c>
      <c r="B1952" s="230" t="s">
        <v>4643</v>
      </c>
      <c r="C1952" s="230" t="s">
        <v>83</v>
      </c>
      <c r="D1952" s="230" t="s">
        <v>216</v>
      </c>
      <c r="E1952" s="230" t="s">
        <v>145</v>
      </c>
      <c r="F1952" s="230">
        <v>35076</v>
      </c>
      <c r="G1952" s="230" t="s">
        <v>1832</v>
      </c>
      <c r="H1952" s="230" t="s">
        <v>1482</v>
      </c>
      <c r="I1952" s="230" t="s">
        <v>58</v>
      </c>
      <c r="J1952" s="230" t="s">
        <v>302</v>
      </c>
      <c r="K1952" s="230">
        <v>2016</v>
      </c>
      <c r="L1952" s="230" t="s">
        <v>293</v>
      </c>
      <c r="S1952" s="230" t="s">
        <v>976</v>
      </c>
      <c r="T1952" s="230" t="s">
        <v>976</v>
      </c>
      <c r="U1952" s="230" t="s">
        <v>976</v>
      </c>
      <c r="V1952" s="230" t="s">
        <v>976</v>
      </c>
    </row>
    <row r="1953" spans="1:22" ht="17.25" customHeight="1" x14ac:dyDescent="0.3">
      <c r="A1953" s="230">
        <v>426752</v>
      </c>
      <c r="B1953" s="230" t="s">
        <v>4644</v>
      </c>
      <c r="C1953" s="230" t="s">
        <v>542</v>
      </c>
      <c r="D1953" s="230" t="s">
        <v>541</v>
      </c>
      <c r="E1953" s="230" t="s">
        <v>145</v>
      </c>
      <c r="F1953" s="230">
        <v>35294</v>
      </c>
      <c r="G1953" s="230" t="s">
        <v>288</v>
      </c>
      <c r="H1953" s="230" t="s">
        <v>1482</v>
      </c>
      <c r="I1953" s="230" t="s">
        <v>58</v>
      </c>
      <c r="J1953" s="230" t="s">
        <v>302</v>
      </c>
      <c r="K1953" s="230">
        <v>2016</v>
      </c>
      <c r="L1953" s="230" t="s">
        <v>293</v>
      </c>
      <c r="U1953" s="230" t="s">
        <v>976</v>
      </c>
      <c r="V1953" s="230" t="s">
        <v>976</v>
      </c>
    </row>
    <row r="1954" spans="1:22" ht="17.25" customHeight="1" x14ac:dyDescent="0.3">
      <c r="A1954" s="230">
        <v>420811</v>
      </c>
      <c r="B1954" s="230" t="s">
        <v>4645</v>
      </c>
      <c r="C1954" s="230" t="s">
        <v>67</v>
      </c>
      <c r="D1954" s="230" t="s">
        <v>200</v>
      </c>
      <c r="E1954" s="230" t="s">
        <v>146</v>
      </c>
      <c r="F1954" s="230">
        <v>35431</v>
      </c>
      <c r="G1954" s="230" t="s">
        <v>4646</v>
      </c>
      <c r="H1954" s="230" t="s">
        <v>1482</v>
      </c>
      <c r="I1954" s="230" t="s">
        <v>58</v>
      </c>
      <c r="J1954" s="230" t="s">
        <v>302</v>
      </c>
      <c r="K1954" s="230">
        <v>2016</v>
      </c>
      <c r="L1954" s="230" t="s">
        <v>293</v>
      </c>
      <c r="R1954" s="230" t="s">
        <v>976</v>
      </c>
      <c r="S1954" s="230" t="s">
        <v>976</v>
      </c>
      <c r="T1954" s="230" t="s">
        <v>976</v>
      </c>
      <c r="U1954" s="230" t="s">
        <v>976</v>
      </c>
      <c r="V1954" s="230" t="s">
        <v>976</v>
      </c>
    </row>
    <row r="1955" spans="1:22" ht="17.25" customHeight="1" x14ac:dyDescent="0.3">
      <c r="A1955" s="230">
        <v>420952</v>
      </c>
      <c r="B1955" s="230" t="s">
        <v>4647</v>
      </c>
      <c r="C1955" s="230" t="s">
        <v>65</v>
      </c>
      <c r="D1955" s="230" t="s">
        <v>238</v>
      </c>
      <c r="E1955" s="230" t="s">
        <v>145</v>
      </c>
      <c r="F1955" s="230">
        <v>35431</v>
      </c>
      <c r="G1955" s="230" t="s">
        <v>288</v>
      </c>
      <c r="H1955" s="230" t="s">
        <v>1482</v>
      </c>
      <c r="I1955" s="230" t="s">
        <v>58</v>
      </c>
      <c r="J1955" s="230" t="s">
        <v>302</v>
      </c>
      <c r="K1955" s="230">
        <v>2016</v>
      </c>
      <c r="L1955" s="230" t="s">
        <v>293</v>
      </c>
      <c r="S1955" s="230" t="s">
        <v>976</v>
      </c>
      <c r="T1955" s="230" t="s">
        <v>976</v>
      </c>
      <c r="U1955" s="230" t="s">
        <v>976</v>
      </c>
      <c r="V1955" s="230" t="s">
        <v>976</v>
      </c>
    </row>
    <row r="1956" spans="1:22" ht="17.25" customHeight="1" x14ac:dyDescent="0.3">
      <c r="A1956" s="230">
        <v>420548</v>
      </c>
      <c r="B1956" s="230" t="s">
        <v>4648</v>
      </c>
      <c r="C1956" s="230" t="s">
        <v>92</v>
      </c>
      <c r="D1956" s="230" t="s">
        <v>477</v>
      </c>
      <c r="E1956" s="230" t="s">
        <v>145</v>
      </c>
      <c r="F1956" s="230">
        <v>35431</v>
      </c>
      <c r="H1956" s="230" t="s">
        <v>1482</v>
      </c>
      <c r="I1956" s="230" t="s">
        <v>58</v>
      </c>
      <c r="J1956" s="230" t="s">
        <v>302</v>
      </c>
      <c r="K1956" s="230">
        <v>2016</v>
      </c>
      <c r="L1956" s="230" t="s">
        <v>293</v>
      </c>
      <c r="U1956" s="230" t="s">
        <v>976</v>
      </c>
      <c r="V1956" s="230" t="s">
        <v>976</v>
      </c>
    </row>
    <row r="1957" spans="1:22" ht="17.25" customHeight="1" x14ac:dyDescent="0.3">
      <c r="A1957" s="230">
        <v>422046</v>
      </c>
      <c r="B1957" s="230" t="s">
        <v>4649</v>
      </c>
      <c r="C1957" s="230" t="s">
        <v>70</v>
      </c>
      <c r="D1957" s="230" t="s">
        <v>3325</v>
      </c>
      <c r="E1957" s="230" t="s">
        <v>145</v>
      </c>
      <c r="F1957" s="230">
        <v>35548</v>
      </c>
      <c r="G1957" s="230" t="s">
        <v>1485</v>
      </c>
      <c r="H1957" s="230" t="s">
        <v>1482</v>
      </c>
      <c r="I1957" s="230" t="s">
        <v>58</v>
      </c>
      <c r="J1957" s="230" t="s">
        <v>302</v>
      </c>
      <c r="K1957" s="230">
        <v>2016</v>
      </c>
      <c r="L1957" s="230" t="s">
        <v>293</v>
      </c>
      <c r="T1957" s="230" t="s">
        <v>976</v>
      </c>
      <c r="U1957" s="230" t="s">
        <v>976</v>
      </c>
      <c r="V1957" s="230" t="s">
        <v>976</v>
      </c>
    </row>
    <row r="1958" spans="1:22" ht="17.25" customHeight="1" x14ac:dyDescent="0.3">
      <c r="A1958" s="230">
        <v>424290</v>
      </c>
      <c r="B1958" s="230" t="s">
        <v>4650</v>
      </c>
      <c r="C1958" s="230" t="s">
        <v>107</v>
      </c>
      <c r="D1958" s="230" t="s">
        <v>521</v>
      </c>
      <c r="E1958" s="230" t="s">
        <v>145</v>
      </c>
      <c r="F1958" s="230">
        <v>35644</v>
      </c>
      <c r="G1958" s="230" t="s">
        <v>288</v>
      </c>
      <c r="H1958" s="230" t="s">
        <v>1482</v>
      </c>
      <c r="I1958" s="230" t="s">
        <v>58</v>
      </c>
      <c r="J1958" s="230" t="s">
        <v>302</v>
      </c>
      <c r="K1958" s="230">
        <v>2016</v>
      </c>
      <c r="L1958" s="230" t="s">
        <v>293</v>
      </c>
      <c r="T1958" s="230" t="s">
        <v>976</v>
      </c>
      <c r="U1958" s="230" t="s">
        <v>976</v>
      </c>
      <c r="V1958" s="230" t="s">
        <v>976</v>
      </c>
    </row>
    <row r="1959" spans="1:22" ht="17.25" customHeight="1" x14ac:dyDescent="0.3">
      <c r="A1959" s="230">
        <v>421390</v>
      </c>
      <c r="B1959" s="230" t="s">
        <v>485</v>
      </c>
      <c r="C1959" s="230" t="s">
        <v>61</v>
      </c>
      <c r="D1959" s="230" t="s">
        <v>220</v>
      </c>
      <c r="E1959" s="230" t="s">
        <v>145</v>
      </c>
      <c r="F1959" s="230">
        <v>35796</v>
      </c>
      <c r="G1959" s="230" t="s">
        <v>1952</v>
      </c>
      <c r="H1959" s="230" t="s">
        <v>1482</v>
      </c>
      <c r="I1959" s="230" t="s">
        <v>58</v>
      </c>
      <c r="J1959" s="230" t="s">
        <v>302</v>
      </c>
      <c r="K1959" s="230">
        <v>2016</v>
      </c>
      <c r="L1959" s="230" t="s">
        <v>293</v>
      </c>
      <c r="R1959" s="230" t="s">
        <v>976</v>
      </c>
      <c r="S1959" s="230" t="s">
        <v>976</v>
      </c>
      <c r="T1959" s="230" t="s">
        <v>976</v>
      </c>
      <c r="U1959" s="230" t="s">
        <v>976</v>
      </c>
      <c r="V1959" s="230" t="s">
        <v>976</v>
      </c>
    </row>
    <row r="1960" spans="1:22" ht="17.25" customHeight="1" x14ac:dyDescent="0.3">
      <c r="A1960" s="230">
        <v>423357</v>
      </c>
      <c r="B1960" s="230" t="s">
        <v>4651</v>
      </c>
      <c r="C1960" s="230" t="s">
        <v>459</v>
      </c>
      <c r="D1960" s="230" t="s">
        <v>215</v>
      </c>
      <c r="E1960" s="230" t="s">
        <v>145</v>
      </c>
      <c r="F1960" s="230">
        <v>35796</v>
      </c>
      <c r="G1960" s="230" t="s">
        <v>3218</v>
      </c>
      <c r="H1960" s="230" t="s">
        <v>1482</v>
      </c>
      <c r="I1960" s="230" t="s">
        <v>58</v>
      </c>
      <c r="J1960" s="230" t="s">
        <v>302</v>
      </c>
      <c r="K1960" s="230">
        <v>2016</v>
      </c>
      <c r="L1960" s="230" t="s">
        <v>293</v>
      </c>
      <c r="R1960" s="230" t="s">
        <v>976</v>
      </c>
      <c r="S1960" s="230" t="s">
        <v>976</v>
      </c>
      <c r="T1960" s="230" t="s">
        <v>976</v>
      </c>
      <c r="U1960" s="230" t="s">
        <v>976</v>
      </c>
      <c r="V1960" s="230" t="s">
        <v>976</v>
      </c>
    </row>
    <row r="1961" spans="1:22" ht="17.25" customHeight="1" x14ac:dyDescent="0.3">
      <c r="A1961" s="230">
        <v>422694</v>
      </c>
      <c r="B1961" s="230" t="s">
        <v>4652</v>
      </c>
      <c r="C1961" s="230" t="s">
        <v>57</v>
      </c>
      <c r="D1961" s="230" t="s">
        <v>1707</v>
      </c>
      <c r="E1961" s="230" t="s">
        <v>146</v>
      </c>
      <c r="F1961" s="230">
        <v>35796</v>
      </c>
      <c r="G1961" s="230" t="s">
        <v>4583</v>
      </c>
      <c r="H1961" s="230" t="s">
        <v>1482</v>
      </c>
      <c r="I1961" s="230" t="s">
        <v>58</v>
      </c>
      <c r="J1961" s="230" t="s">
        <v>302</v>
      </c>
      <c r="K1961" s="230">
        <v>2016</v>
      </c>
      <c r="L1961" s="230" t="s">
        <v>293</v>
      </c>
      <c r="R1961" s="230" t="s">
        <v>976</v>
      </c>
      <c r="S1961" s="230" t="s">
        <v>976</v>
      </c>
      <c r="T1961" s="230" t="s">
        <v>976</v>
      </c>
      <c r="U1961" s="230" t="s">
        <v>976</v>
      </c>
      <c r="V1961" s="230" t="s">
        <v>976</v>
      </c>
    </row>
    <row r="1962" spans="1:22" ht="17.25" customHeight="1" x14ac:dyDescent="0.3">
      <c r="A1962" s="230">
        <v>421227</v>
      </c>
      <c r="B1962" s="230" t="s">
        <v>4653</v>
      </c>
      <c r="C1962" s="230" t="s">
        <v>403</v>
      </c>
      <c r="D1962" s="230" t="s">
        <v>229</v>
      </c>
      <c r="E1962" s="230" t="s">
        <v>145</v>
      </c>
      <c r="F1962" s="230">
        <v>35796</v>
      </c>
      <c r="G1962" s="230" t="s">
        <v>3281</v>
      </c>
      <c r="H1962" s="230" t="s">
        <v>1482</v>
      </c>
      <c r="I1962" s="230" t="s">
        <v>58</v>
      </c>
      <c r="J1962" s="230" t="s">
        <v>302</v>
      </c>
      <c r="K1962" s="230">
        <v>2016</v>
      </c>
      <c r="L1962" s="230" t="s">
        <v>293</v>
      </c>
      <c r="R1962" s="230" t="s">
        <v>976</v>
      </c>
      <c r="S1962" s="230" t="s">
        <v>976</v>
      </c>
      <c r="T1962" s="230" t="s">
        <v>976</v>
      </c>
      <c r="U1962" s="230" t="s">
        <v>976</v>
      </c>
      <c r="V1962" s="230" t="s">
        <v>976</v>
      </c>
    </row>
    <row r="1963" spans="1:22" ht="17.25" customHeight="1" x14ac:dyDescent="0.3">
      <c r="A1963" s="230">
        <v>421748</v>
      </c>
      <c r="B1963" s="230" t="s">
        <v>4654</v>
      </c>
      <c r="C1963" s="230" t="s">
        <v>95</v>
      </c>
      <c r="D1963" s="230" t="s">
        <v>615</v>
      </c>
      <c r="E1963" s="230" t="s">
        <v>145</v>
      </c>
      <c r="F1963" s="230">
        <v>35804</v>
      </c>
      <c r="G1963" s="230" t="s">
        <v>3759</v>
      </c>
      <c r="H1963" s="230" t="s">
        <v>1482</v>
      </c>
      <c r="I1963" s="230" t="s">
        <v>58</v>
      </c>
      <c r="J1963" s="230" t="s">
        <v>302</v>
      </c>
      <c r="K1963" s="230">
        <v>2016</v>
      </c>
      <c r="L1963" s="230" t="s">
        <v>293</v>
      </c>
      <c r="S1963" s="230" t="s">
        <v>976</v>
      </c>
      <c r="T1963" s="230" t="s">
        <v>976</v>
      </c>
      <c r="U1963" s="230" t="s">
        <v>976</v>
      </c>
      <c r="V1963" s="230" t="s">
        <v>976</v>
      </c>
    </row>
    <row r="1964" spans="1:22" ht="17.25" customHeight="1" x14ac:dyDescent="0.3">
      <c r="A1964" s="230">
        <v>421562</v>
      </c>
      <c r="B1964" s="230" t="s">
        <v>4655</v>
      </c>
      <c r="C1964" s="230" t="s">
        <v>1000</v>
      </c>
      <c r="D1964" s="230" t="s">
        <v>612</v>
      </c>
      <c r="E1964" s="230" t="s">
        <v>145</v>
      </c>
      <c r="F1964" s="230">
        <v>35815</v>
      </c>
      <c r="G1964" s="230" t="s">
        <v>4276</v>
      </c>
      <c r="H1964" s="230" t="s">
        <v>1482</v>
      </c>
      <c r="I1964" s="230" t="s">
        <v>58</v>
      </c>
      <c r="J1964" s="230" t="s">
        <v>302</v>
      </c>
      <c r="K1964" s="230">
        <v>2016</v>
      </c>
      <c r="L1964" s="230" t="s">
        <v>293</v>
      </c>
      <c r="T1964" s="230" t="s">
        <v>976</v>
      </c>
      <c r="U1964" s="230" t="s">
        <v>976</v>
      </c>
      <c r="V1964" s="230" t="s">
        <v>976</v>
      </c>
    </row>
    <row r="1965" spans="1:22" ht="17.25" customHeight="1" x14ac:dyDescent="0.3">
      <c r="A1965" s="230">
        <v>421015</v>
      </c>
      <c r="B1965" s="230" t="s">
        <v>4656</v>
      </c>
      <c r="C1965" s="230" t="s">
        <v>104</v>
      </c>
      <c r="D1965" s="230" t="s">
        <v>483</v>
      </c>
      <c r="E1965" s="230" t="s">
        <v>146</v>
      </c>
      <c r="F1965" s="230">
        <v>35855</v>
      </c>
      <c r="G1965" s="230" t="s">
        <v>4388</v>
      </c>
      <c r="H1965" s="230" t="s">
        <v>1482</v>
      </c>
      <c r="I1965" s="230" t="s">
        <v>58</v>
      </c>
      <c r="J1965" s="230" t="s">
        <v>302</v>
      </c>
      <c r="K1965" s="230">
        <v>2016</v>
      </c>
      <c r="L1965" s="230" t="s">
        <v>293</v>
      </c>
      <c r="T1965" s="230" t="s">
        <v>976</v>
      </c>
      <c r="U1965" s="230" t="s">
        <v>976</v>
      </c>
      <c r="V1965" s="230" t="s">
        <v>976</v>
      </c>
    </row>
    <row r="1966" spans="1:22" ht="17.25" customHeight="1" x14ac:dyDescent="0.3">
      <c r="A1966" s="230">
        <v>426385</v>
      </c>
      <c r="B1966" s="230" t="s">
        <v>4657</v>
      </c>
      <c r="C1966" s="230" t="s">
        <v>65</v>
      </c>
      <c r="D1966" s="230" t="s">
        <v>4658</v>
      </c>
      <c r="E1966" s="230" t="s">
        <v>145</v>
      </c>
      <c r="F1966" s="230">
        <v>35855</v>
      </c>
      <c r="G1966" s="230" t="s">
        <v>4659</v>
      </c>
      <c r="H1966" s="230" t="s">
        <v>1482</v>
      </c>
      <c r="I1966" s="230" t="s">
        <v>58</v>
      </c>
      <c r="J1966" s="230" t="s">
        <v>302</v>
      </c>
      <c r="K1966" s="230">
        <v>2016</v>
      </c>
      <c r="L1966" s="230" t="s">
        <v>293</v>
      </c>
      <c r="V1966" s="230" t="s">
        <v>976</v>
      </c>
    </row>
    <row r="1967" spans="1:22" ht="17.25" customHeight="1" x14ac:dyDescent="0.3">
      <c r="A1967" s="230">
        <v>422486</v>
      </c>
      <c r="B1967" s="230" t="s">
        <v>4660</v>
      </c>
      <c r="C1967" s="230" t="s">
        <v>86</v>
      </c>
      <c r="D1967" s="230" t="s">
        <v>202</v>
      </c>
      <c r="E1967" s="230" t="s">
        <v>146</v>
      </c>
      <c r="F1967" s="230">
        <v>35974</v>
      </c>
      <c r="G1967" s="230" t="s">
        <v>4408</v>
      </c>
      <c r="H1967" s="230" t="s">
        <v>1482</v>
      </c>
      <c r="I1967" s="230" t="s">
        <v>58</v>
      </c>
      <c r="J1967" s="230" t="s">
        <v>302</v>
      </c>
      <c r="K1967" s="230">
        <v>2016</v>
      </c>
      <c r="L1967" s="230" t="s">
        <v>293</v>
      </c>
      <c r="T1967" s="230" t="s">
        <v>976</v>
      </c>
      <c r="U1967" s="230" t="s">
        <v>976</v>
      </c>
      <c r="V1967" s="230" t="s">
        <v>976</v>
      </c>
    </row>
    <row r="1968" spans="1:22" ht="17.25" customHeight="1" x14ac:dyDescent="0.3">
      <c r="A1968" s="230">
        <v>422008</v>
      </c>
      <c r="B1968" s="230" t="s">
        <v>4661</v>
      </c>
      <c r="C1968" s="230" t="s">
        <v>508</v>
      </c>
      <c r="D1968" s="230" t="s">
        <v>359</v>
      </c>
      <c r="E1968" s="230" t="s">
        <v>145</v>
      </c>
      <c r="F1968" s="230">
        <v>36021</v>
      </c>
      <c r="G1968" s="230" t="s">
        <v>4269</v>
      </c>
      <c r="H1968" s="230" t="s">
        <v>1482</v>
      </c>
      <c r="I1968" s="230" t="s">
        <v>58</v>
      </c>
      <c r="J1968" s="230" t="s">
        <v>302</v>
      </c>
      <c r="K1968" s="230">
        <v>2016</v>
      </c>
      <c r="L1968" s="230" t="s">
        <v>293</v>
      </c>
      <c r="S1968" s="230" t="s">
        <v>976</v>
      </c>
      <c r="T1968" s="230" t="s">
        <v>976</v>
      </c>
      <c r="U1968" s="230" t="s">
        <v>976</v>
      </c>
      <c r="V1968" s="230" t="s">
        <v>976</v>
      </c>
    </row>
    <row r="1969" spans="1:22" ht="17.25" customHeight="1" x14ac:dyDescent="0.3">
      <c r="A1969" s="230">
        <v>421413</v>
      </c>
      <c r="B1969" s="230" t="s">
        <v>4662</v>
      </c>
      <c r="C1969" s="230" t="s">
        <v>63</v>
      </c>
      <c r="D1969" s="230" t="s">
        <v>1169</v>
      </c>
      <c r="E1969" s="230" t="s">
        <v>145</v>
      </c>
      <c r="F1969" s="230">
        <v>36077</v>
      </c>
      <c r="G1969" s="230" t="s">
        <v>288</v>
      </c>
      <c r="H1969" s="230" t="s">
        <v>1482</v>
      </c>
      <c r="I1969" s="230" t="s">
        <v>58</v>
      </c>
      <c r="J1969" s="230" t="s">
        <v>302</v>
      </c>
      <c r="K1969" s="230">
        <v>2016</v>
      </c>
      <c r="L1969" s="230" t="s">
        <v>293</v>
      </c>
      <c r="S1969" s="230" t="s">
        <v>976</v>
      </c>
      <c r="T1969" s="230" t="s">
        <v>976</v>
      </c>
      <c r="U1969" s="230" t="s">
        <v>976</v>
      </c>
      <c r="V1969" s="230" t="s">
        <v>976</v>
      </c>
    </row>
    <row r="1970" spans="1:22" ht="17.25" customHeight="1" x14ac:dyDescent="0.3">
      <c r="A1970" s="230">
        <v>423757</v>
      </c>
      <c r="B1970" s="230" t="s">
        <v>4663</v>
      </c>
      <c r="C1970" s="230" t="s">
        <v>96</v>
      </c>
      <c r="D1970" s="230" t="s">
        <v>236</v>
      </c>
      <c r="E1970" s="230" t="s">
        <v>145</v>
      </c>
      <c r="F1970" s="230">
        <v>36079</v>
      </c>
      <c r="G1970" s="230" t="s">
        <v>288</v>
      </c>
      <c r="H1970" s="230" t="s">
        <v>1482</v>
      </c>
      <c r="I1970" s="230" t="s">
        <v>58</v>
      </c>
      <c r="J1970" s="230" t="s">
        <v>302</v>
      </c>
      <c r="K1970" s="230">
        <v>2016</v>
      </c>
      <c r="L1970" s="230" t="s">
        <v>293</v>
      </c>
      <c r="T1970" s="230" t="s">
        <v>976</v>
      </c>
      <c r="U1970" s="230" t="s">
        <v>976</v>
      </c>
      <c r="V1970" s="230" t="s">
        <v>976</v>
      </c>
    </row>
    <row r="1971" spans="1:22" ht="17.25" customHeight="1" x14ac:dyDescent="0.3">
      <c r="A1971" s="230">
        <v>425990</v>
      </c>
      <c r="B1971" s="230" t="s">
        <v>4664</v>
      </c>
      <c r="C1971" s="230" t="s">
        <v>61</v>
      </c>
      <c r="D1971" s="230" t="s">
        <v>316</v>
      </c>
      <c r="E1971" s="230" t="s">
        <v>146</v>
      </c>
      <c r="F1971" s="230">
        <v>36161</v>
      </c>
      <c r="G1971" s="230" t="s">
        <v>3794</v>
      </c>
      <c r="H1971" s="230" t="s">
        <v>1482</v>
      </c>
      <c r="I1971" s="230" t="s">
        <v>58</v>
      </c>
      <c r="J1971" s="230" t="s">
        <v>302</v>
      </c>
      <c r="K1971" s="230">
        <v>2016</v>
      </c>
      <c r="L1971" s="230" t="s">
        <v>293</v>
      </c>
      <c r="U1971" s="230" t="s">
        <v>976</v>
      </c>
      <c r="V1971" s="230" t="s">
        <v>976</v>
      </c>
    </row>
    <row r="1972" spans="1:22" ht="17.25" customHeight="1" x14ac:dyDescent="0.3">
      <c r="A1972" s="230">
        <v>422205</v>
      </c>
      <c r="B1972" s="230" t="s">
        <v>4665</v>
      </c>
      <c r="C1972" s="230" t="s">
        <v>4666</v>
      </c>
      <c r="D1972" s="230" t="s">
        <v>4667</v>
      </c>
      <c r="E1972" s="230" t="s">
        <v>145</v>
      </c>
      <c r="F1972" s="230">
        <v>36161</v>
      </c>
      <c r="G1972" s="230" t="s">
        <v>288</v>
      </c>
      <c r="H1972" s="230" t="s">
        <v>1482</v>
      </c>
      <c r="I1972" s="230" t="s">
        <v>58</v>
      </c>
      <c r="J1972" s="230" t="s">
        <v>302</v>
      </c>
      <c r="K1972" s="230">
        <v>2016</v>
      </c>
      <c r="L1972" s="230" t="s">
        <v>293</v>
      </c>
      <c r="V1972" s="230" t="s">
        <v>976</v>
      </c>
    </row>
    <row r="1973" spans="1:22" ht="17.25" customHeight="1" x14ac:dyDescent="0.3">
      <c r="A1973" s="230">
        <v>421926</v>
      </c>
      <c r="B1973" s="230" t="s">
        <v>4668</v>
      </c>
      <c r="C1973" s="230" t="s">
        <v>679</v>
      </c>
      <c r="D1973" s="230" t="s">
        <v>208</v>
      </c>
      <c r="E1973" s="230" t="s">
        <v>145</v>
      </c>
      <c r="F1973" s="230">
        <v>36161</v>
      </c>
      <c r="G1973" s="230" t="s">
        <v>4669</v>
      </c>
      <c r="H1973" s="230" t="s">
        <v>1482</v>
      </c>
      <c r="I1973" s="230" t="s">
        <v>58</v>
      </c>
      <c r="J1973" s="230" t="s">
        <v>302</v>
      </c>
      <c r="K1973" s="230">
        <v>2016</v>
      </c>
      <c r="L1973" s="230" t="s">
        <v>293</v>
      </c>
      <c r="R1973" s="230" t="s">
        <v>976</v>
      </c>
      <c r="S1973" s="230" t="s">
        <v>976</v>
      </c>
      <c r="T1973" s="230" t="s">
        <v>976</v>
      </c>
      <c r="U1973" s="230" t="s">
        <v>976</v>
      </c>
      <c r="V1973" s="230" t="s">
        <v>976</v>
      </c>
    </row>
    <row r="1974" spans="1:22" ht="17.25" customHeight="1" x14ac:dyDescent="0.3">
      <c r="A1974" s="230">
        <v>422873</v>
      </c>
      <c r="B1974" s="230" t="s">
        <v>4671</v>
      </c>
      <c r="C1974" s="230" t="s">
        <v>61</v>
      </c>
      <c r="D1974" s="230" t="s">
        <v>233</v>
      </c>
      <c r="E1974" s="230" t="s">
        <v>145</v>
      </c>
      <c r="F1974" s="230">
        <v>36161</v>
      </c>
      <c r="G1974" s="230" t="s">
        <v>2711</v>
      </c>
      <c r="H1974" s="230" t="s">
        <v>1482</v>
      </c>
      <c r="I1974" s="230" t="s">
        <v>58</v>
      </c>
      <c r="J1974" s="230" t="s">
        <v>302</v>
      </c>
      <c r="K1974" s="230">
        <v>2016</v>
      </c>
      <c r="L1974" s="230" t="s">
        <v>293</v>
      </c>
      <c r="R1974" s="230" t="s">
        <v>976</v>
      </c>
      <c r="S1974" s="230" t="s">
        <v>976</v>
      </c>
      <c r="T1974" s="230" t="s">
        <v>976</v>
      </c>
      <c r="U1974" s="230" t="s">
        <v>976</v>
      </c>
      <c r="V1974" s="230" t="s">
        <v>976</v>
      </c>
    </row>
    <row r="1975" spans="1:22" ht="17.25" customHeight="1" x14ac:dyDescent="0.3">
      <c r="A1975" s="230">
        <v>423891</v>
      </c>
      <c r="B1975" s="230" t="s">
        <v>505</v>
      </c>
      <c r="C1975" s="230" t="s">
        <v>97</v>
      </c>
      <c r="D1975" s="230" t="s">
        <v>91</v>
      </c>
      <c r="E1975" s="230" t="s">
        <v>145</v>
      </c>
      <c r="F1975" s="230">
        <v>36161</v>
      </c>
      <c r="G1975" s="230" t="s">
        <v>1563</v>
      </c>
      <c r="H1975" s="230" t="s">
        <v>1482</v>
      </c>
      <c r="I1975" s="230" t="s">
        <v>58</v>
      </c>
      <c r="J1975" s="230" t="s">
        <v>302</v>
      </c>
      <c r="K1975" s="230">
        <v>2016</v>
      </c>
      <c r="L1975" s="230" t="s">
        <v>293</v>
      </c>
      <c r="R1975" s="230" t="s">
        <v>976</v>
      </c>
      <c r="S1975" s="230" t="s">
        <v>976</v>
      </c>
      <c r="T1975" s="230" t="s">
        <v>976</v>
      </c>
      <c r="U1975" s="230" t="s">
        <v>976</v>
      </c>
      <c r="V1975" s="230" t="s">
        <v>976</v>
      </c>
    </row>
    <row r="1976" spans="1:22" ht="17.25" customHeight="1" x14ac:dyDescent="0.3">
      <c r="A1976" s="230">
        <v>420675</v>
      </c>
      <c r="B1976" s="230" t="s">
        <v>4672</v>
      </c>
      <c r="C1976" s="230" t="s">
        <v>3288</v>
      </c>
      <c r="D1976" s="230" t="s">
        <v>366</v>
      </c>
      <c r="E1976" s="230" t="s">
        <v>146</v>
      </c>
      <c r="F1976" s="230">
        <v>36531</v>
      </c>
      <c r="G1976" s="230" t="s">
        <v>288</v>
      </c>
      <c r="H1976" s="230" t="s">
        <v>1482</v>
      </c>
      <c r="I1976" s="230" t="s">
        <v>58</v>
      </c>
      <c r="J1976" s="230" t="s">
        <v>302</v>
      </c>
      <c r="K1976" s="230">
        <v>2016</v>
      </c>
      <c r="L1976" s="230" t="s">
        <v>293</v>
      </c>
      <c r="T1976" s="230" t="s">
        <v>976</v>
      </c>
      <c r="U1976" s="230" t="s">
        <v>976</v>
      </c>
      <c r="V1976" s="230" t="s">
        <v>976</v>
      </c>
    </row>
    <row r="1977" spans="1:22" ht="17.25" customHeight="1" x14ac:dyDescent="0.3">
      <c r="A1977" s="230">
        <v>426867</v>
      </c>
      <c r="B1977" s="230" t="s">
        <v>4673</v>
      </c>
      <c r="C1977" s="230" t="s">
        <v>491</v>
      </c>
      <c r="D1977" s="230" t="s">
        <v>250</v>
      </c>
      <c r="E1977" s="230" t="s">
        <v>145</v>
      </c>
      <c r="H1977" s="230" t="s">
        <v>1482</v>
      </c>
      <c r="I1977" s="230" t="s">
        <v>58</v>
      </c>
      <c r="J1977" s="230" t="s">
        <v>302</v>
      </c>
      <c r="K1977" s="230">
        <v>2016</v>
      </c>
      <c r="L1977" s="230" t="s">
        <v>293</v>
      </c>
    </row>
    <row r="1978" spans="1:22" ht="17.25" customHeight="1" x14ac:dyDescent="0.3">
      <c r="A1978" s="230">
        <v>427111</v>
      </c>
      <c r="B1978" s="230" t="s">
        <v>4674</v>
      </c>
      <c r="C1978" s="230" t="s">
        <v>79</v>
      </c>
      <c r="D1978" s="230" t="s">
        <v>202</v>
      </c>
      <c r="E1978" s="230" t="s">
        <v>145</v>
      </c>
      <c r="F1978" s="230">
        <v>35065</v>
      </c>
      <c r="H1978" s="230" t="s">
        <v>1482</v>
      </c>
      <c r="I1978" s="230" t="s">
        <v>58</v>
      </c>
      <c r="J1978" s="230" t="s">
        <v>303</v>
      </c>
      <c r="K1978" s="230">
        <v>2016</v>
      </c>
      <c r="L1978" s="230" t="s">
        <v>293</v>
      </c>
      <c r="U1978" s="230" t="s">
        <v>976</v>
      </c>
      <c r="V1978" s="230" t="s">
        <v>976</v>
      </c>
    </row>
    <row r="1979" spans="1:22" ht="17.25" customHeight="1" x14ac:dyDescent="0.3">
      <c r="A1979" s="230">
        <v>425936</v>
      </c>
      <c r="B1979" s="230" t="s">
        <v>4675</v>
      </c>
      <c r="C1979" s="230" t="s">
        <v>536</v>
      </c>
      <c r="D1979" s="230" t="s">
        <v>433</v>
      </c>
      <c r="E1979" s="230" t="s">
        <v>146</v>
      </c>
      <c r="F1979" s="230">
        <v>35229</v>
      </c>
      <c r="G1979" s="230" t="s">
        <v>1563</v>
      </c>
      <c r="H1979" s="230" t="s">
        <v>1482</v>
      </c>
      <c r="I1979" s="230" t="s">
        <v>58</v>
      </c>
      <c r="J1979" s="230" t="s">
        <v>303</v>
      </c>
      <c r="K1979" s="230">
        <v>2016</v>
      </c>
      <c r="L1979" s="230" t="s">
        <v>293</v>
      </c>
    </row>
    <row r="1980" spans="1:22" ht="17.25" customHeight="1" x14ac:dyDescent="0.3">
      <c r="A1980" s="230">
        <v>422198</v>
      </c>
      <c r="B1980" s="230" t="s">
        <v>4676</v>
      </c>
      <c r="C1980" s="230" t="s">
        <v>65</v>
      </c>
      <c r="D1980" s="230" t="s">
        <v>507</v>
      </c>
      <c r="E1980" s="230" t="s">
        <v>145</v>
      </c>
      <c r="F1980" s="230">
        <v>35278</v>
      </c>
      <c r="G1980" s="230" t="s">
        <v>4394</v>
      </c>
      <c r="H1980" s="230" t="s">
        <v>1482</v>
      </c>
      <c r="I1980" s="230" t="s">
        <v>58</v>
      </c>
      <c r="J1980" s="230" t="s">
        <v>303</v>
      </c>
      <c r="K1980" s="230">
        <v>2016</v>
      </c>
      <c r="L1980" s="230" t="s">
        <v>293</v>
      </c>
      <c r="S1980" s="230" t="s">
        <v>976</v>
      </c>
      <c r="T1980" s="230" t="s">
        <v>976</v>
      </c>
      <c r="U1980" s="230" t="s">
        <v>976</v>
      </c>
      <c r="V1980" s="230" t="s">
        <v>976</v>
      </c>
    </row>
    <row r="1981" spans="1:22" ht="17.25" customHeight="1" x14ac:dyDescent="0.3">
      <c r="A1981" s="230">
        <v>422699</v>
      </c>
      <c r="B1981" s="230" t="s">
        <v>4677</v>
      </c>
      <c r="C1981" s="230" t="s">
        <v>83</v>
      </c>
      <c r="D1981" s="230" t="s">
        <v>233</v>
      </c>
      <c r="E1981" s="230" t="s">
        <v>145</v>
      </c>
      <c r="F1981" s="230">
        <v>35431</v>
      </c>
      <c r="G1981" s="230" t="s">
        <v>288</v>
      </c>
      <c r="H1981" s="230" t="s">
        <v>1482</v>
      </c>
      <c r="I1981" s="230" t="s">
        <v>58</v>
      </c>
      <c r="J1981" s="230" t="s">
        <v>303</v>
      </c>
      <c r="K1981" s="230">
        <v>2016</v>
      </c>
      <c r="L1981" s="230" t="s">
        <v>293</v>
      </c>
      <c r="T1981" s="230" t="s">
        <v>976</v>
      </c>
      <c r="U1981" s="230" t="s">
        <v>976</v>
      </c>
      <c r="V1981" s="230" t="s">
        <v>976</v>
      </c>
    </row>
    <row r="1982" spans="1:22" ht="17.25" customHeight="1" x14ac:dyDescent="0.3">
      <c r="A1982" s="230">
        <v>421850</v>
      </c>
      <c r="B1982" s="230" t="s">
        <v>3290</v>
      </c>
      <c r="C1982" s="230" t="s">
        <v>4678</v>
      </c>
      <c r="D1982" s="230" t="s">
        <v>784</v>
      </c>
      <c r="E1982" s="230" t="s">
        <v>145</v>
      </c>
      <c r="F1982" s="230">
        <v>35431</v>
      </c>
      <c r="G1982" s="230" t="s">
        <v>288</v>
      </c>
      <c r="H1982" s="230" t="s">
        <v>1482</v>
      </c>
      <c r="I1982" s="230" t="s">
        <v>58</v>
      </c>
      <c r="J1982" s="230" t="s">
        <v>303</v>
      </c>
      <c r="K1982" s="230">
        <v>2016</v>
      </c>
      <c r="L1982" s="230" t="s">
        <v>293</v>
      </c>
      <c r="R1982" s="230" t="s">
        <v>976</v>
      </c>
      <c r="S1982" s="230" t="s">
        <v>976</v>
      </c>
      <c r="T1982" s="230" t="s">
        <v>976</v>
      </c>
      <c r="U1982" s="230" t="s">
        <v>976</v>
      </c>
      <c r="V1982" s="230" t="s">
        <v>976</v>
      </c>
    </row>
    <row r="1983" spans="1:22" ht="17.25" customHeight="1" x14ac:dyDescent="0.3">
      <c r="A1983" s="230">
        <v>421974</v>
      </c>
      <c r="B1983" s="230" t="s">
        <v>4679</v>
      </c>
      <c r="C1983" s="230" t="s">
        <v>4680</v>
      </c>
      <c r="D1983" s="230" t="s">
        <v>248</v>
      </c>
      <c r="E1983" s="230" t="s">
        <v>145</v>
      </c>
      <c r="F1983" s="230">
        <v>35431</v>
      </c>
      <c r="G1983" s="230" t="s">
        <v>293</v>
      </c>
      <c r="H1983" s="230" t="s">
        <v>1482</v>
      </c>
      <c r="I1983" s="230" t="s">
        <v>58</v>
      </c>
      <c r="J1983" s="230" t="s">
        <v>303</v>
      </c>
      <c r="K1983" s="230">
        <v>2016</v>
      </c>
      <c r="L1983" s="230" t="s">
        <v>293</v>
      </c>
      <c r="R1983" s="230" t="s">
        <v>976</v>
      </c>
      <c r="S1983" s="230" t="s">
        <v>976</v>
      </c>
      <c r="T1983" s="230" t="s">
        <v>976</v>
      </c>
      <c r="U1983" s="230" t="s">
        <v>976</v>
      </c>
      <c r="V1983" s="230" t="s">
        <v>976</v>
      </c>
    </row>
    <row r="1984" spans="1:22" ht="17.25" customHeight="1" x14ac:dyDescent="0.3">
      <c r="A1984" s="230">
        <v>425304</v>
      </c>
      <c r="B1984" s="230" t="s">
        <v>4681</v>
      </c>
      <c r="C1984" s="230" t="s">
        <v>119</v>
      </c>
      <c r="D1984" s="230" t="s">
        <v>250</v>
      </c>
      <c r="E1984" s="230" t="s">
        <v>145</v>
      </c>
      <c r="F1984" s="230">
        <v>35440</v>
      </c>
      <c r="G1984" s="230" t="s">
        <v>1883</v>
      </c>
      <c r="H1984" s="230" t="s">
        <v>1482</v>
      </c>
      <c r="I1984" s="230" t="s">
        <v>58</v>
      </c>
      <c r="J1984" s="230" t="s">
        <v>303</v>
      </c>
      <c r="K1984" s="230">
        <v>2016</v>
      </c>
      <c r="L1984" s="230" t="s">
        <v>293</v>
      </c>
      <c r="S1984" s="230" t="s">
        <v>976</v>
      </c>
      <c r="T1984" s="230" t="s">
        <v>976</v>
      </c>
      <c r="U1984" s="230" t="s">
        <v>976</v>
      </c>
      <c r="V1984" s="230" t="s">
        <v>976</v>
      </c>
    </row>
    <row r="1985" spans="1:22" ht="17.25" customHeight="1" x14ac:dyDescent="0.3">
      <c r="A1985" s="230">
        <v>425122</v>
      </c>
      <c r="B1985" s="230" t="s">
        <v>4683</v>
      </c>
      <c r="C1985" s="230" t="s">
        <v>2578</v>
      </c>
      <c r="D1985" s="230" t="s">
        <v>233</v>
      </c>
      <c r="E1985" s="230" t="s">
        <v>145</v>
      </c>
      <c r="F1985" s="230">
        <v>35523</v>
      </c>
      <c r="G1985" s="230" t="s">
        <v>288</v>
      </c>
      <c r="H1985" s="230" t="s">
        <v>1482</v>
      </c>
      <c r="I1985" s="230" t="s">
        <v>58</v>
      </c>
      <c r="J1985" s="230" t="s">
        <v>303</v>
      </c>
      <c r="K1985" s="230">
        <v>2016</v>
      </c>
      <c r="L1985" s="230" t="s">
        <v>293</v>
      </c>
    </row>
    <row r="1986" spans="1:22" ht="17.25" customHeight="1" x14ac:dyDescent="0.3">
      <c r="A1986" s="230">
        <v>424374</v>
      </c>
      <c r="B1986" s="230" t="s">
        <v>4684</v>
      </c>
      <c r="C1986" s="230" t="s">
        <v>1031</v>
      </c>
      <c r="D1986" s="230" t="s">
        <v>443</v>
      </c>
      <c r="E1986" s="230" t="s">
        <v>146</v>
      </c>
      <c r="F1986" s="230">
        <v>35555</v>
      </c>
      <c r="G1986" s="230" t="s">
        <v>1952</v>
      </c>
      <c r="H1986" s="230" t="s">
        <v>1482</v>
      </c>
      <c r="I1986" s="230" t="s">
        <v>58</v>
      </c>
      <c r="J1986" s="230" t="s">
        <v>303</v>
      </c>
      <c r="K1986" s="230">
        <v>2016</v>
      </c>
      <c r="L1986" s="230" t="s">
        <v>293</v>
      </c>
      <c r="S1986" s="230" t="s">
        <v>976</v>
      </c>
      <c r="T1986" s="230" t="s">
        <v>976</v>
      </c>
      <c r="U1986" s="230" t="s">
        <v>976</v>
      </c>
      <c r="V1986" s="230" t="s">
        <v>976</v>
      </c>
    </row>
    <row r="1987" spans="1:22" ht="17.25" customHeight="1" x14ac:dyDescent="0.3">
      <c r="A1987" s="230">
        <v>423409</v>
      </c>
      <c r="B1987" s="230" t="s">
        <v>4685</v>
      </c>
      <c r="C1987" s="230" t="s">
        <v>83</v>
      </c>
      <c r="D1987" s="230" t="s">
        <v>419</v>
      </c>
      <c r="E1987" s="230" t="s">
        <v>145</v>
      </c>
      <c r="F1987" s="230">
        <v>35556</v>
      </c>
      <c r="G1987" s="230" t="s">
        <v>1563</v>
      </c>
      <c r="H1987" s="230" t="s">
        <v>1482</v>
      </c>
      <c r="I1987" s="230" t="s">
        <v>58</v>
      </c>
      <c r="J1987" s="230" t="s">
        <v>303</v>
      </c>
      <c r="K1987" s="230">
        <v>2016</v>
      </c>
      <c r="L1987" s="230" t="s">
        <v>293</v>
      </c>
      <c r="S1987" s="230" t="s">
        <v>976</v>
      </c>
      <c r="T1987" s="230" t="s">
        <v>976</v>
      </c>
      <c r="U1987" s="230" t="s">
        <v>976</v>
      </c>
      <c r="V1987" s="230" t="s">
        <v>976</v>
      </c>
    </row>
    <row r="1988" spans="1:22" ht="17.25" customHeight="1" x14ac:dyDescent="0.3">
      <c r="A1988" s="230">
        <v>421934</v>
      </c>
      <c r="B1988" s="230" t="s">
        <v>4686</v>
      </c>
      <c r="C1988" s="230" t="s">
        <v>83</v>
      </c>
      <c r="D1988" s="230" t="s">
        <v>4687</v>
      </c>
      <c r="E1988" s="230" t="s">
        <v>145</v>
      </c>
      <c r="F1988" s="230">
        <v>35575</v>
      </c>
      <c r="G1988" s="230" t="s">
        <v>2177</v>
      </c>
      <c r="H1988" s="230" t="s">
        <v>1482</v>
      </c>
      <c r="I1988" s="230" t="s">
        <v>58</v>
      </c>
      <c r="J1988" s="230" t="s">
        <v>303</v>
      </c>
      <c r="K1988" s="230">
        <v>2016</v>
      </c>
      <c r="L1988" s="230" t="s">
        <v>293</v>
      </c>
      <c r="S1988" s="230" t="s">
        <v>976</v>
      </c>
      <c r="T1988" s="230" t="s">
        <v>976</v>
      </c>
      <c r="U1988" s="230" t="s">
        <v>976</v>
      </c>
      <c r="V1988" s="230" t="s">
        <v>976</v>
      </c>
    </row>
    <row r="1989" spans="1:22" ht="17.25" customHeight="1" x14ac:dyDescent="0.3">
      <c r="A1989" s="230">
        <v>421745</v>
      </c>
      <c r="B1989" s="230" t="s">
        <v>4688</v>
      </c>
      <c r="C1989" s="230" t="s">
        <v>528</v>
      </c>
      <c r="D1989" s="230" t="s">
        <v>216</v>
      </c>
      <c r="E1989" s="230" t="s">
        <v>146</v>
      </c>
      <c r="F1989" s="230">
        <v>35577</v>
      </c>
      <c r="G1989" s="230" t="s">
        <v>3759</v>
      </c>
      <c r="H1989" s="230" t="s">
        <v>1482</v>
      </c>
      <c r="I1989" s="230" t="s">
        <v>58</v>
      </c>
      <c r="J1989" s="230" t="s">
        <v>303</v>
      </c>
      <c r="K1989" s="230">
        <v>2016</v>
      </c>
      <c r="L1989" s="230" t="s">
        <v>293</v>
      </c>
      <c r="R1989" s="230" t="s">
        <v>976</v>
      </c>
      <c r="S1989" s="230" t="s">
        <v>976</v>
      </c>
      <c r="U1989" s="230" t="s">
        <v>976</v>
      </c>
      <c r="V1989" s="230" t="s">
        <v>976</v>
      </c>
    </row>
    <row r="1990" spans="1:22" ht="17.25" customHeight="1" x14ac:dyDescent="0.3">
      <c r="A1990" s="230">
        <v>425923</v>
      </c>
      <c r="B1990" s="230" t="s">
        <v>4689</v>
      </c>
      <c r="C1990" s="230" t="s">
        <v>407</v>
      </c>
      <c r="D1990" s="230" t="s">
        <v>233</v>
      </c>
      <c r="E1990" s="230" t="s">
        <v>145</v>
      </c>
      <c r="F1990" s="230">
        <v>35603</v>
      </c>
      <c r="G1990" s="230" t="s">
        <v>4690</v>
      </c>
      <c r="H1990" s="230" t="s">
        <v>1482</v>
      </c>
      <c r="I1990" s="230" t="s">
        <v>58</v>
      </c>
      <c r="J1990" s="230" t="s">
        <v>303</v>
      </c>
      <c r="K1990" s="230">
        <v>2016</v>
      </c>
      <c r="L1990" s="230" t="s">
        <v>293</v>
      </c>
      <c r="U1990" s="230" t="s">
        <v>976</v>
      </c>
      <c r="V1990" s="230" t="s">
        <v>976</v>
      </c>
    </row>
    <row r="1991" spans="1:22" ht="17.25" customHeight="1" x14ac:dyDescent="0.3">
      <c r="A1991" s="230">
        <v>421047</v>
      </c>
      <c r="B1991" s="230" t="s">
        <v>4691</v>
      </c>
      <c r="C1991" s="230" t="s">
        <v>776</v>
      </c>
      <c r="D1991" s="230" t="s">
        <v>4692</v>
      </c>
      <c r="E1991" s="230" t="s">
        <v>145</v>
      </c>
      <c r="F1991" s="230">
        <v>35639</v>
      </c>
      <c r="G1991" s="230" t="s">
        <v>288</v>
      </c>
      <c r="H1991" s="230" t="s">
        <v>1482</v>
      </c>
      <c r="I1991" s="230" t="s">
        <v>58</v>
      </c>
      <c r="J1991" s="230" t="s">
        <v>303</v>
      </c>
      <c r="K1991" s="230">
        <v>2016</v>
      </c>
      <c r="L1991" s="230" t="s">
        <v>293</v>
      </c>
      <c r="T1991" s="230" t="s">
        <v>976</v>
      </c>
      <c r="U1991" s="230" t="s">
        <v>976</v>
      </c>
      <c r="V1991" s="230" t="s">
        <v>976</v>
      </c>
    </row>
    <row r="1992" spans="1:22" ht="17.25" customHeight="1" x14ac:dyDescent="0.3">
      <c r="A1992" s="230">
        <v>425730</v>
      </c>
      <c r="B1992" s="230" t="s">
        <v>4693</v>
      </c>
      <c r="C1992" s="230" t="s">
        <v>65</v>
      </c>
      <c r="D1992" s="230" t="s">
        <v>3077</v>
      </c>
      <c r="E1992" s="230" t="s">
        <v>146</v>
      </c>
      <c r="F1992" s="230">
        <v>35715</v>
      </c>
      <c r="G1992" s="230" t="s">
        <v>288</v>
      </c>
      <c r="H1992" s="230" t="s">
        <v>1482</v>
      </c>
      <c r="I1992" s="230" t="s">
        <v>58</v>
      </c>
      <c r="J1992" s="230" t="s">
        <v>303</v>
      </c>
      <c r="K1992" s="230">
        <v>2016</v>
      </c>
      <c r="L1992" s="230" t="s">
        <v>293</v>
      </c>
      <c r="S1992" s="230" t="s">
        <v>976</v>
      </c>
      <c r="T1992" s="230" t="s">
        <v>976</v>
      </c>
      <c r="U1992" s="230" t="s">
        <v>976</v>
      </c>
      <c r="V1992" s="230" t="s">
        <v>976</v>
      </c>
    </row>
    <row r="1993" spans="1:22" ht="17.25" customHeight="1" x14ac:dyDescent="0.3">
      <c r="A1993" s="230">
        <v>424979</v>
      </c>
      <c r="B1993" s="230" t="s">
        <v>4694</v>
      </c>
      <c r="C1993" s="230" t="s">
        <v>65</v>
      </c>
      <c r="D1993" s="230" t="s">
        <v>208</v>
      </c>
      <c r="E1993" s="230" t="s">
        <v>145</v>
      </c>
      <c r="F1993" s="230">
        <v>35754</v>
      </c>
      <c r="G1993" s="230" t="s">
        <v>4695</v>
      </c>
      <c r="H1993" s="230" t="s">
        <v>1482</v>
      </c>
      <c r="I1993" s="230" t="s">
        <v>58</v>
      </c>
      <c r="J1993" s="230" t="s">
        <v>303</v>
      </c>
      <c r="K1993" s="230">
        <v>2016</v>
      </c>
      <c r="L1993" s="230" t="s">
        <v>293</v>
      </c>
      <c r="T1993" s="230" t="s">
        <v>976</v>
      </c>
      <c r="U1993" s="230" t="s">
        <v>976</v>
      </c>
      <c r="V1993" s="230" t="s">
        <v>976</v>
      </c>
    </row>
    <row r="1994" spans="1:22" ht="17.25" customHeight="1" x14ac:dyDescent="0.3">
      <c r="A1994" s="230">
        <v>420623</v>
      </c>
      <c r="B1994" s="230" t="s">
        <v>4696</v>
      </c>
      <c r="C1994" s="230" t="s">
        <v>624</v>
      </c>
      <c r="D1994" s="230" t="s">
        <v>1150</v>
      </c>
      <c r="E1994" s="230" t="s">
        <v>145</v>
      </c>
      <c r="F1994" s="230">
        <v>35796</v>
      </c>
      <c r="G1994" s="230" t="s">
        <v>4697</v>
      </c>
      <c r="H1994" s="230" t="s">
        <v>1482</v>
      </c>
      <c r="I1994" s="230" t="s">
        <v>58</v>
      </c>
      <c r="J1994" s="230" t="s">
        <v>303</v>
      </c>
      <c r="K1994" s="230">
        <v>2016</v>
      </c>
      <c r="L1994" s="230" t="s">
        <v>293</v>
      </c>
      <c r="R1994" s="230" t="s">
        <v>976</v>
      </c>
      <c r="S1994" s="230" t="s">
        <v>976</v>
      </c>
      <c r="T1994" s="230" t="s">
        <v>976</v>
      </c>
      <c r="U1994" s="230" t="s">
        <v>976</v>
      </c>
      <c r="V1994" s="230" t="s">
        <v>976</v>
      </c>
    </row>
    <row r="1995" spans="1:22" ht="17.25" customHeight="1" x14ac:dyDescent="0.3">
      <c r="A1995" s="230">
        <v>421231</v>
      </c>
      <c r="B1995" s="230" t="s">
        <v>4698</v>
      </c>
      <c r="C1995" s="230" t="s">
        <v>395</v>
      </c>
      <c r="D1995" s="230" t="s">
        <v>271</v>
      </c>
      <c r="E1995" s="230" t="s">
        <v>145</v>
      </c>
      <c r="F1995" s="230">
        <v>35796</v>
      </c>
      <c r="G1995" s="230" t="s">
        <v>298</v>
      </c>
      <c r="H1995" s="230" t="s">
        <v>1482</v>
      </c>
      <c r="I1995" s="230" t="s">
        <v>58</v>
      </c>
      <c r="J1995" s="230" t="s">
        <v>303</v>
      </c>
      <c r="K1995" s="230">
        <v>2016</v>
      </c>
      <c r="L1995" s="230" t="s">
        <v>293</v>
      </c>
      <c r="R1995" s="230" t="s">
        <v>976</v>
      </c>
      <c r="S1995" s="230" t="s">
        <v>976</v>
      </c>
      <c r="T1995" s="230" t="s">
        <v>976</v>
      </c>
      <c r="U1995" s="230" t="s">
        <v>976</v>
      </c>
      <c r="V1995" s="230" t="s">
        <v>976</v>
      </c>
    </row>
    <row r="1996" spans="1:22" ht="17.25" customHeight="1" x14ac:dyDescent="0.3">
      <c r="A1996" s="230">
        <v>420864</v>
      </c>
      <c r="B1996" s="230" t="s">
        <v>4699</v>
      </c>
      <c r="C1996" s="230" t="s">
        <v>4700</v>
      </c>
      <c r="D1996" s="230" t="s">
        <v>604</v>
      </c>
      <c r="E1996" s="230" t="s">
        <v>145</v>
      </c>
      <c r="F1996" s="230">
        <v>35796</v>
      </c>
      <c r="G1996" s="230" t="s">
        <v>2594</v>
      </c>
      <c r="H1996" s="230" t="s">
        <v>1482</v>
      </c>
      <c r="I1996" s="230" t="s">
        <v>58</v>
      </c>
      <c r="J1996" s="230" t="s">
        <v>303</v>
      </c>
      <c r="K1996" s="230">
        <v>2016</v>
      </c>
      <c r="L1996" s="230" t="s">
        <v>293</v>
      </c>
      <c r="S1996" s="230" t="s">
        <v>976</v>
      </c>
      <c r="T1996" s="230" t="s">
        <v>976</v>
      </c>
      <c r="U1996" s="230" t="s">
        <v>976</v>
      </c>
      <c r="V1996" s="230" t="s">
        <v>976</v>
      </c>
    </row>
    <row r="1997" spans="1:22" ht="17.25" customHeight="1" x14ac:dyDescent="0.3">
      <c r="A1997" s="230">
        <v>422036</v>
      </c>
      <c r="B1997" s="230" t="s">
        <v>4701</v>
      </c>
      <c r="C1997" s="230" t="s">
        <v>725</v>
      </c>
      <c r="D1997" s="230" t="s">
        <v>235</v>
      </c>
      <c r="E1997" s="230" t="s">
        <v>145</v>
      </c>
      <c r="F1997" s="230">
        <v>35796</v>
      </c>
      <c r="G1997" s="230" t="s">
        <v>288</v>
      </c>
      <c r="H1997" s="230" t="s">
        <v>1482</v>
      </c>
      <c r="I1997" s="230" t="s">
        <v>58</v>
      </c>
      <c r="J1997" s="230" t="s">
        <v>303</v>
      </c>
      <c r="K1997" s="230">
        <v>2016</v>
      </c>
      <c r="L1997" s="230" t="s">
        <v>293</v>
      </c>
      <c r="R1997" s="230" t="s">
        <v>976</v>
      </c>
      <c r="S1997" s="230" t="s">
        <v>976</v>
      </c>
      <c r="T1997" s="230" t="s">
        <v>976</v>
      </c>
      <c r="U1997" s="230" t="s">
        <v>976</v>
      </c>
      <c r="V1997" s="230" t="s">
        <v>976</v>
      </c>
    </row>
    <row r="1998" spans="1:22" ht="17.25" customHeight="1" x14ac:dyDescent="0.3">
      <c r="A1998" s="230">
        <v>426051</v>
      </c>
      <c r="B1998" s="230" t="s">
        <v>4702</v>
      </c>
      <c r="C1998" s="230" t="s">
        <v>268</v>
      </c>
      <c r="D1998" s="230" t="s">
        <v>2430</v>
      </c>
      <c r="E1998" s="230" t="s">
        <v>145</v>
      </c>
      <c r="F1998" s="230">
        <v>35796</v>
      </c>
      <c r="G1998" s="230" t="s">
        <v>2025</v>
      </c>
      <c r="H1998" s="230" t="s">
        <v>1482</v>
      </c>
      <c r="I1998" s="230" t="s">
        <v>58</v>
      </c>
      <c r="J1998" s="230" t="s">
        <v>303</v>
      </c>
      <c r="K1998" s="230">
        <v>2016</v>
      </c>
      <c r="L1998" s="230" t="s">
        <v>293</v>
      </c>
      <c r="V1998" s="230" t="s">
        <v>976</v>
      </c>
    </row>
    <row r="1999" spans="1:22" ht="17.25" customHeight="1" x14ac:dyDescent="0.3">
      <c r="A1999" s="230">
        <v>425557</v>
      </c>
      <c r="B1999" s="230" t="s">
        <v>4703</v>
      </c>
      <c r="C1999" s="230" t="s">
        <v>791</v>
      </c>
      <c r="D1999" s="230" t="s">
        <v>572</v>
      </c>
      <c r="E1999" s="230" t="s">
        <v>145</v>
      </c>
      <c r="F1999" s="230">
        <v>35796</v>
      </c>
      <c r="G1999" s="230" t="s">
        <v>1521</v>
      </c>
      <c r="H1999" s="230" t="s">
        <v>1482</v>
      </c>
      <c r="I1999" s="230" t="s">
        <v>58</v>
      </c>
      <c r="J1999" s="230" t="s">
        <v>303</v>
      </c>
      <c r="K1999" s="230">
        <v>2016</v>
      </c>
      <c r="L1999" s="230" t="s">
        <v>293</v>
      </c>
      <c r="S1999" s="230" t="s">
        <v>976</v>
      </c>
      <c r="T1999" s="230" t="s">
        <v>976</v>
      </c>
      <c r="U1999" s="230" t="s">
        <v>976</v>
      </c>
      <c r="V1999" s="230" t="s">
        <v>976</v>
      </c>
    </row>
    <row r="2000" spans="1:22" ht="17.25" customHeight="1" x14ac:dyDescent="0.3">
      <c r="A2000" s="230">
        <v>425634</v>
      </c>
      <c r="B2000" s="230" t="s">
        <v>4704</v>
      </c>
      <c r="C2000" s="230" t="s">
        <v>63</v>
      </c>
      <c r="D2000" s="230" t="s">
        <v>199</v>
      </c>
      <c r="E2000" s="230" t="s">
        <v>146</v>
      </c>
      <c r="F2000" s="230">
        <v>35796</v>
      </c>
      <c r="H2000" s="230" t="s">
        <v>1482</v>
      </c>
      <c r="I2000" s="230" t="s">
        <v>58</v>
      </c>
      <c r="J2000" s="230" t="s">
        <v>303</v>
      </c>
      <c r="K2000" s="230">
        <v>2016</v>
      </c>
      <c r="L2000" s="230" t="s">
        <v>293</v>
      </c>
      <c r="U2000" s="230" t="s">
        <v>976</v>
      </c>
      <c r="V2000" s="230" t="s">
        <v>976</v>
      </c>
    </row>
    <row r="2001" spans="1:22" ht="17.25" customHeight="1" x14ac:dyDescent="0.3">
      <c r="A2001" s="230">
        <v>420858</v>
      </c>
      <c r="B2001" s="230" t="s">
        <v>4705</v>
      </c>
      <c r="C2001" s="230" t="s">
        <v>83</v>
      </c>
      <c r="D2001" s="230" t="s">
        <v>2558</v>
      </c>
      <c r="E2001" s="230" t="s">
        <v>146</v>
      </c>
      <c r="F2001" s="230">
        <v>35796</v>
      </c>
      <c r="H2001" s="230" t="s">
        <v>1482</v>
      </c>
      <c r="I2001" s="230" t="s">
        <v>58</v>
      </c>
      <c r="J2001" s="230" t="s">
        <v>303</v>
      </c>
      <c r="K2001" s="230">
        <v>2016</v>
      </c>
      <c r="L2001" s="230" t="s">
        <v>293</v>
      </c>
      <c r="U2001" s="230" t="s">
        <v>976</v>
      </c>
      <c r="V2001" s="230" t="s">
        <v>976</v>
      </c>
    </row>
    <row r="2002" spans="1:22" ht="17.25" customHeight="1" x14ac:dyDescent="0.3">
      <c r="A2002" s="230">
        <v>423973</v>
      </c>
      <c r="B2002" s="230" t="s">
        <v>4706</v>
      </c>
      <c r="C2002" s="230" t="s">
        <v>2162</v>
      </c>
      <c r="D2002" s="230" t="s">
        <v>233</v>
      </c>
      <c r="E2002" s="230" t="s">
        <v>145</v>
      </c>
      <c r="F2002" s="230">
        <v>35800</v>
      </c>
      <c r="G2002" s="230" t="s">
        <v>1563</v>
      </c>
      <c r="H2002" s="230" t="s">
        <v>1482</v>
      </c>
      <c r="I2002" s="230" t="s">
        <v>58</v>
      </c>
      <c r="J2002" s="230" t="s">
        <v>303</v>
      </c>
      <c r="K2002" s="230">
        <v>2016</v>
      </c>
      <c r="L2002" s="230" t="s">
        <v>293</v>
      </c>
      <c r="S2002" s="230" t="s">
        <v>976</v>
      </c>
      <c r="T2002" s="230" t="s">
        <v>976</v>
      </c>
      <c r="U2002" s="230" t="s">
        <v>976</v>
      </c>
      <c r="V2002" s="230" t="s">
        <v>976</v>
      </c>
    </row>
    <row r="2003" spans="1:22" ht="17.25" customHeight="1" x14ac:dyDescent="0.3">
      <c r="A2003" s="230">
        <v>425042</v>
      </c>
      <c r="B2003" s="230" t="s">
        <v>4707</v>
      </c>
      <c r="C2003" s="230" t="s">
        <v>66</v>
      </c>
      <c r="D2003" s="230" t="s">
        <v>392</v>
      </c>
      <c r="E2003" s="230" t="s">
        <v>145</v>
      </c>
      <c r="F2003" s="230">
        <v>35826</v>
      </c>
      <c r="G2003" s="230" t="s">
        <v>4352</v>
      </c>
      <c r="H2003" s="230" t="s">
        <v>1482</v>
      </c>
      <c r="I2003" s="230" t="s">
        <v>58</v>
      </c>
      <c r="J2003" s="230" t="s">
        <v>303</v>
      </c>
      <c r="K2003" s="230">
        <v>2016</v>
      </c>
      <c r="L2003" s="230" t="s">
        <v>293</v>
      </c>
      <c r="U2003" s="230" t="s">
        <v>976</v>
      </c>
      <c r="V2003" s="230" t="s">
        <v>976</v>
      </c>
    </row>
    <row r="2004" spans="1:22" ht="17.25" customHeight="1" x14ac:dyDescent="0.3">
      <c r="A2004" s="230">
        <v>425472</v>
      </c>
      <c r="B2004" s="230" t="s">
        <v>4708</v>
      </c>
      <c r="C2004" s="230" t="s">
        <v>83</v>
      </c>
      <c r="D2004" s="230" t="s">
        <v>787</v>
      </c>
      <c r="E2004" s="230" t="s">
        <v>145</v>
      </c>
      <c r="F2004" s="230">
        <v>35826</v>
      </c>
      <c r="G2004" s="230" t="s">
        <v>2019</v>
      </c>
      <c r="H2004" s="230" t="s">
        <v>1482</v>
      </c>
      <c r="I2004" s="230" t="s">
        <v>58</v>
      </c>
      <c r="J2004" s="230" t="s">
        <v>303</v>
      </c>
      <c r="K2004" s="230">
        <v>2016</v>
      </c>
      <c r="L2004" s="230" t="s">
        <v>293</v>
      </c>
      <c r="S2004" s="230" t="s">
        <v>976</v>
      </c>
      <c r="T2004" s="230" t="s">
        <v>976</v>
      </c>
      <c r="U2004" s="230" t="s">
        <v>976</v>
      </c>
      <c r="V2004" s="230" t="s">
        <v>976</v>
      </c>
    </row>
    <row r="2005" spans="1:22" ht="17.25" customHeight="1" x14ac:dyDescent="0.3">
      <c r="A2005" s="230">
        <v>425533</v>
      </c>
      <c r="B2005" s="230" t="s">
        <v>4709</v>
      </c>
      <c r="C2005" s="230" t="s">
        <v>414</v>
      </c>
      <c r="D2005" s="230" t="s">
        <v>233</v>
      </c>
      <c r="E2005" s="230" t="s">
        <v>146</v>
      </c>
      <c r="F2005" s="230">
        <v>35855</v>
      </c>
      <c r="G2005" s="230" t="s">
        <v>1952</v>
      </c>
      <c r="H2005" s="230" t="s">
        <v>1482</v>
      </c>
      <c r="I2005" s="230" t="s">
        <v>58</v>
      </c>
      <c r="J2005" s="230" t="s">
        <v>303</v>
      </c>
      <c r="K2005" s="230">
        <v>2016</v>
      </c>
      <c r="L2005" s="230" t="s">
        <v>293</v>
      </c>
      <c r="S2005" s="230" t="s">
        <v>976</v>
      </c>
      <c r="T2005" s="230" t="s">
        <v>976</v>
      </c>
      <c r="U2005" s="230" t="s">
        <v>976</v>
      </c>
      <c r="V2005" s="230" t="s">
        <v>976</v>
      </c>
    </row>
    <row r="2006" spans="1:22" ht="17.25" customHeight="1" x14ac:dyDescent="0.3">
      <c r="A2006" s="230">
        <v>420696</v>
      </c>
      <c r="B2006" s="230" t="s">
        <v>4710</v>
      </c>
      <c r="C2006" s="230" t="s">
        <v>89</v>
      </c>
      <c r="D2006" s="230" t="s">
        <v>245</v>
      </c>
      <c r="E2006" s="230" t="s">
        <v>145</v>
      </c>
      <c r="F2006" s="230">
        <v>35900</v>
      </c>
      <c r="G2006" s="230" t="s">
        <v>293</v>
      </c>
      <c r="H2006" s="230" t="s">
        <v>1482</v>
      </c>
      <c r="I2006" s="230" t="s">
        <v>58</v>
      </c>
      <c r="J2006" s="230" t="s">
        <v>303</v>
      </c>
      <c r="K2006" s="230">
        <v>2016</v>
      </c>
      <c r="L2006" s="230" t="s">
        <v>293</v>
      </c>
      <c r="T2006" s="230" t="s">
        <v>976</v>
      </c>
      <c r="U2006" s="230" t="s">
        <v>976</v>
      </c>
      <c r="V2006" s="230" t="s">
        <v>976</v>
      </c>
    </row>
    <row r="2007" spans="1:22" ht="17.25" customHeight="1" x14ac:dyDescent="0.3">
      <c r="A2007" s="230">
        <v>424435</v>
      </c>
      <c r="B2007" s="230" t="s">
        <v>4711</v>
      </c>
      <c r="C2007" s="230" t="s">
        <v>605</v>
      </c>
      <c r="D2007" s="230" t="s">
        <v>233</v>
      </c>
      <c r="E2007" s="230" t="s">
        <v>146</v>
      </c>
      <c r="F2007" s="230">
        <v>35901</v>
      </c>
      <c r="G2007" s="230" t="s">
        <v>288</v>
      </c>
      <c r="H2007" s="230" t="s">
        <v>1482</v>
      </c>
      <c r="I2007" s="230" t="s">
        <v>58</v>
      </c>
      <c r="J2007" s="230" t="s">
        <v>303</v>
      </c>
      <c r="K2007" s="230">
        <v>2016</v>
      </c>
      <c r="L2007" s="230" t="s">
        <v>293</v>
      </c>
      <c r="T2007" s="230" t="s">
        <v>976</v>
      </c>
      <c r="U2007" s="230" t="s">
        <v>976</v>
      </c>
      <c r="V2007" s="230" t="s">
        <v>976</v>
      </c>
    </row>
    <row r="2008" spans="1:22" ht="17.25" customHeight="1" x14ac:dyDescent="0.3">
      <c r="A2008" s="230">
        <v>425475</v>
      </c>
      <c r="B2008" s="230" t="s">
        <v>4712</v>
      </c>
      <c r="C2008" s="230" t="s">
        <v>448</v>
      </c>
      <c r="D2008" s="230" t="s">
        <v>549</v>
      </c>
      <c r="E2008" s="230" t="s">
        <v>145</v>
      </c>
      <c r="F2008" s="230">
        <v>35906</v>
      </c>
      <c r="G2008" s="230" t="s">
        <v>1952</v>
      </c>
      <c r="H2008" s="230" t="s">
        <v>1482</v>
      </c>
      <c r="I2008" s="230" t="s">
        <v>58</v>
      </c>
      <c r="J2008" s="230" t="s">
        <v>303</v>
      </c>
      <c r="K2008" s="230">
        <v>2016</v>
      </c>
      <c r="L2008" s="230" t="s">
        <v>293</v>
      </c>
      <c r="T2008" s="230" t="s">
        <v>976</v>
      </c>
      <c r="U2008" s="230" t="s">
        <v>976</v>
      </c>
      <c r="V2008" s="230" t="s">
        <v>976</v>
      </c>
    </row>
    <row r="2009" spans="1:22" ht="17.25" customHeight="1" x14ac:dyDescent="0.3">
      <c r="A2009" s="230">
        <v>425326</v>
      </c>
      <c r="B2009" s="230" t="s">
        <v>4713</v>
      </c>
      <c r="C2009" s="230" t="s">
        <v>2404</v>
      </c>
      <c r="D2009" s="230" t="s">
        <v>3749</v>
      </c>
      <c r="E2009" s="230" t="s">
        <v>145</v>
      </c>
      <c r="F2009" s="230">
        <v>35919</v>
      </c>
      <c r="G2009" s="230" t="s">
        <v>2025</v>
      </c>
      <c r="H2009" s="230" t="s">
        <v>1482</v>
      </c>
      <c r="I2009" s="230" t="s">
        <v>58</v>
      </c>
      <c r="J2009" s="230" t="s">
        <v>303</v>
      </c>
      <c r="K2009" s="230">
        <v>2016</v>
      </c>
      <c r="L2009" s="230" t="s">
        <v>293</v>
      </c>
      <c r="S2009" s="230" t="s">
        <v>976</v>
      </c>
      <c r="T2009" s="230" t="s">
        <v>976</v>
      </c>
      <c r="U2009" s="230" t="s">
        <v>976</v>
      </c>
      <c r="V2009" s="230" t="s">
        <v>976</v>
      </c>
    </row>
    <row r="2010" spans="1:22" ht="17.25" customHeight="1" x14ac:dyDescent="0.3">
      <c r="A2010" s="230">
        <v>425565</v>
      </c>
      <c r="B2010" s="230" t="s">
        <v>4714</v>
      </c>
      <c r="C2010" s="230" t="s">
        <v>3737</v>
      </c>
      <c r="D2010" s="230" t="s">
        <v>4715</v>
      </c>
      <c r="E2010" s="230" t="s">
        <v>145</v>
      </c>
      <c r="F2010" s="230">
        <v>35947</v>
      </c>
      <c r="G2010" s="230" t="s">
        <v>3270</v>
      </c>
      <c r="H2010" s="230" t="s">
        <v>1482</v>
      </c>
      <c r="I2010" s="230" t="s">
        <v>58</v>
      </c>
      <c r="J2010" s="230" t="s">
        <v>303</v>
      </c>
      <c r="K2010" s="230">
        <v>2016</v>
      </c>
      <c r="L2010" s="230" t="s">
        <v>293</v>
      </c>
      <c r="S2010" s="230" t="s">
        <v>976</v>
      </c>
      <c r="T2010" s="230" t="s">
        <v>976</v>
      </c>
      <c r="U2010" s="230" t="s">
        <v>976</v>
      </c>
      <c r="V2010" s="230" t="s">
        <v>976</v>
      </c>
    </row>
    <row r="2011" spans="1:22" ht="17.25" customHeight="1" x14ac:dyDescent="0.3">
      <c r="A2011" s="230">
        <v>424539</v>
      </c>
      <c r="B2011" s="230" t="s">
        <v>4716</v>
      </c>
      <c r="C2011" s="230" t="s">
        <v>140</v>
      </c>
      <c r="D2011" s="230" t="s">
        <v>254</v>
      </c>
      <c r="E2011" s="230" t="s">
        <v>146</v>
      </c>
      <c r="F2011" s="230">
        <v>35958</v>
      </c>
      <c r="G2011" s="230" t="s">
        <v>288</v>
      </c>
      <c r="H2011" s="230" t="s">
        <v>1482</v>
      </c>
      <c r="I2011" s="230" t="s">
        <v>58</v>
      </c>
      <c r="J2011" s="230" t="s">
        <v>303</v>
      </c>
      <c r="K2011" s="230">
        <v>2016</v>
      </c>
      <c r="L2011" s="230" t="s">
        <v>293</v>
      </c>
      <c r="T2011" s="230" t="s">
        <v>976</v>
      </c>
      <c r="U2011" s="230" t="s">
        <v>976</v>
      </c>
      <c r="V2011" s="230" t="s">
        <v>976</v>
      </c>
    </row>
    <row r="2012" spans="1:22" ht="17.25" customHeight="1" x14ac:dyDescent="0.3">
      <c r="A2012" s="230">
        <v>424988</v>
      </c>
      <c r="B2012" s="230" t="s">
        <v>4717</v>
      </c>
      <c r="C2012" s="230" t="s">
        <v>417</v>
      </c>
      <c r="D2012" s="230" t="s">
        <v>4718</v>
      </c>
      <c r="E2012" s="230" t="s">
        <v>146</v>
      </c>
      <c r="F2012" s="230">
        <v>35980</v>
      </c>
      <c r="G2012" s="230" t="s">
        <v>293</v>
      </c>
      <c r="H2012" s="230" t="s">
        <v>1482</v>
      </c>
      <c r="I2012" s="230" t="s">
        <v>58</v>
      </c>
      <c r="J2012" s="230" t="s">
        <v>303</v>
      </c>
      <c r="K2012" s="230">
        <v>2016</v>
      </c>
      <c r="L2012" s="230" t="s">
        <v>293</v>
      </c>
      <c r="V2012" s="230" t="s">
        <v>976</v>
      </c>
    </row>
    <row r="2013" spans="1:22" ht="17.25" customHeight="1" x14ac:dyDescent="0.3">
      <c r="A2013" s="230">
        <v>426630</v>
      </c>
      <c r="B2013" s="230" t="s">
        <v>4719</v>
      </c>
      <c r="C2013" s="230" t="s">
        <v>63</v>
      </c>
      <c r="D2013" s="230" t="s">
        <v>520</v>
      </c>
      <c r="E2013" s="230" t="s">
        <v>145</v>
      </c>
      <c r="F2013" s="230">
        <v>35987</v>
      </c>
      <c r="G2013" s="230" t="s">
        <v>4720</v>
      </c>
      <c r="H2013" s="230" t="s">
        <v>1482</v>
      </c>
      <c r="I2013" s="230" t="s">
        <v>58</v>
      </c>
      <c r="J2013" s="230" t="s">
        <v>303</v>
      </c>
      <c r="K2013" s="230">
        <v>2016</v>
      </c>
      <c r="L2013" s="230" t="s">
        <v>293</v>
      </c>
      <c r="U2013" s="230" t="s">
        <v>976</v>
      </c>
      <c r="V2013" s="230" t="s">
        <v>976</v>
      </c>
    </row>
    <row r="2014" spans="1:22" ht="17.25" customHeight="1" x14ac:dyDescent="0.3">
      <c r="A2014" s="230">
        <v>424674</v>
      </c>
      <c r="B2014" s="230" t="s">
        <v>4721</v>
      </c>
      <c r="C2014" s="230" t="s">
        <v>108</v>
      </c>
      <c r="D2014" s="230" t="s">
        <v>235</v>
      </c>
      <c r="E2014" s="230" t="s">
        <v>146</v>
      </c>
      <c r="F2014" s="230">
        <v>35987</v>
      </c>
      <c r="G2014" s="230" t="s">
        <v>4351</v>
      </c>
      <c r="H2014" s="230" t="s">
        <v>1482</v>
      </c>
      <c r="I2014" s="230" t="s">
        <v>58</v>
      </c>
      <c r="J2014" s="230" t="s">
        <v>303</v>
      </c>
      <c r="K2014" s="230">
        <v>2016</v>
      </c>
      <c r="L2014" s="230" t="s">
        <v>293</v>
      </c>
      <c r="T2014" s="230" t="s">
        <v>976</v>
      </c>
      <c r="U2014" s="230" t="s">
        <v>976</v>
      </c>
      <c r="V2014" s="230" t="s">
        <v>976</v>
      </c>
    </row>
    <row r="2015" spans="1:22" ht="17.25" customHeight="1" x14ac:dyDescent="0.3">
      <c r="A2015" s="230">
        <v>425056</v>
      </c>
      <c r="B2015" s="230" t="s">
        <v>4722</v>
      </c>
      <c r="C2015" s="230" t="s">
        <v>108</v>
      </c>
      <c r="D2015" s="230" t="s">
        <v>235</v>
      </c>
      <c r="E2015" s="230" t="s">
        <v>146</v>
      </c>
      <c r="F2015" s="230">
        <v>35987</v>
      </c>
      <c r="G2015" s="230" t="s">
        <v>4351</v>
      </c>
      <c r="H2015" s="230" t="s">
        <v>1482</v>
      </c>
      <c r="I2015" s="230" t="s">
        <v>58</v>
      </c>
      <c r="J2015" s="230" t="s">
        <v>303</v>
      </c>
      <c r="K2015" s="230">
        <v>2016</v>
      </c>
      <c r="L2015" s="230" t="s">
        <v>293</v>
      </c>
      <c r="T2015" s="230" t="s">
        <v>976</v>
      </c>
      <c r="U2015" s="230" t="s">
        <v>976</v>
      </c>
      <c r="V2015" s="230" t="s">
        <v>976</v>
      </c>
    </row>
    <row r="2016" spans="1:22" ht="17.25" customHeight="1" x14ac:dyDescent="0.3">
      <c r="A2016" s="230">
        <v>424409</v>
      </c>
      <c r="B2016" s="230" t="s">
        <v>807</v>
      </c>
      <c r="C2016" s="230" t="s">
        <v>97</v>
      </c>
      <c r="D2016" s="230" t="s">
        <v>133</v>
      </c>
      <c r="E2016" s="230" t="s">
        <v>146</v>
      </c>
      <c r="F2016" s="230">
        <v>35988</v>
      </c>
      <c r="G2016" s="230" t="s">
        <v>293</v>
      </c>
      <c r="H2016" s="230" t="s">
        <v>1482</v>
      </c>
      <c r="I2016" s="230" t="s">
        <v>58</v>
      </c>
      <c r="J2016" s="230" t="s">
        <v>303</v>
      </c>
      <c r="K2016" s="230">
        <v>2016</v>
      </c>
      <c r="L2016" s="230" t="s">
        <v>293</v>
      </c>
      <c r="S2016" s="230" t="s">
        <v>976</v>
      </c>
      <c r="T2016" s="230" t="s">
        <v>976</v>
      </c>
      <c r="U2016" s="230" t="s">
        <v>976</v>
      </c>
      <c r="V2016" s="230" t="s">
        <v>976</v>
      </c>
    </row>
    <row r="2017" spans="1:22" ht="17.25" customHeight="1" x14ac:dyDescent="0.3">
      <c r="A2017" s="230">
        <v>425745</v>
      </c>
      <c r="B2017" s="230" t="s">
        <v>4723</v>
      </c>
      <c r="C2017" s="230" t="s">
        <v>76</v>
      </c>
      <c r="D2017" s="230" t="s">
        <v>683</v>
      </c>
      <c r="E2017" s="230" t="s">
        <v>146</v>
      </c>
      <c r="F2017" s="230">
        <v>35991</v>
      </c>
      <c r="G2017" s="230" t="s">
        <v>293</v>
      </c>
      <c r="H2017" s="230" t="s">
        <v>1482</v>
      </c>
      <c r="I2017" s="230" t="s">
        <v>58</v>
      </c>
      <c r="J2017" s="230" t="s">
        <v>303</v>
      </c>
      <c r="K2017" s="230">
        <v>2016</v>
      </c>
      <c r="L2017" s="230" t="s">
        <v>293</v>
      </c>
      <c r="S2017" s="230" t="s">
        <v>976</v>
      </c>
      <c r="U2017" s="230" t="s">
        <v>976</v>
      </c>
      <c r="V2017" s="230" t="s">
        <v>976</v>
      </c>
    </row>
    <row r="2018" spans="1:22" ht="17.25" customHeight="1" x14ac:dyDescent="0.3">
      <c r="A2018" s="230">
        <v>421818</v>
      </c>
      <c r="B2018" s="230" t="s">
        <v>4724</v>
      </c>
      <c r="C2018" s="230" t="s">
        <v>526</v>
      </c>
      <c r="D2018" s="230" t="s">
        <v>263</v>
      </c>
      <c r="E2018" s="230" t="s">
        <v>145</v>
      </c>
      <c r="F2018" s="230">
        <v>35995</v>
      </c>
      <c r="G2018" s="230" t="s">
        <v>288</v>
      </c>
      <c r="H2018" s="230" t="s">
        <v>1482</v>
      </c>
      <c r="I2018" s="230" t="s">
        <v>58</v>
      </c>
      <c r="J2018" s="230" t="s">
        <v>303</v>
      </c>
      <c r="K2018" s="230">
        <v>2016</v>
      </c>
      <c r="L2018" s="230" t="s">
        <v>293</v>
      </c>
      <c r="S2018" s="230" t="s">
        <v>976</v>
      </c>
      <c r="T2018" s="230" t="s">
        <v>976</v>
      </c>
      <c r="U2018" s="230" t="s">
        <v>976</v>
      </c>
      <c r="V2018" s="230" t="s">
        <v>976</v>
      </c>
    </row>
    <row r="2019" spans="1:22" ht="17.25" customHeight="1" x14ac:dyDescent="0.3">
      <c r="A2019" s="230">
        <v>424422</v>
      </c>
      <c r="B2019" s="230" t="s">
        <v>4725</v>
      </c>
      <c r="C2019" s="230" t="s">
        <v>806</v>
      </c>
      <c r="D2019" s="230" t="s">
        <v>4726</v>
      </c>
      <c r="E2019" s="230" t="s">
        <v>146</v>
      </c>
      <c r="F2019" s="230">
        <v>36001</v>
      </c>
      <c r="G2019" s="230" t="s">
        <v>293</v>
      </c>
      <c r="H2019" s="230" t="s">
        <v>1482</v>
      </c>
      <c r="I2019" s="230" t="s">
        <v>58</v>
      </c>
      <c r="J2019" s="230" t="s">
        <v>303</v>
      </c>
      <c r="K2019" s="230">
        <v>2016</v>
      </c>
      <c r="L2019" s="230" t="s">
        <v>293</v>
      </c>
      <c r="V2019" s="230" t="s">
        <v>976</v>
      </c>
    </row>
    <row r="2020" spans="1:22" ht="17.25" customHeight="1" x14ac:dyDescent="0.3">
      <c r="A2020" s="230">
        <v>424781</v>
      </c>
      <c r="B2020" s="230" t="s">
        <v>4727</v>
      </c>
      <c r="C2020" s="230" t="s">
        <v>67</v>
      </c>
      <c r="D2020" s="230" t="s">
        <v>801</v>
      </c>
      <c r="E2020" s="230" t="s">
        <v>145</v>
      </c>
      <c r="F2020" s="230">
        <v>36005</v>
      </c>
      <c r="G2020" s="230" t="s">
        <v>288</v>
      </c>
      <c r="H2020" s="230" t="s">
        <v>1482</v>
      </c>
      <c r="I2020" s="230" t="s">
        <v>58</v>
      </c>
      <c r="J2020" s="230" t="s">
        <v>303</v>
      </c>
      <c r="K2020" s="230">
        <v>2016</v>
      </c>
      <c r="L2020" s="230" t="s">
        <v>293</v>
      </c>
      <c r="S2020" s="230" t="s">
        <v>976</v>
      </c>
      <c r="T2020" s="230" t="s">
        <v>976</v>
      </c>
      <c r="U2020" s="230" t="s">
        <v>976</v>
      </c>
      <c r="V2020" s="230" t="s">
        <v>976</v>
      </c>
    </row>
    <row r="2021" spans="1:22" ht="17.25" customHeight="1" x14ac:dyDescent="0.3">
      <c r="A2021" s="230">
        <v>423361</v>
      </c>
      <c r="B2021" s="230" t="s">
        <v>4728</v>
      </c>
      <c r="C2021" s="230" t="s">
        <v>4729</v>
      </c>
      <c r="D2021" s="230" t="s">
        <v>235</v>
      </c>
      <c r="E2021" s="230" t="s">
        <v>145</v>
      </c>
      <c r="F2021" s="230">
        <v>36026</v>
      </c>
      <c r="G2021" s="230" t="s">
        <v>1832</v>
      </c>
      <c r="H2021" s="230" t="s">
        <v>1482</v>
      </c>
      <c r="I2021" s="230" t="s">
        <v>58</v>
      </c>
      <c r="J2021" s="230" t="s">
        <v>303</v>
      </c>
      <c r="K2021" s="230">
        <v>2016</v>
      </c>
      <c r="L2021" s="230" t="s">
        <v>293</v>
      </c>
      <c r="T2021" s="230" t="s">
        <v>976</v>
      </c>
      <c r="U2021" s="230" t="s">
        <v>976</v>
      </c>
      <c r="V2021" s="230" t="s">
        <v>976</v>
      </c>
    </row>
    <row r="2022" spans="1:22" ht="17.25" customHeight="1" x14ac:dyDescent="0.3">
      <c r="A2022" s="230">
        <v>425336</v>
      </c>
      <c r="B2022" s="230" t="s">
        <v>3486</v>
      </c>
      <c r="C2022" s="230" t="s">
        <v>4730</v>
      </c>
      <c r="D2022" s="230" t="s">
        <v>200</v>
      </c>
      <c r="E2022" s="230" t="s">
        <v>145</v>
      </c>
      <c r="F2022" s="230">
        <v>36043</v>
      </c>
      <c r="G2022" s="230" t="s">
        <v>4731</v>
      </c>
      <c r="H2022" s="230" t="s">
        <v>1482</v>
      </c>
      <c r="I2022" s="230" t="s">
        <v>58</v>
      </c>
      <c r="J2022" s="230" t="s">
        <v>303</v>
      </c>
      <c r="K2022" s="230">
        <v>2016</v>
      </c>
      <c r="L2022" s="230" t="s">
        <v>293</v>
      </c>
      <c r="S2022" s="230" t="s">
        <v>976</v>
      </c>
      <c r="T2022" s="230" t="s">
        <v>976</v>
      </c>
      <c r="U2022" s="230" t="s">
        <v>976</v>
      </c>
      <c r="V2022" s="230" t="s">
        <v>976</v>
      </c>
    </row>
    <row r="2023" spans="1:22" ht="17.25" customHeight="1" x14ac:dyDescent="0.3">
      <c r="A2023" s="230">
        <v>422455</v>
      </c>
      <c r="B2023" s="230" t="s">
        <v>4732</v>
      </c>
      <c r="C2023" s="230" t="s">
        <v>403</v>
      </c>
      <c r="D2023" s="230" t="s">
        <v>4733</v>
      </c>
      <c r="E2023" s="230" t="s">
        <v>145</v>
      </c>
      <c r="F2023" s="230">
        <v>36045</v>
      </c>
      <c r="G2023" s="230" t="s">
        <v>1501</v>
      </c>
      <c r="H2023" s="230" t="s">
        <v>1482</v>
      </c>
      <c r="I2023" s="230" t="s">
        <v>58</v>
      </c>
      <c r="J2023" s="230" t="s">
        <v>303</v>
      </c>
      <c r="K2023" s="230">
        <v>2016</v>
      </c>
      <c r="L2023" s="230" t="s">
        <v>293</v>
      </c>
      <c r="U2023" s="230" t="s">
        <v>976</v>
      </c>
      <c r="V2023" s="230" t="s">
        <v>976</v>
      </c>
    </row>
    <row r="2024" spans="1:22" ht="17.25" customHeight="1" x14ac:dyDescent="0.3">
      <c r="A2024" s="230">
        <v>425690</v>
      </c>
      <c r="B2024" s="230" t="s">
        <v>4734</v>
      </c>
      <c r="C2024" s="230" t="s">
        <v>65</v>
      </c>
      <c r="D2024" s="230" t="s">
        <v>231</v>
      </c>
      <c r="E2024" s="230" t="s">
        <v>146</v>
      </c>
      <c r="F2024" s="230">
        <v>36056</v>
      </c>
      <c r="G2024" s="230" t="s">
        <v>4334</v>
      </c>
      <c r="H2024" s="230" t="s">
        <v>1482</v>
      </c>
      <c r="I2024" s="230" t="s">
        <v>58</v>
      </c>
      <c r="J2024" s="230" t="s">
        <v>303</v>
      </c>
      <c r="K2024" s="230">
        <v>2016</v>
      </c>
      <c r="L2024" s="230" t="s">
        <v>293</v>
      </c>
      <c r="S2024" s="230" t="s">
        <v>976</v>
      </c>
      <c r="T2024" s="230" t="s">
        <v>976</v>
      </c>
      <c r="U2024" s="230" t="s">
        <v>976</v>
      </c>
      <c r="V2024" s="230" t="s">
        <v>976</v>
      </c>
    </row>
    <row r="2025" spans="1:22" ht="17.25" customHeight="1" x14ac:dyDescent="0.3">
      <c r="A2025" s="230">
        <v>425333</v>
      </c>
      <c r="B2025" s="230" t="s">
        <v>4456</v>
      </c>
      <c r="C2025" s="230" t="s">
        <v>100</v>
      </c>
      <c r="D2025" s="230" t="s">
        <v>233</v>
      </c>
      <c r="E2025" s="230" t="s">
        <v>145</v>
      </c>
      <c r="F2025" s="230">
        <v>36100</v>
      </c>
      <c r="G2025" s="230" t="s">
        <v>4334</v>
      </c>
      <c r="H2025" s="230" t="s">
        <v>1482</v>
      </c>
      <c r="I2025" s="230" t="s">
        <v>58</v>
      </c>
      <c r="J2025" s="230" t="s">
        <v>303</v>
      </c>
      <c r="K2025" s="230">
        <v>2016</v>
      </c>
      <c r="L2025" s="230" t="s">
        <v>293</v>
      </c>
      <c r="T2025" s="230" t="s">
        <v>976</v>
      </c>
      <c r="U2025" s="230" t="s">
        <v>976</v>
      </c>
      <c r="V2025" s="230" t="s">
        <v>976</v>
      </c>
    </row>
    <row r="2026" spans="1:22" ht="17.25" customHeight="1" x14ac:dyDescent="0.3">
      <c r="A2026" s="230">
        <v>425672</v>
      </c>
      <c r="B2026" s="230" t="s">
        <v>4735</v>
      </c>
      <c r="C2026" s="230" t="s">
        <v>490</v>
      </c>
      <c r="D2026" s="230" t="s">
        <v>374</v>
      </c>
      <c r="E2026" s="230" t="s">
        <v>146</v>
      </c>
      <c r="F2026" s="230">
        <v>36109</v>
      </c>
      <c r="G2026" s="230" t="s">
        <v>1859</v>
      </c>
      <c r="H2026" s="230" t="s">
        <v>1482</v>
      </c>
      <c r="I2026" s="230" t="s">
        <v>58</v>
      </c>
      <c r="J2026" s="230" t="s">
        <v>303</v>
      </c>
      <c r="K2026" s="230">
        <v>2016</v>
      </c>
      <c r="L2026" s="230" t="s">
        <v>293</v>
      </c>
      <c r="S2026" s="230" t="s">
        <v>976</v>
      </c>
      <c r="T2026" s="230" t="s">
        <v>976</v>
      </c>
      <c r="U2026" s="230" t="s">
        <v>976</v>
      </c>
      <c r="V2026" s="230" t="s">
        <v>976</v>
      </c>
    </row>
    <row r="2027" spans="1:22" ht="17.25" customHeight="1" x14ac:dyDescent="0.3">
      <c r="A2027" s="230">
        <v>425035</v>
      </c>
      <c r="B2027" s="230" t="s">
        <v>4736</v>
      </c>
      <c r="C2027" s="230" t="s">
        <v>403</v>
      </c>
      <c r="D2027" s="230" t="s">
        <v>4726</v>
      </c>
      <c r="E2027" s="230" t="s">
        <v>146</v>
      </c>
      <c r="F2027" s="230">
        <v>36119</v>
      </c>
      <c r="G2027" s="230" t="s">
        <v>288</v>
      </c>
      <c r="H2027" s="230" t="s">
        <v>1482</v>
      </c>
      <c r="I2027" s="230" t="s">
        <v>58</v>
      </c>
      <c r="J2027" s="230" t="s">
        <v>303</v>
      </c>
      <c r="K2027" s="230">
        <v>2016</v>
      </c>
      <c r="L2027" s="230" t="s">
        <v>293</v>
      </c>
      <c r="S2027" s="230" t="s">
        <v>976</v>
      </c>
      <c r="T2027" s="230" t="s">
        <v>976</v>
      </c>
      <c r="U2027" s="230" t="s">
        <v>976</v>
      </c>
      <c r="V2027" s="230" t="s">
        <v>976</v>
      </c>
    </row>
    <row r="2028" spans="1:22" ht="17.25" customHeight="1" x14ac:dyDescent="0.3">
      <c r="A2028" s="230">
        <v>426305</v>
      </c>
      <c r="B2028" s="230" t="s">
        <v>4737</v>
      </c>
      <c r="C2028" s="230" t="s">
        <v>514</v>
      </c>
      <c r="D2028" s="230" t="s">
        <v>714</v>
      </c>
      <c r="E2028" s="230" t="s">
        <v>146</v>
      </c>
      <c r="F2028" s="230">
        <v>36161</v>
      </c>
      <c r="G2028" s="230" t="s">
        <v>1952</v>
      </c>
      <c r="H2028" s="230" t="s">
        <v>1482</v>
      </c>
      <c r="I2028" s="230" t="s">
        <v>58</v>
      </c>
      <c r="J2028" s="230" t="s">
        <v>303</v>
      </c>
      <c r="K2028" s="230">
        <v>2016</v>
      </c>
      <c r="L2028" s="230" t="s">
        <v>293</v>
      </c>
      <c r="U2028" s="230" t="s">
        <v>976</v>
      </c>
      <c r="V2028" s="230" t="s">
        <v>976</v>
      </c>
    </row>
    <row r="2029" spans="1:22" ht="17.25" customHeight="1" x14ac:dyDescent="0.3">
      <c r="A2029" s="230">
        <v>426907</v>
      </c>
      <c r="B2029" s="230" t="s">
        <v>4738</v>
      </c>
      <c r="C2029" s="230" t="s">
        <v>447</v>
      </c>
      <c r="D2029" s="230" t="s">
        <v>483</v>
      </c>
      <c r="E2029" s="230" t="s">
        <v>145</v>
      </c>
      <c r="F2029" s="230">
        <v>36161</v>
      </c>
      <c r="G2029" s="230" t="s">
        <v>4739</v>
      </c>
      <c r="H2029" s="230" t="s">
        <v>1482</v>
      </c>
      <c r="I2029" s="230" t="s">
        <v>58</v>
      </c>
      <c r="J2029" s="230" t="s">
        <v>303</v>
      </c>
      <c r="K2029" s="230">
        <v>2016</v>
      </c>
      <c r="L2029" s="230" t="s">
        <v>293</v>
      </c>
      <c r="V2029" s="230" t="s">
        <v>976</v>
      </c>
    </row>
    <row r="2030" spans="1:22" ht="17.25" customHeight="1" x14ac:dyDescent="0.3">
      <c r="A2030" s="230">
        <v>425354</v>
      </c>
      <c r="B2030" s="230" t="s">
        <v>4740</v>
      </c>
      <c r="C2030" s="230" t="s">
        <v>2511</v>
      </c>
      <c r="D2030" s="230" t="s">
        <v>215</v>
      </c>
      <c r="E2030" s="230" t="s">
        <v>146</v>
      </c>
      <c r="F2030" s="230">
        <v>36161</v>
      </c>
      <c r="G2030" s="230" t="s">
        <v>4276</v>
      </c>
      <c r="H2030" s="230" t="s">
        <v>1482</v>
      </c>
      <c r="I2030" s="230" t="s">
        <v>58</v>
      </c>
      <c r="J2030" s="230" t="s">
        <v>303</v>
      </c>
      <c r="K2030" s="230">
        <v>2016</v>
      </c>
      <c r="L2030" s="230" t="s">
        <v>293</v>
      </c>
      <c r="T2030" s="230" t="s">
        <v>976</v>
      </c>
      <c r="U2030" s="230" t="s">
        <v>976</v>
      </c>
      <c r="V2030" s="230" t="s">
        <v>976</v>
      </c>
    </row>
    <row r="2031" spans="1:22" ht="17.25" customHeight="1" x14ac:dyDescent="0.3">
      <c r="A2031" s="230">
        <v>425292</v>
      </c>
      <c r="B2031" s="230" t="s">
        <v>4741</v>
      </c>
      <c r="C2031" s="230" t="s">
        <v>75</v>
      </c>
      <c r="D2031" s="230" t="s">
        <v>225</v>
      </c>
      <c r="E2031" s="230" t="s">
        <v>145</v>
      </c>
      <c r="F2031" s="230">
        <v>36161</v>
      </c>
      <c r="G2031" s="230" t="s">
        <v>4351</v>
      </c>
      <c r="H2031" s="230" t="s">
        <v>1482</v>
      </c>
      <c r="I2031" s="230" t="s">
        <v>58</v>
      </c>
      <c r="J2031" s="230" t="s">
        <v>303</v>
      </c>
      <c r="K2031" s="230">
        <v>2016</v>
      </c>
      <c r="L2031" s="230" t="s">
        <v>293</v>
      </c>
      <c r="S2031" s="230" t="s">
        <v>976</v>
      </c>
      <c r="T2031" s="230" t="s">
        <v>976</v>
      </c>
      <c r="U2031" s="230" t="s">
        <v>976</v>
      </c>
      <c r="V2031" s="230" t="s">
        <v>976</v>
      </c>
    </row>
    <row r="2032" spans="1:22" ht="17.25" customHeight="1" x14ac:dyDescent="0.3">
      <c r="A2032" s="230">
        <v>425407</v>
      </c>
      <c r="B2032" s="230" t="s">
        <v>4742</v>
      </c>
      <c r="C2032" s="230" t="s">
        <v>65</v>
      </c>
      <c r="D2032" s="230" t="s">
        <v>368</v>
      </c>
      <c r="E2032" s="230" t="s">
        <v>145</v>
      </c>
      <c r="F2032" s="230">
        <v>36162</v>
      </c>
      <c r="G2032" s="230" t="s">
        <v>4269</v>
      </c>
      <c r="H2032" s="230" t="s">
        <v>1482</v>
      </c>
      <c r="I2032" s="230" t="s">
        <v>58</v>
      </c>
      <c r="J2032" s="230" t="s">
        <v>303</v>
      </c>
      <c r="K2032" s="230">
        <v>2016</v>
      </c>
      <c r="L2032" s="230" t="s">
        <v>293</v>
      </c>
      <c r="S2032" s="230" t="s">
        <v>976</v>
      </c>
      <c r="T2032" s="230" t="s">
        <v>976</v>
      </c>
      <c r="U2032" s="230" t="s">
        <v>976</v>
      </c>
      <c r="V2032" s="230" t="s">
        <v>976</v>
      </c>
    </row>
    <row r="2033" spans="1:22" ht="17.25" customHeight="1" x14ac:dyDescent="0.3">
      <c r="A2033" s="230">
        <v>422883</v>
      </c>
      <c r="B2033" s="230" t="s">
        <v>4743</v>
      </c>
      <c r="C2033" s="230" t="s">
        <v>1992</v>
      </c>
      <c r="D2033" s="230" t="s">
        <v>133</v>
      </c>
      <c r="E2033" s="230" t="s">
        <v>145</v>
      </c>
      <c r="F2033" s="230">
        <v>36162</v>
      </c>
      <c r="G2033" s="230" t="s">
        <v>2019</v>
      </c>
      <c r="H2033" s="230" t="s">
        <v>1482</v>
      </c>
      <c r="I2033" s="230" t="s">
        <v>58</v>
      </c>
      <c r="J2033" s="230" t="s">
        <v>303</v>
      </c>
      <c r="K2033" s="230">
        <v>2016</v>
      </c>
      <c r="L2033" s="230" t="s">
        <v>293</v>
      </c>
      <c r="U2033" s="230" t="s">
        <v>976</v>
      </c>
      <c r="V2033" s="230" t="s">
        <v>976</v>
      </c>
    </row>
    <row r="2034" spans="1:22" ht="17.25" customHeight="1" x14ac:dyDescent="0.3">
      <c r="A2034" s="230">
        <v>421677</v>
      </c>
      <c r="B2034" s="230" t="s">
        <v>4744</v>
      </c>
      <c r="C2034" s="230" t="s">
        <v>4745</v>
      </c>
      <c r="D2034" s="230" t="s">
        <v>244</v>
      </c>
      <c r="E2034" s="230" t="s">
        <v>145</v>
      </c>
      <c r="F2034" s="230">
        <v>36173</v>
      </c>
      <c r="G2034" s="230" t="s">
        <v>2883</v>
      </c>
      <c r="H2034" s="230" t="s">
        <v>1482</v>
      </c>
      <c r="I2034" s="230" t="s">
        <v>58</v>
      </c>
      <c r="J2034" s="230" t="s">
        <v>303</v>
      </c>
      <c r="K2034" s="230">
        <v>2016</v>
      </c>
      <c r="L2034" s="230" t="s">
        <v>293</v>
      </c>
      <c r="U2034" s="230" t="s">
        <v>976</v>
      </c>
      <c r="V2034" s="230" t="s">
        <v>976</v>
      </c>
    </row>
    <row r="2035" spans="1:22" ht="17.25" customHeight="1" x14ac:dyDescent="0.3">
      <c r="A2035" s="230">
        <v>426143</v>
      </c>
      <c r="B2035" s="230" t="s">
        <v>4746</v>
      </c>
      <c r="C2035" s="230" t="s">
        <v>994</v>
      </c>
      <c r="D2035" s="230" t="s">
        <v>661</v>
      </c>
      <c r="E2035" s="230" t="s">
        <v>146</v>
      </c>
      <c r="F2035" s="230">
        <v>36190</v>
      </c>
      <c r="G2035" s="230" t="s">
        <v>1896</v>
      </c>
      <c r="H2035" s="230" t="s">
        <v>1482</v>
      </c>
      <c r="I2035" s="230" t="s">
        <v>58</v>
      </c>
      <c r="J2035" s="230" t="s">
        <v>303</v>
      </c>
      <c r="K2035" s="230">
        <v>2016</v>
      </c>
      <c r="L2035" s="230" t="s">
        <v>293</v>
      </c>
      <c r="V2035" s="230" t="s">
        <v>976</v>
      </c>
    </row>
    <row r="2036" spans="1:22" ht="17.25" customHeight="1" x14ac:dyDescent="0.3">
      <c r="A2036" s="230">
        <v>423168</v>
      </c>
      <c r="B2036" s="230" t="s">
        <v>4747</v>
      </c>
      <c r="C2036" s="230" t="s">
        <v>81</v>
      </c>
      <c r="D2036" s="230" t="s">
        <v>419</v>
      </c>
      <c r="E2036" s="230" t="s">
        <v>145</v>
      </c>
      <c r="F2036" s="230">
        <v>36386</v>
      </c>
      <c r="G2036" s="230" t="s">
        <v>4748</v>
      </c>
      <c r="H2036" s="230" t="s">
        <v>1482</v>
      </c>
      <c r="I2036" s="230" t="s">
        <v>58</v>
      </c>
      <c r="J2036" s="230" t="s">
        <v>303</v>
      </c>
      <c r="K2036" s="230">
        <v>2016</v>
      </c>
      <c r="L2036" s="230" t="s">
        <v>293</v>
      </c>
      <c r="V2036" s="230" t="s">
        <v>976</v>
      </c>
    </row>
    <row r="2037" spans="1:22" ht="17.25" customHeight="1" x14ac:dyDescent="0.3">
      <c r="A2037" s="230">
        <v>426332</v>
      </c>
      <c r="B2037" s="230" t="s">
        <v>4749</v>
      </c>
      <c r="C2037" s="230" t="s">
        <v>75</v>
      </c>
      <c r="D2037" s="230" t="s">
        <v>594</v>
      </c>
      <c r="E2037" s="230" t="s">
        <v>146</v>
      </c>
      <c r="F2037" s="230" t="s">
        <v>2615</v>
      </c>
      <c r="G2037" s="230" t="s">
        <v>4750</v>
      </c>
      <c r="H2037" s="230" t="s">
        <v>1482</v>
      </c>
      <c r="I2037" s="230" t="s">
        <v>58</v>
      </c>
      <c r="J2037" s="230" t="s">
        <v>303</v>
      </c>
      <c r="K2037" s="230">
        <v>2016</v>
      </c>
      <c r="L2037" s="230" t="s">
        <v>293</v>
      </c>
    </row>
    <row r="2038" spans="1:22" ht="17.25" customHeight="1" x14ac:dyDescent="0.3">
      <c r="A2038" s="230">
        <v>420532</v>
      </c>
      <c r="B2038" s="230" t="s">
        <v>4751</v>
      </c>
      <c r="C2038" s="230" t="s">
        <v>321</v>
      </c>
      <c r="D2038" s="230" t="s">
        <v>213</v>
      </c>
      <c r="E2038" s="230" t="s">
        <v>146</v>
      </c>
      <c r="F2038" s="230" t="s">
        <v>4752</v>
      </c>
      <c r="G2038" s="230" t="s">
        <v>4254</v>
      </c>
      <c r="H2038" s="230" t="s">
        <v>1482</v>
      </c>
      <c r="I2038" s="230" t="s">
        <v>58</v>
      </c>
      <c r="J2038" s="230" t="s">
        <v>303</v>
      </c>
      <c r="K2038" s="230">
        <v>2016</v>
      </c>
      <c r="L2038" s="230" t="s">
        <v>293</v>
      </c>
    </row>
    <row r="2039" spans="1:22" ht="17.25" customHeight="1" x14ac:dyDescent="0.3">
      <c r="A2039" s="230">
        <v>420702</v>
      </c>
      <c r="B2039" s="230" t="s">
        <v>4753</v>
      </c>
      <c r="C2039" s="230" t="s">
        <v>437</v>
      </c>
      <c r="D2039" s="230" t="s">
        <v>4754</v>
      </c>
      <c r="E2039" s="230" t="s">
        <v>146</v>
      </c>
      <c r="F2039" s="230" t="s">
        <v>4755</v>
      </c>
      <c r="G2039" s="230" t="s">
        <v>4392</v>
      </c>
      <c r="H2039" s="230" t="s">
        <v>1482</v>
      </c>
      <c r="I2039" s="230" t="s">
        <v>58</v>
      </c>
      <c r="J2039" s="230" t="s">
        <v>303</v>
      </c>
      <c r="K2039" s="230">
        <v>2016</v>
      </c>
      <c r="L2039" s="230" t="s">
        <v>293</v>
      </c>
      <c r="U2039" s="230" t="s">
        <v>976</v>
      </c>
      <c r="V2039" s="230" t="s">
        <v>976</v>
      </c>
    </row>
    <row r="2040" spans="1:22" ht="17.25" customHeight="1" x14ac:dyDescent="0.3">
      <c r="A2040" s="230">
        <v>426379</v>
      </c>
      <c r="B2040" s="230" t="s">
        <v>4756</v>
      </c>
      <c r="C2040" s="230" t="s">
        <v>57</v>
      </c>
      <c r="D2040" s="230" t="s">
        <v>233</v>
      </c>
      <c r="E2040" s="230" t="s">
        <v>145</v>
      </c>
      <c r="F2040" s="230" t="s">
        <v>4757</v>
      </c>
      <c r="G2040" s="230" t="s">
        <v>4659</v>
      </c>
      <c r="H2040" s="230" t="s">
        <v>1482</v>
      </c>
      <c r="I2040" s="230" t="s">
        <v>58</v>
      </c>
      <c r="J2040" s="230" t="s">
        <v>303</v>
      </c>
      <c r="K2040" s="230">
        <v>2016</v>
      </c>
      <c r="L2040" s="230" t="s">
        <v>293</v>
      </c>
    </row>
    <row r="2041" spans="1:22" ht="17.25" customHeight="1" x14ac:dyDescent="0.3">
      <c r="A2041" s="230">
        <v>425790</v>
      </c>
      <c r="B2041" s="230" t="s">
        <v>4758</v>
      </c>
      <c r="C2041" s="230" t="s">
        <v>317</v>
      </c>
      <c r="D2041" s="230" t="s">
        <v>4759</v>
      </c>
      <c r="E2041" s="230" t="s">
        <v>145</v>
      </c>
      <c r="H2041" s="230" t="s">
        <v>1482</v>
      </c>
      <c r="I2041" s="230" t="s">
        <v>58</v>
      </c>
      <c r="J2041" s="230" t="s">
        <v>303</v>
      </c>
      <c r="K2041" s="230">
        <v>2016</v>
      </c>
      <c r="L2041" s="230" t="s">
        <v>293</v>
      </c>
      <c r="U2041" s="230" t="s">
        <v>976</v>
      </c>
      <c r="V2041" s="230" t="s">
        <v>976</v>
      </c>
    </row>
    <row r="2042" spans="1:22" ht="17.25" customHeight="1" x14ac:dyDescent="0.3">
      <c r="A2042" s="230">
        <v>426084</v>
      </c>
      <c r="B2042" s="230" t="s">
        <v>4760</v>
      </c>
      <c r="C2042" s="230" t="s">
        <v>83</v>
      </c>
      <c r="D2042" s="230" t="s">
        <v>233</v>
      </c>
      <c r="E2042" s="230" t="s">
        <v>145</v>
      </c>
      <c r="H2042" s="230" t="s">
        <v>1482</v>
      </c>
      <c r="I2042" s="230" t="s">
        <v>58</v>
      </c>
      <c r="J2042" s="230" t="s">
        <v>303</v>
      </c>
      <c r="K2042" s="230">
        <v>2016</v>
      </c>
      <c r="L2042" s="230" t="s">
        <v>293</v>
      </c>
      <c r="U2042" s="230" t="s">
        <v>976</v>
      </c>
      <c r="V2042" s="230" t="s">
        <v>976</v>
      </c>
    </row>
    <row r="2043" spans="1:22" ht="17.25" customHeight="1" x14ac:dyDescent="0.3">
      <c r="A2043" s="230">
        <v>426160</v>
      </c>
      <c r="B2043" s="230" t="s">
        <v>4761</v>
      </c>
      <c r="C2043" s="230" t="s">
        <v>432</v>
      </c>
      <c r="D2043" s="230" t="s">
        <v>4762</v>
      </c>
      <c r="E2043" s="230" t="s">
        <v>145</v>
      </c>
      <c r="H2043" s="230" t="s">
        <v>1482</v>
      </c>
      <c r="I2043" s="230" t="s">
        <v>58</v>
      </c>
      <c r="J2043" s="230" t="s">
        <v>303</v>
      </c>
      <c r="K2043" s="230">
        <v>2016</v>
      </c>
      <c r="L2043" s="230" t="s">
        <v>293</v>
      </c>
      <c r="U2043" s="230" t="s">
        <v>976</v>
      </c>
      <c r="V2043" s="230" t="s">
        <v>976</v>
      </c>
    </row>
    <row r="2044" spans="1:22" ht="17.25" customHeight="1" x14ac:dyDescent="0.3">
      <c r="A2044" s="230">
        <v>426527</v>
      </c>
      <c r="B2044" s="230" t="s">
        <v>4763</v>
      </c>
      <c r="C2044" s="230" t="s">
        <v>389</v>
      </c>
      <c r="D2044" s="230" t="s">
        <v>200</v>
      </c>
      <c r="E2044" s="230" t="s">
        <v>145</v>
      </c>
      <c r="H2044" s="230" t="s">
        <v>1482</v>
      </c>
      <c r="I2044" s="230" t="s">
        <v>58</v>
      </c>
      <c r="J2044" s="230" t="s">
        <v>303</v>
      </c>
      <c r="K2044" s="230">
        <v>2016</v>
      </c>
      <c r="L2044" s="230" t="s">
        <v>293</v>
      </c>
    </row>
    <row r="2045" spans="1:22" ht="17.25" customHeight="1" x14ac:dyDescent="0.3">
      <c r="A2045" s="230">
        <v>426048</v>
      </c>
      <c r="B2045" s="230" t="s">
        <v>4764</v>
      </c>
      <c r="C2045" s="230" t="s">
        <v>106</v>
      </c>
      <c r="D2045" s="230" t="s">
        <v>221</v>
      </c>
      <c r="E2045" s="230" t="s">
        <v>145</v>
      </c>
      <c r="H2045" s="230" t="s">
        <v>1482</v>
      </c>
      <c r="I2045" s="230" t="s">
        <v>58</v>
      </c>
      <c r="J2045" s="230" t="s">
        <v>303</v>
      </c>
      <c r="K2045" s="230">
        <v>2016</v>
      </c>
      <c r="L2045" s="230" t="s">
        <v>293</v>
      </c>
      <c r="V2045" s="230" t="s">
        <v>976</v>
      </c>
    </row>
    <row r="2046" spans="1:22" ht="17.25" customHeight="1" x14ac:dyDescent="0.3">
      <c r="A2046" s="230">
        <v>420597</v>
      </c>
      <c r="B2046" s="230" t="s">
        <v>4765</v>
      </c>
      <c r="C2046" s="230" t="s">
        <v>57</v>
      </c>
      <c r="D2046" s="230" t="s">
        <v>698</v>
      </c>
      <c r="E2046" s="230" t="s">
        <v>145</v>
      </c>
      <c r="F2046" s="230">
        <v>35577</v>
      </c>
      <c r="G2046" s="230" t="s">
        <v>288</v>
      </c>
      <c r="H2046" s="230" t="s">
        <v>1482</v>
      </c>
      <c r="I2046" s="230" t="s">
        <v>58</v>
      </c>
      <c r="J2046" s="230" t="s">
        <v>303</v>
      </c>
      <c r="K2046" s="230">
        <v>2016</v>
      </c>
      <c r="L2046" s="230" t="s">
        <v>293</v>
      </c>
      <c r="S2046" s="230" t="s">
        <v>976</v>
      </c>
      <c r="T2046" s="230" t="s">
        <v>976</v>
      </c>
      <c r="U2046" s="230" t="s">
        <v>976</v>
      </c>
      <c r="V2046" s="230" t="s">
        <v>976</v>
      </c>
    </row>
    <row r="2047" spans="1:22" ht="17.25" customHeight="1" x14ac:dyDescent="0.3">
      <c r="A2047" s="230">
        <v>420731</v>
      </c>
      <c r="B2047" s="230" t="s">
        <v>4766</v>
      </c>
      <c r="C2047" s="230" t="s">
        <v>65</v>
      </c>
      <c r="D2047" s="230" t="s">
        <v>197</v>
      </c>
      <c r="E2047" s="230" t="s">
        <v>145</v>
      </c>
      <c r="F2047" s="230">
        <v>36058</v>
      </c>
      <c r="G2047" s="230" t="s">
        <v>288</v>
      </c>
      <c r="H2047" s="230" t="s">
        <v>1482</v>
      </c>
      <c r="I2047" s="230" t="s">
        <v>58</v>
      </c>
      <c r="J2047" s="230" t="s">
        <v>303</v>
      </c>
      <c r="K2047" s="230">
        <v>2016</v>
      </c>
      <c r="L2047" s="230" t="s">
        <v>293</v>
      </c>
      <c r="S2047" s="230" t="s">
        <v>976</v>
      </c>
      <c r="T2047" s="230" t="s">
        <v>976</v>
      </c>
      <c r="U2047" s="230" t="s">
        <v>976</v>
      </c>
      <c r="V2047" s="230" t="s">
        <v>976</v>
      </c>
    </row>
    <row r="2048" spans="1:22" ht="17.25" customHeight="1" x14ac:dyDescent="0.3">
      <c r="A2048" s="230">
        <v>425925</v>
      </c>
      <c r="B2048" s="230" t="s">
        <v>4767</v>
      </c>
      <c r="C2048" s="230" t="s">
        <v>389</v>
      </c>
      <c r="D2048" s="230" t="s">
        <v>231</v>
      </c>
      <c r="E2048" s="230" t="s">
        <v>145</v>
      </c>
      <c r="F2048" s="230">
        <v>35236</v>
      </c>
      <c r="G2048" s="230" t="s">
        <v>1832</v>
      </c>
      <c r="H2048" s="230" t="s">
        <v>1482</v>
      </c>
      <c r="I2048" s="230" t="s">
        <v>58</v>
      </c>
      <c r="J2048" s="230" t="s">
        <v>302</v>
      </c>
      <c r="K2048" s="230">
        <v>2017</v>
      </c>
      <c r="L2048" s="230" t="s">
        <v>293</v>
      </c>
      <c r="V2048" s="230" t="s">
        <v>976</v>
      </c>
    </row>
    <row r="2049" spans="1:22" ht="17.25" customHeight="1" x14ac:dyDescent="0.3">
      <c r="A2049" s="230">
        <v>426651</v>
      </c>
      <c r="B2049" s="230" t="s">
        <v>4768</v>
      </c>
      <c r="C2049" s="230" t="s">
        <v>105</v>
      </c>
      <c r="D2049" s="230" t="s">
        <v>201</v>
      </c>
      <c r="E2049" s="230" t="s">
        <v>145</v>
      </c>
      <c r="F2049" s="230">
        <v>35480</v>
      </c>
      <c r="G2049" s="230" t="s">
        <v>288</v>
      </c>
      <c r="H2049" s="230" t="s">
        <v>1482</v>
      </c>
      <c r="I2049" s="230" t="s">
        <v>58</v>
      </c>
      <c r="J2049" s="230" t="s">
        <v>302</v>
      </c>
      <c r="K2049" s="230">
        <v>2017</v>
      </c>
      <c r="L2049" s="230" t="s">
        <v>293</v>
      </c>
      <c r="V2049" s="230" t="s">
        <v>976</v>
      </c>
    </row>
    <row r="2050" spans="1:22" ht="17.25" customHeight="1" x14ac:dyDescent="0.3">
      <c r="A2050" s="230">
        <v>427096</v>
      </c>
      <c r="B2050" s="230" t="s">
        <v>4769</v>
      </c>
      <c r="C2050" s="230" t="s">
        <v>63</v>
      </c>
      <c r="D2050" s="230" t="s">
        <v>233</v>
      </c>
      <c r="E2050" s="230" t="s">
        <v>145</v>
      </c>
      <c r="F2050" s="230">
        <v>35534</v>
      </c>
      <c r="G2050" s="230" t="s">
        <v>4269</v>
      </c>
      <c r="H2050" s="230" t="s">
        <v>1482</v>
      </c>
      <c r="I2050" s="230" t="s">
        <v>58</v>
      </c>
      <c r="J2050" s="230" t="s">
        <v>302</v>
      </c>
      <c r="K2050" s="230">
        <v>2017</v>
      </c>
      <c r="L2050" s="230" t="s">
        <v>293</v>
      </c>
      <c r="U2050" s="230" t="s">
        <v>976</v>
      </c>
      <c r="V2050" s="230" t="s">
        <v>976</v>
      </c>
    </row>
    <row r="2051" spans="1:22" ht="17.25" customHeight="1" x14ac:dyDescent="0.3">
      <c r="A2051" s="230">
        <v>426574</v>
      </c>
      <c r="B2051" s="230" t="s">
        <v>4770</v>
      </c>
      <c r="C2051" s="230" t="s">
        <v>98</v>
      </c>
      <c r="D2051" s="230" t="s">
        <v>473</v>
      </c>
      <c r="E2051" s="230" t="s">
        <v>146</v>
      </c>
      <c r="F2051" s="230">
        <v>35796</v>
      </c>
      <c r="H2051" s="230" t="s">
        <v>1482</v>
      </c>
      <c r="I2051" s="230" t="s">
        <v>58</v>
      </c>
      <c r="J2051" s="230" t="s">
        <v>302</v>
      </c>
      <c r="K2051" s="230">
        <v>2017</v>
      </c>
      <c r="L2051" s="230" t="s">
        <v>293</v>
      </c>
    </row>
    <row r="2052" spans="1:22" ht="17.25" customHeight="1" x14ac:dyDescent="0.3">
      <c r="A2052" s="230">
        <v>427088</v>
      </c>
      <c r="B2052" s="230" t="s">
        <v>4771</v>
      </c>
      <c r="C2052" s="230" t="s">
        <v>94</v>
      </c>
      <c r="D2052" s="230" t="s">
        <v>507</v>
      </c>
      <c r="E2052" s="230" t="s">
        <v>145</v>
      </c>
      <c r="F2052" s="230">
        <v>35796</v>
      </c>
      <c r="H2052" s="230" t="s">
        <v>1482</v>
      </c>
      <c r="I2052" s="230" t="s">
        <v>58</v>
      </c>
      <c r="J2052" s="230" t="s">
        <v>302</v>
      </c>
      <c r="K2052" s="230">
        <v>2017</v>
      </c>
      <c r="L2052" s="230" t="s">
        <v>293</v>
      </c>
      <c r="U2052" s="230" t="s">
        <v>976</v>
      </c>
      <c r="V2052" s="230" t="s">
        <v>976</v>
      </c>
    </row>
    <row r="2053" spans="1:22" ht="17.25" customHeight="1" x14ac:dyDescent="0.3">
      <c r="A2053" s="230">
        <v>426729</v>
      </c>
      <c r="B2053" s="230" t="s">
        <v>4772</v>
      </c>
      <c r="C2053" s="230" t="s">
        <v>64</v>
      </c>
      <c r="D2053" s="230" t="s">
        <v>466</v>
      </c>
      <c r="E2053" s="230" t="s">
        <v>145</v>
      </c>
      <c r="F2053" s="230">
        <v>35890</v>
      </c>
      <c r="G2053" s="230" t="s">
        <v>3218</v>
      </c>
      <c r="H2053" s="230" t="s">
        <v>1482</v>
      </c>
      <c r="I2053" s="230" t="s">
        <v>58</v>
      </c>
      <c r="J2053" s="230" t="s">
        <v>302</v>
      </c>
      <c r="K2053" s="230">
        <v>2017</v>
      </c>
      <c r="L2053" s="230" t="s">
        <v>293</v>
      </c>
    </row>
    <row r="2054" spans="1:22" ht="17.25" customHeight="1" x14ac:dyDescent="0.3">
      <c r="A2054" s="230">
        <v>426415</v>
      </c>
      <c r="B2054" s="230" t="s">
        <v>4773</v>
      </c>
      <c r="C2054" s="230" t="s">
        <v>63</v>
      </c>
      <c r="D2054" s="230" t="s">
        <v>4774</v>
      </c>
      <c r="E2054" s="230" t="s">
        <v>145</v>
      </c>
      <c r="F2054" s="230">
        <v>35938</v>
      </c>
      <c r="G2054" s="230" t="s">
        <v>4264</v>
      </c>
      <c r="H2054" s="230" t="s">
        <v>1482</v>
      </c>
      <c r="I2054" s="230" t="s">
        <v>58</v>
      </c>
      <c r="J2054" s="230" t="s">
        <v>302</v>
      </c>
      <c r="K2054" s="230">
        <v>2017</v>
      </c>
      <c r="L2054" s="230" t="s">
        <v>293</v>
      </c>
      <c r="N2054" s="230">
        <v>3227</v>
      </c>
      <c r="O2054" s="230">
        <v>44427.571203703701</v>
      </c>
      <c r="P2054" s="230">
        <v>13000</v>
      </c>
    </row>
    <row r="2055" spans="1:22" ht="17.25" customHeight="1" x14ac:dyDescent="0.3">
      <c r="A2055" s="230">
        <v>426395</v>
      </c>
      <c r="B2055" s="230" t="s">
        <v>4775</v>
      </c>
      <c r="C2055" s="230" t="s">
        <v>63</v>
      </c>
      <c r="D2055" s="230" t="s">
        <v>203</v>
      </c>
      <c r="E2055" s="230" t="s">
        <v>145</v>
      </c>
      <c r="F2055" s="230">
        <v>36009</v>
      </c>
      <c r="G2055" s="230" t="s">
        <v>1946</v>
      </c>
      <c r="H2055" s="230" t="s">
        <v>1482</v>
      </c>
      <c r="I2055" s="230" t="s">
        <v>58</v>
      </c>
      <c r="J2055" s="230" t="s">
        <v>302</v>
      </c>
      <c r="K2055" s="230">
        <v>2017</v>
      </c>
      <c r="L2055" s="230" t="s">
        <v>293</v>
      </c>
    </row>
    <row r="2056" spans="1:22" ht="17.25" customHeight="1" x14ac:dyDescent="0.3">
      <c r="A2056" s="230">
        <v>427047</v>
      </c>
      <c r="B2056" s="230" t="s">
        <v>4776</v>
      </c>
      <c r="C2056" s="230" t="s">
        <v>108</v>
      </c>
      <c r="D2056" s="230" t="s">
        <v>200</v>
      </c>
      <c r="E2056" s="230" t="s">
        <v>146</v>
      </c>
      <c r="F2056" s="230">
        <v>36161</v>
      </c>
      <c r="G2056" s="230" t="s">
        <v>288</v>
      </c>
      <c r="H2056" s="230" t="s">
        <v>1482</v>
      </c>
      <c r="I2056" s="230" t="s">
        <v>58</v>
      </c>
      <c r="J2056" s="230" t="s">
        <v>302</v>
      </c>
      <c r="K2056" s="230">
        <v>2017</v>
      </c>
      <c r="L2056" s="230" t="s">
        <v>293</v>
      </c>
    </row>
    <row r="2057" spans="1:22" ht="17.25" customHeight="1" x14ac:dyDescent="0.3">
      <c r="A2057" s="230">
        <v>426340</v>
      </c>
      <c r="B2057" s="230" t="s">
        <v>4777</v>
      </c>
      <c r="C2057" s="230" t="s">
        <v>997</v>
      </c>
      <c r="D2057" s="230" t="s">
        <v>2422</v>
      </c>
      <c r="E2057" s="230" t="s">
        <v>145</v>
      </c>
      <c r="F2057" s="230">
        <v>36161</v>
      </c>
      <c r="H2057" s="230" t="s">
        <v>1482</v>
      </c>
      <c r="I2057" s="230" t="s">
        <v>58</v>
      </c>
      <c r="J2057" s="230" t="s">
        <v>302</v>
      </c>
      <c r="K2057" s="230">
        <v>2017</v>
      </c>
      <c r="L2057" s="230" t="s">
        <v>293</v>
      </c>
      <c r="U2057" s="230" t="s">
        <v>976</v>
      </c>
      <c r="V2057" s="230" t="s">
        <v>976</v>
      </c>
    </row>
    <row r="2058" spans="1:22" ht="17.25" customHeight="1" x14ac:dyDescent="0.3">
      <c r="A2058" s="230">
        <v>426470</v>
      </c>
      <c r="B2058" s="230" t="s">
        <v>4778</v>
      </c>
      <c r="C2058" s="230" t="s">
        <v>89</v>
      </c>
      <c r="D2058" s="230" t="s">
        <v>210</v>
      </c>
      <c r="E2058" s="230" t="s">
        <v>145</v>
      </c>
      <c r="F2058" s="230">
        <v>36161</v>
      </c>
      <c r="H2058" s="230" t="s">
        <v>1482</v>
      </c>
      <c r="I2058" s="230" t="s">
        <v>58</v>
      </c>
      <c r="J2058" s="230" t="s">
        <v>302</v>
      </c>
      <c r="K2058" s="230">
        <v>2017</v>
      </c>
      <c r="L2058" s="230" t="s">
        <v>293</v>
      </c>
      <c r="U2058" s="230" t="s">
        <v>976</v>
      </c>
      <c r="V2058" s="230" t="s">
        <v>976</v>
      </c>
    </row>
    <row r="2059" spans="1:22" ht="17.25" customHeight="1" x14ac:dyDescent="0.3">
      <c r="A2059" s="230">
        <v>425914</v>
      </c>
      <c r="B2059" s="230" t="s">
        <v>4779</v>
      </c>
      <c r="C2059" s="230" t="s">
        <v>519</v>
      </c>
      <c r="D2059" s="230" t="s">
        <v>742</v>
      </c>
      <c r="E2059" s="230" t="s">
        <v>146</v>
      </c>
      <c r="F2059" s="230">
        <v>36167</v>
      </c>
      <c r="G2059" s="230" t="s">
        <v>2020</v>
      </c>
      <c r="H2059" s="230" t="s">
        <v>1482</v>
      </c>
      <c r="I2059" s="230" t="s">
        <v>58</v>
      </c>
      <c r="J2059" s="230" t="s">
        <v>302</v>
      </c>
      <c r="K2059" s="230">
        <v>2017</v>
      </c>
      <c r="L2059" s="230" t="s">
        <v>293</v>
      </c>
    </row>
    <row r="2060" spans="1:22" ht="17.25" customHeight="1" x14ac:dyDescent="0.3">
      <c r="A2060" s="230">
        <v>426784</v>
      </c>
      <c r="B2060" s="230" t="s">
        <v>4780</v>
      </c>
      <c r="C2060" s="230" t="s">
        <v>66</v>
      </c>
      <c r="D2060" s="230" t="s">
        <v>133</v>
      </c>
      <c r="E2060" s="230" t="s">
        <v>145</v>
      </c>
      <c r="F2060" s="230">
        <v>36526</v>
      </c>
      <c r="H2060" s="230" t="s">
        <v>1482</v>
      </c>
      <c r="I2060" s="230" t="s">
        <v>58</v>
      </c>
      <c r="J2060" s="230" t="s">
        <v>302</v>
      </c>
      <c r="K2060" s="230">
        <v>2017</v>
      </c>
      <c r="L2060" s="230" t="s">
        <v>293</v>
      </c>
      <c r="V2060" s="230" t="s">
        <v>976</v>
      </c>
    </row>
    <row r="2061" spans="1:22" ht="17.25" customHeight="1" x14ac:dyDescent="0.3">
      <c r="A2061" s="230">
        <v>426437</v>
      </c>
      <c r="B2061" s="230" t="s">
        <v>529</v>
      </c>
      <c r="C2061" s="230" t="s">
        <v>67</v>
      </c>
      <c r="D2061" s="230" t="s">
        <v>135</v>
      </c>
      <c r="E2061" s="230" t="s">
        <v>145</v>
      </c>
      <c r="F2061" s="230">
        <v>36541</v>
      </c>
      <c r="G2061" s="230" t="s">
        <v>4781</v>
      </c>
      <c r="H2061" s="230" t="s">
        <v>1482</v>
      </c>
      <c r="I2061" s="230" t="s">
        <v>58</v>
      </c>
      <c r="J2061" s="230" t="s">
        <v>302</v>
      </c>
      <c r="K2061" s="230">
        <v>2017</v>
      </c>
      <c r="L2061" s="230" t="s">
        <v>293</v>
      </c>
      <c r="V2061" s="230" t="s">
        <v>976</v>
      </c>
    </row>
    <row r="2062" spans="1:22" ht="17.25" customHeight="1" x14ac:dyDescent="0.3">
      <c r="A2062" s="230">
        <v>426673</v>
      </c>
      <c r="B2062" s="230" t="s">
        <v>3015</v>
      </c>
      <c r="C2062" s="230" t="s">
        <v>319</v>
      </c>
      <c r="D2062" s="230" t="s">
        <v>211</v>
      </c>
      <c r="E2062" s="230" t="s">
        <v>145</v>
      </c>
      <c r="G2062" s="230" t="s">
        <v>288</v>
      </c>
      <c r="H2062" s="230" t="s">
        <v>1482</v>
      </c>
      <c r="I2062" s="230" t="s">
        <v>58</v>
      </c>
      <c r="J2062" s="230" t="s">
        <v>302</v>
      </c>
      <c r="K2062" s="230">
        <v>2017</v>
      </c>
      <c r="L2062" s="230" t="s">
        <v>293</v>
      </c>
    </row>
    <row r="2063" spans="1:22" ht="17.25" customHeight="1" x14ac:dyDescent="0.3">
      <c r="A2063" s="230">
        <v>426877</v>
      </c>
      <c r="B2063" s="230" t="s">
        <v>4782</v>
      </c>
      <c r="C2063" s="230" t="s">
        <v>63</v>
      </c>
      <c r="D2063" s="230" t="s">
        <v>4783</v>
      </c>
      <c r="E2063" s="230" t="s">
        <v>146</v>
      </c>
      <c r="H2063" s="230" t="s">
        <v>1482</v>
      </c>
      <c r="I2063" s="230" t="s">
        <v>58</v>
      </c>
      <c r="J2063" s="230" t="s">
        <v>302</v>
      </c>
      <c r="K2063" s="230">
        <v>2017</v>
      </c>
      <c r="L2063" s="230" t="s">
        <v>293</v>
      </c>
      <c r="U2063" s="230" t="s">
        <v>976</v>
      </c>
      <c r="V2063" s="230" t="s">
        <v>976</v>
      </c>
    </row>
    <row r="2064" spans="1:22" ht="17.25" customHeight="1" x14ac:dyDescent="0.3">
      <c r="A2064" s="230">
        <v>425894</v>
      </c>
      <c r="B2064" s="230" t="s">
        <v>4784</v>
      </c>
      <c r="C2064" s="230" t="s">
        <v>132</v>
      </c>
      <c r="D2064" s="230" t="s">
        <v>1114</v>
      </c>
      <c r="E2064" s="230" t="s">
        <v>145</v>
      </c>
      <c r="H2064" s="230" t="s">
        <v>1482</v>
      </c>
      <c r="I2064" s="230" t="s">
        <v>58</v>
      </c>
      <c r="J2064" s="230" t="s">
        <v>302</v>
      </c>
      <c r="K2064" s="230">
        <v>2017</v>
      </c>
      <c r="L2064" s="230" t="s">
        <v>293</v>
      </c>
      <c r="U2064" s="230" t="s">
        <v>976</v>
      </c>
      <c r="V2064" s="230" t="s">
        <v>976</v>
      </c>
    </row>
    <row r="2065" spans="1:22" ht="17.25" customHeight="1" x14ac:dyDescent="0.3">
      <c r="A2065" s="230">
        <v>426136</v>
      </c>
      <c r="B2065" s="230" t="s">
        <v>4785</v>
      </c>
      <c r="C2065" s="230" t="s">
        <v>86</v>
      </c>
      <c r="D2065" s="230" t="s">
        <v>236</v>
      </c>
      <c r="E2065" s="230" t="s">
        <v>145</v>
      </c>
      <c r="H2065" s="230" t="s">
        <v>1482</v>
      </c>
      <c r="I2065" s="230" t="s">
        <v>58</v>
      </c>
      <c r="J2065" s="230" t="s">
        <v>302</v>
      </c>
      <c r="K2065" s="230">
        <v>2017</v>
      </c>
      <c r="L2065" s="230" t="s">
        <v>293</v>
      </c>
      <c r="U2065" s="230" t="s">
        <v>976</v>
      </c>
      <c r="V2065" s="230" t="s">
        <v>976</v>
      </c>
    </row>
    <row r="2066" spans="1:22" ht="17.25" customHeight="1" x14ac:dyDescent="0.3">
      <c r="A2066" s="230">
        <v>426350</v>
      </c>
      <c r="B2066" s="230" t="s">
        <v>4786</v>
      </c>
      <c r="C2066" s="230" t="s">
        <v>1146</v>
      </c>
      <c r="D2066" s="230" t="s">
        <v>196</v>
      </c>
      <c r="E2066" s="230" t="s">
        <v>145</v>
      </c>
      <c r="H2066" s="230" t="s">
        <v>1482</v>
      </c>
      <c r="I2066" s="230" t="s">
        <v>58</v>
      </c>
      <c r="J2066" s="230" t="s">
        <v>302</v>
      </c>
      <c r="K2066" s="230">
        <v>2017</v>
      </c>
      <c r="L2066" s="230" t="s">
        <v>293</v>
      </c>
      <c r="U2066" s="230" t="s">
        <v>976</v>
      </c>
      <c r="V2066" s="230" t="s">
        <v>976</v>
      </c>
    </row>
    <row r="2067" spans="1:22" ht="17.25" customHeight="1" x14ac:dyDescent="0.3">
      <c r="A2067" s="230">
        <v>426373</v>
      </c>
      <c r="B2067" s="230" t="s">
        <v>4787</v>
      </c>
      <c r="C2067" s="230" t="s">
        <v>83</v>
      </c>
      <c r="D2067" s="230" t="s">
        <v>489</v>
      </c>
      <c r="E2067" s="230" t="s">
        <v>145</v>
      </c>
      <c r="H2067" s="230" t="s">
        <v>1482</v>
      </c>
      <c r="I2067" s="230" t="s">
        <v>58</v>
      </c>
      <c r="J2067" s="230" t="s">
        <v>302</v>
      </c>
      <c r="K2067" s="230">
        <v>2017</v>
      </c>
      <c r="L2067" s="230" t="s">
        <v>293</v>
      </c>
      <c r="U2067" s="230" t="s">
        <v>976</v>
      </c>
      <c r="V2067" s="230" t="s">
        <v>976</v>
      </c>
    </row>
    <row r="2068" spans="1:22" ht="17.25" customHeight="1" x14ac:dyDescent="0.3">
      <c r="A2068" s="230">
        <v>426565</v>
      </c>
      <c r="B2068" s="230" t="s">
        <v>4788</v>
      </c>
      <c r="C2068" s="230" t="s">
        <v>97</v>
      </c>
      <c r="D2068" s="230" t="s">
        <v>234</v>
      </c>
      <c r="E2068" s="230" t="s">
        <v>145</v>
      </c>
      <c r="H2068" s="230" t="s">
        <v>1482</v>
      </c>
      <c r="I2068" s="230" t="s">
        <v>58</v>
      </c>
      <c r="J2068" s="230" t="s">
        <v>302</v>
      </c>
      <c r="K2068" s="230">
        <v>2017</v>
      </c>
      <c r="L2068" s="230" t="s">
        <v>293</v>
      </c>
      <c r="U2068" s="230" t="s">
        <v>976</v>
      </c>
      <c r="V2068" s="230" t="s">
        <v>976</v>
      </c>
    </row>
    <row r="2069" spans="1:22" ht="17.25" customHeight="1" x14ac:dyDescent="0.3">
      <c r="A2069" s="230">
        <v>426688</v>
      </c>
      <c r="B2069" s="230" t="s">
        <v>4789</v>
      </c>
      <c r="C2069" s="230" t="s">
        <v>4790</v>
      </c>
      <c r="D2069" s="230" t="s">
        <v>551</v>
      </c>
      <c r="E2069" s="230" t="s">
        <v>145</v>
      </c>
      <c r="H2069" s="230" t="s">
        <v>1482</v>
      </c>
      <c r="I2069" s="230" t="s">
        <v>58</v>
      </c>
      <c r="J2069" s="230" t="s">
        <v>302</v>
      </c>
      <c r="K2069" s="230">
        <v>2017</v>
      </c>
      <c r="L2069" s="230" t="s">
        <v>293</v>
      </c>
      <c r="U2069" s="230" t="s">
        <v>976</v>
      </c>
      <c r="V2069" s="230" t="s">
        <v>976</v>
      </c>
    </row>
    <row r="2070" spans="1:22" ht="17.25" customHeight="1" x14ac:dyDescent="0.3">
      <c r="A2070" s="230">
        <v>426735</v>
      </c>
      <c r="B2070" s="230" t="s">
        <v>4791</v>
      </c>
      <c r="C2070" s="230" t="s">
        <v>4247</v>
      </c>
      <c r="D2070" s="230" t="s">
        <v>227</v>
      </c>
      <c r="E2070" s="230" t="s">
        <v>145</v>
      </c>
      <c r="H2070" s="230" t="s">
        <v>1482</v>
      </c>
      <c r="I2070" s="230" t="s">
        <v>58</v>
      </c>
      <c r="J2070" s="230" t="s">
        <v>302</v>
      </c>
      <c r="K2070" s="230">
        <v>2017</v>
      </c>
      <c r="L2070" s="230" t="s">
        <v>293</v>
      </c>
      <c r="U2070" s="230" t="s">
        <v>976</v>
      </c>
      <c r="V2070" s="230" t="s">
        <v>976</v>
      </c>
    </row>
    <row r="2071" spans="1:22" ht="17.25" customHeight="1" x14ac:dyDescent="0.3">
      <c r="A2071" s="230">
        <v>426818</v>
      </c>
      <c r="B2071" s="230" t="s">
        <v>4792</v>
      </c>
      <c r="C2071" s="230" t="s">
        <v>4478</v>
      </c>
      <c r="D2071" s="230" t="s">
        <v>613</v>
      </c>
      <c r="E2071" s="230" t="s">
        <v>145</v>
      </c>
      <c r="H2071" s="230" t="s">
        <v>1482</v>
      </c>
      <c r="I2071" s="230" t="s">
        <v>58</v>
      </c>
      <c r="J2071" s="230" t="s">
        <v>302</v>
      </c>
      <c r="K2071" s="230">
        <v>2017</v>
      </c>
      <c r="L2071" s="230" t="s">
        <v>293</v>
      </c>
      <c r="U2071" s="230" t="s">
        <v>976</v>
      </c>
      <c r="V2071" s="230" t="s">
        <v>976</v>
      </c>
    </row>
    <row r="2072" spans="1:22" ht="17.25" customHeight="1" x14ac:dyDescent="0.3">
      <c r="A2072" s="230">
        <v>427034</v>
      </c>
      <c r="B2072" s="230" t="s">
        <v>4793</v>
      </c>
      <c r="C2072" s="230" t="s">
        <v>4794</v>
      </c>
      <c r="D2072" s="230" t="s">
        <v>2420</v>
      </c>
      <c r="E2072" s="230" t="s">
        <v>145</v>
      </c>
      <c r="H2072" s="230" t="s">
        <v>1482</v>
      </c>
      <c r="I2072" s="230" t="s">
        <v>58</v>
      </c>
      <c r="J2072" s="230" t="s">
        <v>302</v>
      </c>
      <c r="K2072" s="230">
        <v>2017</v>
      </c>
      <c r="L2072" s="230" t="s">
        <v>293</v>
      </c>
      <c r="U2072" s="230" t="s">
        <v>976</v>
      </c>
      <c r="V2072" s="230" t="s">
        <v>976</v>
      </c>
    </row>
    <row r="2073" spans="1:22" ht="17.25" customHeight="1" x14ac:dyDescent="0.3">
      <c r="A2073" s="230">
        <v>427049</v>
      </c>
      <c r="B2073" s="230" t="s">
        <v>4795</v>
      </c>
      <c r="C2073" s="230" t="s">
        <v>83</v>
      </c>
      <c r="D2073" s="230" t="s">
        <v>1072</v>
      </c>
      <c r="E2073" s="230" t="s">
        <v>145</v>
      </c>
      <c r="H2073" s="230" t="s">
        <v>1482</v>
      </c>
      <c r="I2073" s="230" t="s">
        <v>58</v>
      </c>
      <c r="J2073" s="230" t="s">
        <v>302</v>
      </c>
      <c r="K2073" s="230">
        <v>2017</v>
      </c>
      <c r="L2073" s="230" t="s">
        <v>293</v>
      </c>
      <c r="U2073" s="230" t="s">
        <v>976</v>
      </c>
      <c r="V2073" s="230" t="s">
        <v>976</v>
      </c>
    </row>
    <row r="2074" spans="1:22" ht="17.25" customHeight="1" x14ac:dyDescent="0.3">
      <c r="A2074" s="230">
        <v>427074</v>
      </c>
      <c r="B2074" s="230" t="s">
        <v>828</v>
      </c>
      <c r="C2074" s="230" t="s">
        <v>404</v>
      </c>
      <c r="D2074" s="230" t="s">
        <v>4796</v>
      </c>
      <c r="E2074" s="230" t="s">
        <v>145</v>
      </c>
      <c r="H2074" s="230" t="s">
        <v>1482</v>
      </c>
      <c r="I2074" s="230" t="s">
        <v>58</v>
      </c>
      <c r="J2074" s="230" t="s">
        <v>302</v>
      </c>
      <c r="K2074" s="230">
        <v>2017</v>
      </c>
      <c r="L2074" s="230" t="s">
        <v>293</v>
      </c>
      <c r="U2074" s="230" t="s">
        <v>976</v>
      </c>
      <c r="V2074" s="230" t="s">
        <v>976</v>
      </c>
    </row>
    <row r="2075" spans="1:22" ht="17.25" customHeight="1" x14ac:dyDescent="0.3">
      <c r="A2075" s="230">
        <v>426838</v>
      </c>
      <c r="B2075" s="230" t="s">
        <v>4797</v>
      </c>
      <c r="C2075" s="230" t="s">
        <v>57</v>
      </c>
      <c r="D2075" s="230" t="s">
        <v>238</v>
      </c>
      <c r="E2075" s="230" t="s">
        <v>146</v>
      </c>
      <c r="H2075" s="230" t="s">
        <v>1482</v>
      </c>
      <c r="I2075" s="230" t="s">
        <v>58</v>
      </c>
      <c r="J2075" s="230" t="s">
        <v>302</v>
      </c>
      <c r="K2075" s="230">
        <v>2017</v>
      </c>
      <c r="L2075" s="230" t="s">
        <v>293</v>
      </c>
    </row>
    <row r="2076" spans="1:22" ht="17.25" customHeight="1" x14ac:dyDescent="0.3">
      <c r="A2076" s="230">
        <v>423662</v>
      </c>
      <c r="B2076" s="230" t="s">
        <v>4798</v>
      </c>
      <c r="C2076" s="230" t="s">
        <v>560</v>
      </c>
      <c r="D2076" s="230" t="s">
        <v>357</v>
      </c>
      <c r="E2076" s="230" t="s">
        <v>145</v>
      </c>
      <c r="F2076" s="230">
        <v>35448</v>
      </c>
      <c r="G2076" s="230" t="s">
        <v>3217</v>
      </c>
      <c r="H2076" s="230" t="s">
        <v>1482</v>
      </c>
      <c r="I2076" s="230" t="s">
        <v>58</v>
      </c>
      <c r="J2076" s="230" t="s">
        <v>302</v>
      </c>
      <c r="K2076" s="230">
        <v>2017</v>
      </c>
      <c r="L2076" s="230" t="s">
        <v>293</v>
      </c>
      <c r="U2076" s="230" t="s">
        <v>976</v>
      </c>
      <c r="V2076" s="230" t="s">
        <v>976</v>
      </c>
    </row>
    <row r="2077" spans="1:22" ht="17.25" customHeight="1" x14ac:dyDescent="0.3">
      <c r="A2077" s="230">
        <v>423664</v>
      </c>
      <c r="B2077" s="230" t="s">
        <v>4799</v>
      </c>
      <c r="C2077" s="230" t="s">
        <v>63</v>
      </c>
      <c r="D2077" s="230" t="s">
        <v>250</v>
      </c>
      <c r="E2077" s="230" t="s">
        <v>145</v>
      </c>
      <c r="F2077" s="230">
        <v>35559</v>
      </c>
      <c r="G2077" s="230" t="s">
        <v>4487</v>
      </c>
      <c r="H2077" s="230" t="s">
        <v>1482</v>
      </c>
      <c r="I2077" s="230" t="s">
        <v>58</v>
      </c>
      <c r="J2077" s="230" t="s">
        <v>302</v>
      </c>
      <c r="K2077" s="230">
        <v>2017</v>
      </c>
      <c r="L2077" s="230" t="s">
        <v>293</v>
      </c>
      <c r="S2077" s="230" t="s">
        <v>976</v>
      </c>
      <c r="U2077" s="230" t="s">
        <v>976</v>
      </c>
      <c r="V2077" s="230" t="s">
        <v>976</v>
      </c>
    </row>
    <row r="2078" spans="1:22" ht="17.25" customHeight="1" x14ac:dyDescent="0.3">
      <c r="A2078" s="230">
        <v>424134</v>
      </c>
      <c r="B2078" s="230" t="s">
        <v>4800</v>
      </c>
      <c r="C2078" s="230" t="s">
        <v>61</v>
      </c>
      <c r="D2078" s="230" t="s">
        <v>235</v>
      </c>
      <c r="E2078" s="230" t="s">
        <v>146</v>
      </c>
      <c r="F2078" s="230">
        <v>35796</v>
      </c>
      <c r="G2078" s="230" t="s">
        <v>288</v>
      </c>
      <c r="H2078" s="230" t="s">
        <v>1482</v>
      </c>
      <c r="I2078" s="230" t="s">
        <v>58</v>
      </c>
      <c r="J2078" s="230" t="s">
        <v>302</v>
      </c>
      <c r="K2078" s="230">
        <v>2017</v>
      </c>
      <c r="L2078" s="230" t="s">
        <v>293</v>
      </c>
      <c r="R2078" s="230" t="s">
        <v>976</v>
      </c>
      <c r="S2078" s="230" t="s">
        <v>976</v>
      </c>
      <c r="T2078" s="230" t="s">
        <v>976</v>
      </c>
      <c r="U2078" s="230" t="s">
        <v>976</v>
      </c>
      <c r="V2078" s="230" t="s">
        <v>976</v>
      </c>
    </row>
    <row r="2079" spans="1:22" ht="17.25" customHeight="1" x14ac:dyDescent="0.3">
      <c r="A2079" s="230">
        <v>423910</v>
      </c>
      <c r="B2079" s="230" t="s">
        <v>4801</v>
      </c>
      <c r="C2079" s="230" t="s">
        <v>107</v>
      </c>
      <c r="D2079" s="230" t="s">
        <v>999</v>
      </c>
      <c r="E2079" s="230" t="s">
        <v>145</v>
      </c>
      <c r="F2079" s="230">
        <v>35796</v>
      </c>
      <c r="G2079" s="230" t="s">
        <v>288</v>
      </c>
      <c r="H2079" s="230" t="s">
        <v>1482</v>
      </c>
      <c r="I2079" s="230" t="s">
        <v>58</v>
      </c>
      <c r="J2079" s="230" t="s">
        <v>302</v>
      </c>
      <c r="K2079" s="230">
        <v>2017</v>
      </c>
      <c r="L2079" s="230" t="s">
        <v>293</v>
      </c>
      <c r="R2079" s="230" t="s">
        <v>976</v>
      </c>
      <c r="S2079" s="230" t="s">
        <v>976</v>
      </c>
      <c r="T2079" s="230" t="s">
        <v>976</v>
      </c>
      <c r="U2079" s="230" t="s">
        <v>976</v>
      </c>
      <c r="V2079" s="230" t="s">
        <v>976</v>
      </c>
    </row>
    <row r="2080" spans="1:22" ht="17.25" customHeight="1" x14ac:dyDescent="0.3">
      <c r="A2080" s="230">
        <v>424143</v>
      </c>
      <c r="B2080" s="230" t="s">
        <v>4802</v>
      </c>
      <c r="C2080" s="230" t="s">
        <v>57</v>
      </c>
      <c r="D2080" s="230" t="s">
        <v>4803</v>
      </c>
      <c r="E2080" s="230" t="s">
        <v>146</v>
      </c>
      <c r="F2080" s="230">
        <v>35796</v>
      </c>
      <c r="G2080" s="230" t="s">
        <v>2599</v>
      </c>
      <c r="H2080" s="230" t="s">
        <v>1482</v>
      </c>
      <c r="I2080" s="230" t="s">
        <v>58</v>
      </c>
      <c r="J2080" s="230" t="s">
        <v>302</v>
      </c>
      <c r="K2080" s="230">
        <v>2017</v>
      </c>
      <c r="L2080" s="230" t="s">
        <v>293</v>
      </c>
      <c r="R2080" s="230" t="s">
        <v>976</v>
      </c>
      <c r="S2080" s="230" t="s">
        <v>976</v>
      </c>
      <c r="T2080" s="230" t="s">
        <v>976</v>
      </c>
      <c r="U2080" s="230" t="s">
        <v>976</v>
      </c>
      <c r="V2080" s="230" t="s">
        <v>976</v>
      </c>
    </row>
    <row r="2081" spans="1:22" ht="17.25" customHeight="1" x14ac:dyDescent="0.3">
      <c r="A2081" s="230">
        <v>426465</v>
      </c>
      <c r="B2081" s="230" t="s">
        <v>4804</v>
      </c>
      <c r="C2081" s="230" t="s">
        <v>376</v>
      </c>
      <c r="D2081" s="230" t="s">
        <v>197</v>
      </c>
      <c r="E2081" s="230" t="s">
        <v>145</v>
      </c>
      <c r="F2081" s="230">
        <v>35797</v>
      </c>
      <c r="G2081" s="230" t="s">
        <v>4805</v>
      </c>
      <c r="H2081" s="230" t="s">
        <v>1482</v>
      </c>
      <c r="I2081" s="230" t="s">
        <v>58</v>
      </c>
      <c r="J2081" s="230" t="s">
        <v>302</v>
      </c>
      <c r="K2081" s="230">
        <v>2017</v>
      </c>
      <c r="L2081" s="230" t="s">
        <v>293</v>
      </c>
      <c r="V2081" s="230" t="s">
        <v>976</v>
      </c>
    </row>
    <row r="2082" spans="1:22" ht="17.25" customHeight="1" x14ac:dyDescent="0.3">
      <c r="A2082" s="230">
        <v>422745</v>
      </c>
      <c r="B2082" s="230" t="s">
        <v>4806</v>
      </c>
      <c r="C2082" s="230" t="s">
        <v>491</v>
      </c>
      <c r="D2082" s="230" t="s">
        <v>195</v>
      </c>
      <c r="E2082" s="230" t="s">
        <v>146</v>
      </c>
      <c r="F2082" s="230">
        <v>35891</v>
      </c>
      <c r="G2082" s="230" t="s">
        <v>288</v>
      </c>
      <c r="H2082" s="230" t="s">
        <v>1482</v>
      </c>
      <c r="I2082" s="230" t="s">
        <v>58</v>
      </c>
      <c r="J2082" s="230" t="s">
        <v>302</v>
      </c>
      <c r="K2082" s="230">
        <v>2017</v>
      </c>
      <c r="L2082" s="230" t="s">
        <v>293</v>
      </c>
      <c r="T2082" s="230" t="s">
        <v>976</v>
      </c>
      <c r="U2082" s="230" t="s">
        <v>976</v>
      </c>
      <c r="V2082" s="230" t="s">
        <v>976</v>
      </c>
    </row>
    <row r="2083" spans="1:22" ht="17.25" customHeight="1" x14ac:dyDescent="0.3">
      <c r="A2083" s="230">
        <v>423192</v>
      </c>
      <c r="B2083" s="230" t="s">
        <v>4807</v>
      </c>
      <c r="C2083" s="230" t="s">
        <v>92</v>
      </c>
      <c r="D2083" s="230" t="s">
        <v>252</v>
      </c>
      <c r="E2083" s="230" t="s">
        <v>145</v>
      </c>
      <c r="F2083" s="230">
        <v>35920</v>
      </c>
      <c r="G2083" s="230" t="s">
        <v>288</v>
      </c>
      <c r="H2083" s="230" t="s">
        <v>1482</v>
      </c>
      <c r="I2083" s="230" t="s">
        <v>58</v>
      </c>
      <c r="J2083" s="230" t="s">
        <v>302</v>
      </c>
      <c r="K2083" s="230">
        <v>2017</v>
      </c>
      <c r="L2083" s="230" t="s">
        <v>293</v>
      </c>
      <c r="T2083" s="230" t="s">
        <v>976</v>
      </c>
      <c r="U2083" s="230" t="s">
        <v>976</v>
      </c>
      <c r="V2083" s="230" t="s">
        <v>976</v>
      </c>
    </row>
    <row r="2084" spans="1:22" ht="17.25" customHeight="1" x14ac:dyDescent="0.3">
      <c r="A2084" s="230">
        <v>422984</v>
      </c>
      <c r="B2084" s="230" t="s">
        <v>4808</v>
      </c>
      <c r="C2084" s="230" t="s">
        <v>78</v>
      </c>
      <c r="D2084" s="230" t="s">
        <v>236</v>
      </c>
      <c r="E2084" s="230" t="s">
        <v>146</v>
      </c>
      <c r="F2084" s="230">
        <v>35960</v>
      </c>
      <c r="G2084" s="230" t="s">
        <v>1952</v>
      </c>
      <c r="H2084" s="230" t="s">
        <v>1482</v>
      </c>
      <c r="I2084" s="230" t="s">
        <v>58</v>
      </c>
      <c r="J2084" s="230" t="s">
        <v>302</v>
      </c>
      <c r="K2084" s="230">
        <v>2017</v>
      </c>
      <c r="L2084" s="230" t="s">
        <v>293</v>
      </c>
      <c r="S2084" s="230" t="s">
        <v>976</v>
      </c>
      <c r="T2084" s="230" t="s">
        <v>976</v>
      </c>
      <c r="U2084" s="230" t="s">
        <v>976</v>
      </c>
      <c r="V2084" s="230" t="s">
        <v>976</v>
      </c>
    </row>
    <row r="2085" spans="1:22" ht="17.25" customHeight="1" x14ac:dyDescent="0.3">
      <c r="A2085" s="230">
        <v>423343</v>
      </c>
      <c r="B2085" s="230" t="s">
        <v>4809</v>
      </c>
      <c r="C2085" s="230" t="s">
        <v>405</v>
      </c>
      <c r="D2085" s="230" t="s">
        <v>4810</v>
      </c>
      <c r="E2085" s="230" t="s">
        <v>145</v>
      </c>
      <c r="F2085" s="230">
        <v>36069</v>
      </c>
      <c r="G2085" s="230" t="s">
        <v>4276</v>
      </c>
      <c r="H2085" s="230" t="s">
        <v>1482</v>
      </c>
      <c r="I2085" s="230" t="s">
        <v>58</v>
      </c>
      <c r="J2085" s="230" t="s">
        <v>302</v>
      </c>
      <c r="K2085" s="230">
        <v>2017</v>
      </c>
      <c r="L2085" s="230" t="s">
        <v>293</v>
      </c>
      <c r="S2085" s="230" t="s">
        <v>976</v>
      </c>
      <c r="U2085" s="230" t="s">
        <v>976</v>
      </c>
      <c r="V2085" s="230" t="s">
        <v>976</v>
      </c>
    </row>
    <row r="2086" spans="1:22" ht="17.25" customHeight="1" x14ac:dyDescent="0.3">
      <c r="A2086" s="230">
        <v>422585</v>
      </c>
      <c r="B2086" s="230" t="s">
        <v>4811</v>
      </c>
      <c r="C2086" s="230" t="s">
        <v>403</v>
      </c>
      <c r="D2086" s="230" t="s">
        <v>784</v>
      </c>
      <c r="E2086" s="230" t="s">
        <v>146</v>
      </c>
      <c r="F2086" s="230">
        <v>36119</v>
      </c>
      <c r="G2086" s="230" t="s">
        <v>288</v>
      </c>
      <c r="H2086" s="230" t="s">
        <v>1482</v>
      </c>
      <c r="I2086" s="230" t="s">
        <v>58</v>
      </c>
      <c r="J2086" s="230" t="s">
        <v>302</v>
      </c>
      <c r="K2086" s="230">
        <v>2017</v>
      </c>
      <c r="L2086" s="230" t="s">
        <v>293</v>
      </c>
      <c r="S2086" s="230" t="s">
        <v>976</v>
      </c>
      <c r="T2086" s="230" t="s">
        <v>976</v>
      </c>
      <c r="U2086" s="230" t="s">
        <v>976</v>
      </c>
      <c r="V2086" s="230" t="s">
        <v>976</v>
      </c>
    </row>
    <row r="2087" spans="1:22" ht="17.25" customHeight="1" x14ac:dyDescent="0.3">
      <c r="A2087" s="230">
        <v>422658</v>
      </c>
      <c r="B2087" s="230" t="s">
        <v>4812</v>
      </c>
      <c r="C2087" s="230" t="s">
        <v>508</v>
      </c>
      <c r="D2087" s="230" t="s">
        <v>568</v>
      </c>
      <c r="E2087" s="230" t="s">
        <v>146</v>
      </c>
      <c r="F2087" s="230">
        <v>36161</v>
      </c>
      <c r="G2087" s="230" t="s">
        <v>3217</v>
      </c>
      <c r="H2087" s="230" t="s">
        <v>1482</v>
      </c>
      <c r="I2087" s="230" t="s">
        <v>58</v>
      </c>
      <c r="J2087" s="230" t="s">
        <v>302</v>
      </c>
      <c r="K2087" s="230">
        <v>2017</v>
      </c>
      <c r="L2087" s="230" t="s">
        <v>293</v>
      </c>
      <c r="R2087" s="230" t="s">
        <v>976</v>
      </c>
      <c r="S2087" s="230" t="s">
        <v>976</v>
      </c>
      <c r="T2087" s="230" t="s">
        <v>976</v>
      </c>
      <c r="U2087" s="230" t="s">
        <v>976</v>
      </c>
      <c r="V2087" s="230" t="s">
        <v>976</v>
      </c>
    </row>
    <row r="2088" spans="1:22" ht="17.25" customHeight="1" x14ac:dyDescent="0.3">
      <c r="A2088" s="230">
        <v>422598</v>
      </c>
      <c r="B2088" s="230" t="s">
        <v>4813</v>
      </c>
      <c r="C2088" s="230" t="s">
        <v>86</v>
      </c>
      <c r="D2088" s="230" t="s">
        <v>709</v>
      </c>
      <c r="E2088" s="230" t="s">
        <v>146</v>
      </c>
      <c r="F2088" s="230">
        <v>36161</v>
      </c>
      <c r="G2088" s="230" t="s">
        <v>288</v>
      </c>
      <c r="H2088" s="230" t="s">
        <v>1482</v>
      </c>
      <c r="I2088" s="230" t="s">
        <v>58</v>
      </c>
      <c r="J2088" s="230" t="s">
        <v>302</v>
      </c>
      <c r="K2088" s="230">
        <v>2017</v>
      </c>
      <c r="L2088" s="230" t="s">
        <v>293</v>
      </c>
      <c r="R2088" s="230" t="s">
        <v>976</v>
      </c>
      <c r="S2088" s="230" t="s">
        <v>976</v>
      </c>
      <c r="T2088" s="230" t="s">
        <v>976</v>
      </c>
      <c r="U2088" s="230" t="s">
        <v>976</v>
      </c>
      <c r="V2088" s="230" t="s">
        <v>976</v>
      </c>
    </row>
    <row r="2089" spans="1:22" ht="17.25" customHeight="1" x14ac:dyDescent="0.3">
      <c r="A2089" s="230">
        <v>423595</v>
      </c>
      <c r="B2089" s="230" t="s">
        <v>4814</v>
      </c>
      <c r="C2089" s="230" t="s">
        <v>63</v>
      </c>
      <c r="D2089" s="230" t="s">
        <v>245</v>
      </c>
      <c r="E2089" s="230" t="s">
        <v>146</v>
      </c>
      <c r="F2089" s="230">
        <v>36161</v>
      </c>
      <c r="G2089" s="230" t="s">
        <v>288</v>
      </c>
      <c r="H2089" s="230" t="s">
        <v>1482</v>
      </c>
      <c r="I2089" s="230" t="s">
        <v>58</v>
      </c>
      <c r="J2089" s="230" t="s">
        <v>302</v>
      </c>
      <c r="K2089" s="230">
        <v>2017</v>
      </c>
      <c r="L2089" s="230" t="s">
        <v>293</v>
      </c>
      <c r="R2089" s="230" t="s">
        <v>976</v>
      </c>
      <c r="S2089" s="230" t="s">
        <v>976</v>
      </c>
      <c r="T2089" s="230" t="s">
        <v>976</v>
      </c>
      <c r="U2089" s="230" t="s">
        <v>976</v>
      </c>
      <c r="V2089" s="230" t="s">
        <v>976</v>
      </c>
    </row>
    <row r="2090" spans="1:22" ht="17.25" customHeight="1" x14ac:dyDescent="0.3">
      <c r="A2090" s="230">
        <v>423642</v>
      </c>
      <c r="B2090" s="230" t="s">
        <v>4815</v>
      </c>
      <c r="C2090" s="230" t="s">
        <v>536</v>
      </c>
      <c r="D2090" s="230" t="s">
        <v>210</v>
      </c>
      <c r="E2090" s="230" t="s">
        <v>146</v>
      </c>
      <c r="F2090" s="230">
        <v>36161</v>
      </c>
      <c r="G2090" s="230" t="s">
        <v>288</v>
      </c>
      <c r="H2090" s="230" t="s">
        <v>1482</v>
      </c>
      <c r="I2090" s="230" t="s">
        <v>58</v>
      </c>
      <c r="J2090" s="230" t="s">
        <v>302</v>
      </c>
      <c r="K2090" s="230">
        <v>2017</v>
      </c>
      <c r="L2090" s="230" t="s">
        <v>293</v>
      </c>
      <c r="R2090" s="230" t="s">
        <v>976</v>
      </c>
      <c r="S2090" s="230" t="s">
        <v>976</v>
      </c>
      <c r="T2090" s="230" t="s">
        <v>976</v>
      </c>
      <c r="U2090" s="230" t="s">
        <v>976</v>
      </c>
      <c r="V2090" s="230" t="s">
        <v>976</v>
      </c>
    </row>
    <row r="2091" spans="1:22" ht="17.25" customHeight="1" x14ac:dyDescent="0.3">
      <c r="A2091" s="230">
        <v>423728</v>
      </c>
      <c r="B2091" s="230" t="s">
        <v>4816</v>
      </c>
      <c r="C2091" s="230" t="s">
        <v>128</v>
      </c>
      <c r="D2091" s="230" t="s">
        <v>91</v>
      </c>
      <c r="E2091" s="230" t="s">
        <v>145</v>
      </c>
      <c r="F2091" s="230">
        <v>36161</v>
      </c>
      <c r="G2091" s="230" t="s">
        <v>288</v>
      </c>
      <c r="H2091" s="230" t="s">
        <v>1482</v>
      </c>
      <c r="I2091" s="230" t="s">
        <v>58</v>
      </c>
      <c r="J2091" s="230" t="s">
        <v>302</v>
      </c>
      <c r="K2091" s="230">
        <v>2017</v>
      </c>
      <c r="L2091" s="230" t="s">
        <v>293</v>
      </c>
      <c r="R2091" s="230" t="s">
        <v>976</v>
      </c>
      <c r="S2091" s="230" t="s">
        <v>976</v>
      </c>
      <c r="T2091" s="230" t="s">
        <v>976</v>
      </c>
      <c r="U2091" s="230" t="s">
        <v>976</v>
      </c>
      <c r="V2091" s="230" t="s">
        <v>976</v>
      </c>
    </row>
    <row r="2092" spans="1:22" ht="17.25" customHeight="1" x14ac:dyDescent="0.3">
      <c r="A2092" s="230">
        <v>423577</v>
      </c>
      <c r="B2092" s="230" t="s">
        <v>4341</v>
      </c>
      <c r="C2092" s="230" t="s">
        <v>97</v>
      </c>
      <c r="D2092" s="230" t="s">
        <v>594</v>
      </c>
      <c r="E2092" s="230" t="s">
        <v>145</v>
      </c>
      <c r="F2092" s="230">
        <v>36161</v>
      </c>
      <c r="H2092" s="230" t="s">
        <v>1482</v>
      </c>
      <c r="I2092" s="230" t="s">
        <v>58</v>
      </c>
      <c r="J2092" s="230" t="s">
        <v>302</v>
      </c>
      <c r="K2092" s="230">
        <v>2017</v>
      </c>
      <c r="L2092" s="230" t="s">
        <v>293</v>
      </c>
      <c r="T2092" s="230" t="s">
        <v>976</v>
      </c>
      <c r="U2092" s="230" t="s">
        <v>976</v>
      </c>
      <c r="V2092" s="230" t="s">
        <v>976</v>
      </c>
    </row>
    <row r="2093" spans="1:22" ht="17.25" customHeight="1" x14ac:dyDescent="0.3">
      <c r="A2093" s="230">
        <v>423064</v>
      </c>
      <c r="B2093" s="230" t="s">
        <v>4817</v>
      </c>
      <c r="C2093" s="230" t="s">
        <v>4818</v>
      </c>
      <c r="D2093" s="230" t="s">
        <v>227</v>
      </c>
      <c r="E2093" s="230" t="s">
        <v>146</v>
      </c>
      <c r="F2093" s="230">
        <v>36168</v>
      </c>
      <c r="G2093" s="230" t="s">
        <v>3218</v>
      </c>
      <c r="H2093" s="230" t="s">
        <v>1482</v>
      </c>
      <c r="I2093" s="230" t="s">
        <v>58</v>
      </c>
      <c r="J2093" s="230" t="s">
        <v>302</v>
      </c>
      <c r="K2093" s="230">
        <v>2017</v>
      </c>
      <c r="L2093" s="230" t="s">
        <v>293</v>
      </c>
      <c r="V2093" s="230" t="s">
        <v>976</v>
      </c>
    </row>
    <row r="2094" spans="1:22" ht="17.25" customHeight="1" x14ac:dyDescent="0.3">
      <c r="A2094" s="230">
        <v>423842</v>
      </c>
      <c r="B2094" s="230" t="s">
        <v>4819</v>
      </c>
      <c r="C2094" s="230" t="s">
        <v>61</v>
      </c>
      <c r="D2094" s="230" t="s">
        <v>227</v>
      </c>
      <c r="E2094" s="230" t="s">
        <v>145</v>
      </c>
      <c r="F2094" s="230">
        <v>36170</v>
      </c>
      <c r="G2094" s="230" t="s">
        <v>2222</v>
      </c>
      <c r="H2094" s="230" t="s">
        <v>1482</v>
      </c>
      <c r="I2094" s="230" t="s">
        <v>58</v>
      </c>
      <c r="J2094" s="230" t="s">
        <v>302</v>
      </c>
      <c r="K2094" s="230">
        <v>2017</v>
      </c>
      <c r="L2094" s="230" t="s">
        <v>293</v>
      </c>
      <c r="S2094" s="230" t="s">
        <v>976</v>
      </c>
      <c r="T2094" s="230" t="s">
        <v>976</v>
      </c>
      <c r="U2094" s="230" t="s">
        <v>976</v>
      </c>
      <c r="V2094" s="230" t="s">
        <v>976</v>
      </c>
    </row>
    <row r="2095" spans="1:22" ht="17.25" customHeight="1" x14ac:dyDescent="0.3">
      <c r="A2095" s="230">
        <v>423803</v>
      </c>
      <c r="B2095" s="230" t="s">
        <v>4820</v>
      </c>
      <c r="C2095" s="230" t="s">
        <v>422</v>
      </c>
      <c r="D2095" s="230" t="s">
        <v>212</v>
      </c>
      <c r="E2095" s="230" t="s">
        <v>145</v>
      </c>
      <c r="F2095" s="230">
        <v>36170</v>
      </c>
      <c r="G2095" s="230" t="s">
        <v>288</v>
      </c>
      <c r="H2095" s="230" t="s">
        <v>1482</v>
      </c>
      <c r="I2095" s="230" t="s">
        <v>58</v>
      </c>
      <c r="J2095" s="230" t="s">
        <v>302</v>
      </c>
      <c r="K2095" s="230">
        <v>2017</v>
      </c>
      <c r="L2095" s="230" t="s">
        <v>293</v>
      </c>
      <c r="U2095" s="230" t="s">
        <v>976</v>
      </c>
      <c r="V2095" s="230" t="s">
        <v>976</v>
      </c>
    </row>
    <row r="2096" spans="1:22" ht="17.25" customHeight="1" x14ac:dyDescent="0.3">
      <c r="A2096" s="230">
        <v>423322</v>
      </c>
      <c r="B2096" s="230" t="s">
        <v>4821</v>
      </c>
      <c r="C2096" s="230" t="s">
        <v>96</v>
      </c>
      <c r="D2096" s="230" t="s">
        <v>569</v>
      </c>
      <c r="E2096" s="230" t="s">
        <v>145</v>
      </c>
      <c r="F2096" s="230">
        <v>36177</v>
      </c>
      <c r="G2096" s="230" t="s">
        <v>288</v>
      </c>
      <c r="H2096" s="230" t="s">
        <v>1482</v>
      </c>
      <c r="I2096" s="230" t="s">
        <v>58</v>
      </c>
      <c r="J2096" s="230" t="s">
        <v>302</v>
      </c>
      <c r="K2096" s="230">
        <v>2017</v>
      </c>
      <c r="L2096" s="230" t="s">
        <v>293</v>
      </c>
      <c r="U2096" s="230" t="s">
        <v>976</v>
      </c>
      <c r="V2096" s="230" t="s">
        <v>976</v>
      </c>
    </row>
    <row r="2097" spans="1:22" ht="17.25" customHeight="1" x14ac:dyDescent="0.3">
      <c r="A2097" s="230">
        <v>423829</v>
      </c>
      <c r="B2097" s="230" t="s">
        <v>4822</v>
      </c>
      <c r="C2097" s="230" t="s">
        <v>63</v>
      </c>
      <c r="D2097" s="230" t="s">
        <v>252</v>
      </c>
      <c r="E2097" s="230" t="s">
        <v>145</v>
      </c>
      <c r="F2097" s="230">
        <v>36227</v>
      </c>
      <c r="G2097" s="230" t="s">
        <v>3218</v>
      </c>
      <c r="H2097" s="230" t="s">
        <v>1482</v>
      </c>
      <c r="I2097" s="230" t="s">
        <v>58</v>
      </c>
      <c r="J2097" s="230" t="s">
        <v>302</v>
      </c>
      <c r="K2097" s="230">
        <v>2017</v>
      </c>
      <c r="L2097" s="230" t="s">
        <v>293</v>
      </c>
      <c r="U2097" s="230" t="s">
        <v>976</v>
      </c>
      <c r="V2097" s="230" t="s">
        <v>976</v>
      </c>
    </row>
    <row r="2098" spans="1:22" ht="17.25" customHeight="1" x14ac:dyDescent="0.3">
      <c r="A2098" s="230">
        <v>423277</v>
      </c>
      <c r="B2098" s="230" t="s">
        <v>4823</v>
      </c>
      <c r="C2098" s="230" t="s">
        <v>69</v>
      </c>
      <c r="D2098" s="230" t="s">
        <v>521</v>
      </c>
      <c r="E2098" s="230" t="s">
        <v>145</v>
      </c>
      <c r="F2098" s="230">
        <v>36281</v>
      </c>
      <c r="G2098" s="230" t="s">
        <v>4422</v>
      </c>
      <c r="H2098" s="230" t="s">
        <v>1482</v>
      </c>
      <c r="I2098" s="230" t="s">
        <v>58</v>
      </c>
      <c r="J2098" s="230" t="s">
        <v>302</v>
      </c>
      <c r="K2098" s="230">
        <v>2017</v>
      </c>
      <c r="L2098" s="230" t="s">
        <v>293</v>
      </c>
      <c r="S2098" s="230" t="s">
        <v>976</v>
      </c>
      <c r="T2098" s="230" t="s">
        <v>976</v>
      </c>
      <c r="U2098" s="230" t="s">
        <v>976</v>
      </c>
      <c r="V2098" s="230" t="s">
        <v>976</v>
      </c>
    </row>
    <row r="2099" spans="1:22" ht="17.25" customHeight="1" x14ac:dyDescent="0.3">
      <c r="A2099" s="230">
        <v>423508</v>
      </c>
      <c r="B2099" s="230" t="s">
        <v>4824</v>
      </c>
      <c r="C2099" s="230" t="s">
        <v>487</v>
      </c>
      <c r="D2099" s="230" t="s">
        <v>4825</v>
      </c>
      <c r="E2099" s="230" t="s">
        <v>145</v>
      </c>
      <c r="F2099" s="230">
        <v>36303</v>
      </c>
      <c r="G2099" s="230" t="s">
        <v>4393</v>
      </c>
      <c r="H2099" s="230" t="s">
        <v>1482</v>
      </c>
      <c r="I2099" s="230" t="s">
        <v>58</v>
      </c>
      <c r="J2099" s="230" t="s">
        <v>302</v>
      </c>
      <c r="K2099" s="230">
        <v>2017</v>
      </c>
      <c r="L2099" s="230" t="s">
        <v>293</v>
      </c>
      <c r="S2099" s="230" t="s">
        <v>976</v>
      </c>
      <c r="T2099" s="230" t="s">
        <v>976</v>
      </c>
      <c r="U2099" s="230" t="s">
        <v>976</v>
      </c>
      <c r="V2099" s="230" t="s">
        <v>976</v>
      </c>
    </row>
    <row r="2100" spans="1:22" ht="17.25" customHeight="1" x14ac:dyDescent="0.3">
      <c r="A2100" s="230">
        <v>423019</v>
      </c>
      <c r="B2100" s="230" t="s">
        <v>4826</v>
      </c>
      <c r="C2100" s="230" t="s">
        <v>750</v>
      </c>
      <c r="D2100" s="230" t="s">
        <v>4827</v>
      </c>
      <c r="E2100" s="230" t="s">
        <v>145</v>
      </c>
      <c r="F2100" s="230">
        <v>36404</v>
      </c>
      <c r="G2100" s="230" t="s">
        <v>4411</v>
      </c>
      <c r="H2100" s="230" t="s">
        <v>1482</v>
      </c>
      <c r="I2100" s="230" t="s">
        <v>58</v>
      </c>
      <c r="J2100" s="230" t="s">
        <v>302</v>
      </c>
      <c r="K2100" s="230">
        <v>2017</v>
      </c>
      <c r="L2100" s="230" t="s">
        <v>293</v>
      </c>
      <c r="S2100" s="230" t="s">
        <v>976</v>
      </c>
      <c r="T2100" s="230" t="s">
        <v>976</v>
      </c>
      <c r="U2100" s="230" t="s">
        <v>976</v>
      </c>
      <c r="V2100" s="230" t="s">
        <v>976</v>
      </c>
    </row>
    <row r="2101" spans="1:22" ht="17.25" customHeight="1" x14ac:dyDescent="0.3">
      <c r="A2101" s="230">
        <v>423308</v>
      </c>
      <c r="B2101" s="230" t="s">
        <v>4828</v>
      </c>
      <c r="C2101" s="230" t="s">
        <v>537</v>
      </c>
      <c r="D2101" s="230" t="s">
        <v>207</v>
      </c>
      <c r="E2101" s="230" t="s">
        <v>145</v>
      </c>
      <c r="F2101" s="230">
        <v>36409</v>
      </c>
      <c r="G2101" s="230" t="s">
        <v>288</v>
      </c>
      <c r="H2101" s="230" t="s">
        <v>1482</v>
      </c>
      <c r="I2101" s="230" t="s">
        <v>58</v>
      </c>
      <c r="J2101" s="230" t="s">
        <v>302</v>
      </c>
      <c r="K2101" s="230">
        <v>2017</v>
      </c>
      <c r="L2101" s="230" t="s">
        <v>293</v>
      </c>
      <c r="S2101" s="230" t="s">
        <v>976</v>
      </c>
      <c r="T2101" s="230" t="s">
        <v>976</v>
      </c>
      <c r="U2101" s="230" t="s">
        <v>976</v>
      </c>
      <c r="V2101" s="230" t="s">
        <v>976</v>
      </c>
    </row>
    <row r="2102" spans="1:22" ht="17.25" customHeight="1" x14ac:dyDescent="0.3">
      <c r="A2102" s="230">
        <v>426408</v>
      </c>
      <c r="B2102" s="230" t="s">
        <v>4829</v>
      </c>
      <c r="C2102" s="230" t="s">
        <v>61</v>
      </c>
      <c r="D2102" s="230" t="s">
        <v>220</v>
      </c>
      <c r="E2102" s="230" t="s">
        <v>145</v>
      </c>
      <c r="F2102" s="230">
        <v>36526</v>
      </c>
      <c r="G2102" s="230" t="s">
        <v>1952</v>
      </c>
      <c r="H2102" s="230" t="s">
        <v>1482</v>
      </c>
      <c r="I2102" s="230" t="s">
        <v>58</v>
      </c>
      <c r="J2102" s="230" t="s">
        <v>302</v>
      </c>
      <c r="K2102" s="230">
        <v>2017</v>
      </c>
      <c r="L2102" s="230" t="s">
        <v>293</v>
      </c>
    </row>
    <row r="2103" spans="1:22" ht="17.25" customHeight="1" x14ac:dyDescent="0.3">
      <c r="A2103" s="230">
        <v>424001</v>
      </c>
      <c r="B2103" s="230" t="s">
        <v>4830</v>
      </c>
      <c r="C2103" s="230" t="s">
        <v>458</v>
      </c>
      <c r="D2103" s="230" t="s">
        <v>658</v>
      </c>
      <c r="E2103" s="230" t="s">
        <v>146</v>
      </c>
      <c r="F2103" s="230">
        <v>36526</v>
      </c>
      <c r="G2103" s="230" t="s">
        <v>288</v>
      </c>
      <c r="H2103" s="230" t="s">
        <v>1482</v>
      </c>
      <c r="I2103" s="230" t="s">
        <v>58</v>
      </c>
      <c r="J2103" s="230" t="s">
        <v>302</v>
      </c>
      <c r="K2103" s="230">
        <v>2017</v>
      </c>
      <c r="L2103" s="230" t="s">
        <v>293</v>
      </c>
      <c r="R2103" s="230" t="s">
        <v>976</v>
      </c>
      <c r="S2103" s="230" t="s">
        <v>976</v>
      </c>
      <c r="T2103" s="230" t="s">
        <v>976</v>
      </c>
      <c r="U2103" s="230" t="s">
        <v>976</v>
      </c>
      <c r="V2103" s="230" t="s">
        <v>976</v>
      </c>
    </row>
    <row r="2104" spans="1:22" ht="17.25" customHeight="1" x14ac:dyDescent="0.3">
      <c r="A2104" s="230">
        <v>423162</v>
      </c>
      <c r="B2104" s="230" t="s">
        <v>4831</v>
      </c>
      <c r="C2104" s="230" t="s">
        <v>458</v>
      </c>
      <c r="D2104" s="230" t="s">
        <v>4832</v>
      </c>
      <c r="E2104" s="230" t="s">
        <v>146</v>
      </c>
      <c r="F2104" s="230">
        <v>36526</v>
      </c>
      <c r="G2104" s="230" t="s">
        <v>3759</v>
      </c>
      <c r="H2104" s="230" t="s">
        <v>1482</v>
      </c>
      <c r="I2104" s="230" t="s">
        <v>58</v>
      </c>
      <c r="J2104" s="230" t="s">
        <v>302</v>
      </c>
      <c r="K2104" s="230">
        <v>2017</v>
      </c>
      <c r="L2104" s="230" t="s">
        <v>293</v>
      </c>
      <c r="U2104" s="230" t="s">
        <v>976</v>
      </c>
      <c r="V2104" s="230" t="s">
        <v>976</v>
      </c>
    </row>
    <row r="2105" spans="1:22" ht="17.25" customHeight="1" x14ac:dyDescent="0.3">
      <c r="A2105" s="230">
        <v>423202</v>
      </c>
      <c r="B2105" s="230" t="s">
        <v>4833</v>
      </c>
      <c r="C2105" s="230" t="s">
        <v>498</v>
      </c>
      <c r="D2105" s="230" t="s">
        <v>242</v>
      </c>
      <c r="E2105" s="230" t="s">
        <v>145</v>
      </c>
      <c r="F2105" s="230">
        <v>36526</v>
      </c>
      <c r="G2105" s="230" t="s">
        <v>1484</v>
      </c>
      <c r="H2105" s="230" t="s">
        <v>1482</v>
      </c>
      <c r="I2105" s="230" t="s">
        <v>58</v>
      </c>
      <c r="J2105" s="230" t="s">
        <v>302</v>
      </c>
      <c r="K2105" s="230">
        <v>2017</v>
      </c>
      <c r="L2105" s="230" t="s">
        <v>293</v>
      </c>
      <c r="T2105" s="230" t="s">
        <v>976</v>
      </c>
      <c r="U2105" s="230" t="s">
        <v>976</v>
      </c>
      <c r="V2105" s="230" t="s">
        <v>976</v>
      </c>
    </row>
    <row r="2106" spans="1:22" ht="17.25" customHeight="1" x14ac:dyDescent="0.3">
      <c r="A2106" s="230">
        <v>425979</v>
      </c>
      <c r="B2106" s="230" t="s">
        <v>4834</v>
      </c>
      <c r="C2106" s="230" t="s">
        <v>61</v>
      </c>
      <c r="D2106" s="230" t="s">
        <v>1903</v>
      </c>
      <c r="E2106" s="230" t="s">
        <v>145</v>
      </c>
      <c r="F2106" s="230" t="s">
        <v>4032</v>
      </c>
      <c r="G2106" s="230" t="s">
        <v>288</v>
      </c>
      <c r="H2106" s="230" t="s">
        <v>1482</v>
      </c>
      <c r="I2106" s="230" t="s">
        <v>58</v>
      </c>
      <c r="J2106" s="230" t="s">
        <v>302</v>
      </c>
      <c r="K2106" s="230">
        <v>2017</v>
      </c>
      <c r="L2106" s="230" t="s">
        <v>293</v>
      </c>
      <c r="U2106" s="230" t="s">
        <v>976</v>
      </c>
      <c r="V2106" s="230" t="s">
        <v>976</v>
      </c>
    </row>
    <row r="2107" spans="1:22" ht="17.25" customHeight="1" x14ac:dyDescent="0.3">
      <c r="A2107" s="230">
        <v>426246</v>
      </c>
      <c r="B2107" s="230" t="s">
        <v>4835</v>
      </c>
      <c r="C2107" s="230" t="s">
        <v>83</v>
      </c>
      <c r="D2107" s="230" t="s">
        <v>4836</v>
      </c>
      <c r="E2107" s="230" t="s">
        <v>146</v>
      </c>
      <c r="H2107" s="230" t="s">
        <v>1482</v>
      </c>
      <c r="I2107" s="230" t="s">
        <v>58</v>
      </c>
      <c r="J2107" s="230" t="s">
        <v>302</v>
      </c>
      <c r="K2107" s="230">
        <v>2017</v>
      </c>
      <c r="L2107" s="230" t="s">
        <v>293</v>
      </c>
    </row>
    <row r="2108" spans="1:22" ht="17.25" customHeight="1" x14ac:dyDescent="0.3">
      <c r="A2108" s="230">
        <v>425943</v>
      </c>
      <c r="B2108" s="230" t="s">
        <v>4837</v>
      </c>
      <c r="C2108" s="230" t="s">
        <v>531</v>
      </c>
      <c r="D2108" s="230" t="s">
        <v>532</v>
      </c>
      <c r="E2108" s="230" t="s">
        <v>146</v>
      </c>
      <c r="H2108" s="230" t="s">
        <v>1482</v>
      </c>
      <c r="I2108" s="230" t="s">
        <v>58</v>
      </c>
      <c r="J2108" s="230" t="s">
        <v>302</v>
      </c>
      <c r="K2108" s="230">
        <v>2017</v>
      </c>
      <c r="L2108" s="230" t="s">
        <v>293</v>
      </c>
      <c r="U2108" s="230" t="s">
        <v>976</v>
      </c>
      <c r="V2108" s="230" t="s">
        <v>976</v>
      </c>
    </row>
    <row r="2109" spans="1:22" ht="17.25" customHeight="1" x14ac:dyDescent="0.3">
      <c r="A2109" s="230">
        <v>425926</v>
      </c>
      <c r="B2109" s="230" t="s">
        <v>4838</v>
      </c>
      <c r="C2109" s="230" t="s">
        <v>57</v>
      </c>
      <c r="D2109" s="230" t="s">
        <v>359</v>
      </c>
      <c r="E2109" s="230" t="s">
        <v>145</v>
      </c>
      <c r="H2109" s="230" t="s">
        <v>1482</v>
      </c>
      <c r="I2109" s="230" t="s">
        <v>58</v>
      </c>
      <c r="J2109" s="230" t="s">
        <v>302</v>
      </c>
      <c r="K2109" s="230">
        <v>2017</v>
      </c>
      <c r="L2109" s="230" t="s">
        <v>293</v>
      </c>
      <c r="U2109" s="230" t="s">
        <v>976</v>
      </c>
      <c r="V2109" s="230" t="s">
        <v>976</v>
      </c>
    </row>
    <row r="2110" spans="1:22" ht="17.25" customHeight="1" x14ac:dyDescent="0.3">
      <c r="A2110" s="230">
        <v>426839</v>
      </c>
      <c r="B2110" s="230" t="s">
        <v>4839</v>
      </c>
      <c r="C2110" s="230" t="s">
        <v>66</v>
      </c>
      <c r="D2110" s="230" t="s">
        <v>245</v>
      </c>
      <c r="E2110" s="230" t="s">
        <v>146</v>
      </c>
      <c r="H2110" s="230" t="s">
        <v>1482</v>
      </c>
      <c r="I2110" s="230" t="s">
        <v>58</v>
      </c>
      <c r="J2110" s="230" t="s">
        <v>302</v>
      </c>
      <c r="K2110" s="230">
        <v>2017</v>
      </c>
      <c r="L2110" s="230" t="s">
        <v>293</v>
      </c>
    </row>
    <row r="2111" spans="1:22" ht="17.25" customHeight="1" x14ac:dyDescent="0.3">
      <c r="A2111" s="230">
        <v>423248</v>
      </c>
      <c r="B2111" s="230" t="s">
        <v>4840</v>
      </c>
      <c r="C2111" s="230" t="s">
        <v>98</v>
      </c>
      <c r="D2111" s="230" t="s">
        <v>371</v>
      </c>
      <c r="E2111" s="230" t="s">
        <v>146</v>
      </c>
      <c r="F2111" s="230">
        <v>35431</v>
      </c>
      <c r="H2111" s="230" t="s">
        <v>1482</v>
      </c>
      <c r="I2111" s="230" t="s">
        <v>58</v>
      </c>
      <c r="J2111" s="230" t="s">
        <v>303</v>
      </c>
      <c r="K2111" s="230">
        <v>2017</v>
      </c>
      <c r="L2111" s="230" t="s">
        <v>293</v>
      </c>
      <c r="U2111" s="230" t="s">
        <v>976</v>
      </c>
      <c r="V2111" s="230" t="s">
        <v>976</v>
      </c>
    </row>
    <row r="2112" spans="1:22" ht="17.25" customHeight="1" x14ac:dyDescent="0.3">
      <c r="A2112" s="230">
        <v>423174</v>
      </c>
      <c r="B2112" s="230" t="s">
        <v>4841</v>
      </c>
      <c r="C2112" s="230" t="s">
        <v>63</v>
      </c>
      <c r="D2112" s="230" t="s">
        <v>561</v>
      </c>
      <c r="E2112" s="230" t="s">
        <v>146</v>
      </c>
      <c r="F2112" s="230">
        <v>35628</v>
      </c>
      <c r="G2112" s="230" t="s">
        <v>288</v>
      </c>
      <c r="H2112" s="230" t="s">
        <v>1482</v>
      </c>
      <c r="I2112" s="230" t="s">
        <v>58</v>
      </c>
      <c r="J2112" s="230" t="s">
        <v>303</v>
      </c>
      <c r="K2112" s="230">
        <v>2017</v>
      </c>
      <c r="L2112" s="230" t="s">
        <v>293</v>
      </c>
      <c r="T2112" s="230" t="s">
        <v>976</v>
      </c>
      <c r="U2112" s="230" t="s">
        <v>976</v>
      </c>
      <c r="V2112" s="230" t="s">
        <v>976</v>
      </c>
    </row>
    <row r="2113" spans="1:22" ht="17.25" customHeight="1" x14ac:dyDescent="0.3">
      <c r="A2113" s="230">
        <v>426457</v>
      </c>
      <c r="B2113" s="230" t="s">
        <v>4842</v>
      </c>
      <c r="C2113" s="230" t="s">
        <v>1968</v>
      </c>
      <c r="D2113" s="230" t="s">
        <v>210</v>
      </c>
      <c r="E2113" s="230" t="s">
        <v>145</v>
      </c>
      <c r="F2113" s="230">
        <v>35960</v>
      </c>
      <c r="G2113" s="230" t="s">
        <v>1487</v>
      </c>
      <c r="H2113" s="230" t="s">
        <v>1482</v>
      </c>
      <c r="I2113" s="230" t="s">
        <v>58</v>
      </c>
      <c r="J2113" s="230" t="s">
        <v>303</v>
      </c>
      <c r="K2113" s="230">
        <v>2017</v>
      </c>
      <c r="L2113" s="230" t="s">
        <v>293</v>
      </c>
      <c r="V2113" s="230" t="s">
        <v>976</v>
      </c>
    </row>
    <row r="2114" spans="1:22" ht="17.25" customHeight="1" x14ac:dyDescent="0.3">
      <c r="A2114" s="230">
        <v>420707</v>
      </c>
      <c r="B2114" s="230" t="s">
        <v>4843</v>
      </c>
      <c r="C2114" s="230" t="s">
        <v>132</v>
      </c>
      <c r="D2114" s="230" t="s">
        <v>197</v>
      </c>
      <c r="E2114" s="230" t="s">
        <v>145</v>
      </c>
      <c r="F2114" s="230">
        <v>35996</v>
      </c>
      <c r="G2114" s="230" t="s">
        <v>1583</v>
      </c>
      <c r="H2114" s="230" t="s">
        <v>1482</v>
      </c>
      <c r="I2114" s="230" t="s">
        <v>58</v>
      </c>
      <c r="J2114" s="230" t="s">
        <v>303</v>
      </c>
      <c r="K2114" s="230">
        <v>2017</v>
      </c>
      <c r="L2114" s="230" t="s">
        <v>293</v>
      </c>
    </row>
    <row r="2115" spans="1:22" ht="17.25" customHeight="1" x14ac:dyDescent="0.3">
      <c r="A2115" s="230">
        <v>426418</v>
      </c>
      <c r="B2115" s="230" t="s">
        <v>4844</v>
      </c>
      <c r="C2115" s="230" t="s">
        <v>64</v>
      </c>
      <c r="D2115" s="230" t="s">
        <v>733</v>
      </c>
      <c r="E2115" s="230" t="s">
        <v>146</v>
      </c>
      <c r="F2115" s="230">
        <v>36073</v>
      </c>
      <c r="G2115" s="230" t="s">
        <v>2025</v>
      </c>
      <c r="H2115" s="230" t="s">
        <v>1482</v>
      </c>
      <c r="I2115" s="230" t="s">
        <v>58</v>
      </c>
      <c r="J2115" s="230" t="s">
        <v>303</v>
      </c>
      <c r="K2115" s="230">
        <v>2017</v>
      </c>
      <c r="L2115" s="230" t="s">
        <v>293</v>
      </c>
      <c r="V2115" s="230" t="s">
        <v>976</v>
      </c>
    </row>
    <row r="2116" spans="1:22" ht="17.25" customHeight="1" x14ac:dyDescent="0.3">
      <c r="A2116" s="230">
        <v>423220</v>
      </c>
      <c r="B2116" s="230" t="s">
        <v>4845</v>
      </c>
      <c r="C2116" s="230" t="s">
        <v>63</v>
      </c>
      <c r="D2116" s="230" t="s">
        <v>195</v>
      </c>
      <c r="E2116" s="230" t="s">
        <v>146</v>
      </c>
      <c r="F2116" s="230">
        <v>36161</v>
      </c>
      <c r="G2116" s="230" t="s">
        <v>4591</v>
      </c>
      <c r="H2116" s="230" t="s">
        <v>1482</v>
      </c>
      <c r="I2116" s="230" t="s">
        <v>58</v>
      </c>
      <c r="J2116" s="230" t="s">
        <v>303</v>
      </c>
      <c r="K2116" s="230">
        <v>2017</v>
      </c>
      <c r="L2116" s="230" t="s">
        <v>293</v>
      </c>
      <c r="R2116" s="230" t="s">
        <v>976</v>
      </c>
      <c r="S2116" s="230" t="s">
        <v>976</v>
      </c>
      <c r="T2116" s="230" t="s">
        <v>976</v>
      </c>
      <c r="U2116" s="230" t="s">
        <v>976</v>
      </c>
      <c r="V2116" s="230" t="s">
        <v>976</v>
      </c>
    </row>
    <row r="2117" spans="1:22" ht="17.25" customHeight="1" x14ac:dyDescent="0.3">
      <c r="A2117" s="230">
        <v>422800</v>
      </c>
      <c r="B2117" s="230" t="s">
        <v>4846</v>
      </c>
      <c r="C2117" s="230" t="s">
        <v>3285</v>
      </c>
      <c r="D2117" s="230" t="s">
        <v>255</v>
      </c>
      <c r="E2117" s="230" t="s">
        <v>146</v>
      </c>
      <c r="F2117" s="230">
        <v>36161</v>
      </c>
      <c r="G2117" s="230" t="s">
        <v>288</v>
      </c>
      <c r="H2117" s="230" t="s">
        <v>1482</v>
      </c>
      <c r="I2117" s="230" t="s">
        <v>58</v>
      </c>
      <c r="J2117" s="230" t="s">
        <v>303</v>
      </c>
      <c r="K2117" s="230">
        <v>2017</v>
      </c>
      <c r="L2117" s="230" t="s">
        <v>293</v>
      </c>
      <c r="R2117" s="230" t="s">
        <v>976</v>
      </c>
      <c r="S2117" s="230" t="s">
        <v>976</v>
      </c>
      <c r="T2117" s="230" t="s">
        <v>976</v>
      </c>
      <c r="U2117" s="230" t="s">
        <v>976</v>
      </c>
      <c r="V2117" s="230" t="s">
        <v>976</v>
      </c>
    </row>
    <row r="2118" spans="1:22" ht="17.25" customHeight="1" x14ac:dyDescent="0.3">
      <c r="A2118" s="230">
        <v>422853</v>
      </c>
      <c r="B2118" s="230" t="s">
        <v>4847</v>
      </c>
      <c r="C2118" s="230" t="s">
        <v>98</v>
      </c>
      <c r="D2118" s="230" t="s">
        <v>366</v>
      </c>
      <c r="E2118" s="230" t="s">
        <v>145</v>
      </c>
      <c r="F2118" s="230">
        <v>36161</v>
      </c>
      <c r="G2118" s="230" t="s">
        <v>288</v>
      </c>
      <c r="H2118" s="230" t="s">
        <v>1482</v>
      </c>
      <c r="I2118" s="230" t="s">
        <v>58</v>
      </c>
      <c r="J2118" s="230" t="s">
        <v>303</v>
      </c>
      <c r="K2118" s="230">
        <v>2017</v>
      </c>
      <c r="L2118" s="230" t="s">
        <v>293</v>
      </c>
      <c r="R2118" s="230" t="s">
        <v>976</v>
      </c>
      <c r="S2118" s="230" t="s">
        <v>976</v>
      </c>
      <c r="T2118" s="230" t="s">
        <v>976</v>
      </c>
      <c r="U2118" s="230" t="s">
        <v>976</v>
      </c>
      <c r="V2118" s="230" t="s">
        <v>976</v>
      </c>
    </row>
    <row r="2119" spans="1:22" ht="17.25" customHeight="1" x14ac:dyDescent="0.3">
      <c r="A2119" s="230">
        <v>425794</v>
      </c>
      <c r="B2119" s="230" t="s">
        <v>4848</v>
      </c>
      <c r="C2119" s="230" t="s">
        <v>609</v>
      </c>
      <c r="D2119" s="230" t="s">
        <v>610</v>
      </c>
      <c r="E2119" s="230" t="s">
        <v>145</v>
      </c>
      <c r="F2119" s="230">
        <v>36161</v>
      </c>
      <c r="G2119" s="230" t="s">
        <v>2045</v>
      </c>
      <c r="H2119" s="230" t="s">
        <v>1482</v>
      </c>
      <c r="I2119" s="230" t="s">
        <v>58</v>
      </c>
      <c r="J2119" s="230" t="s">
        <v>303</v>
      </c>
      <c r="K2119" s="230">
        <v>2017</v>
      </c>
      <c r="L2119" s="230" t="s">
        <v>293</v>
      </c>
    </row>
    <row r="2120" spans="1:22" ht="17.25" customHeight="1" x14ac:dyDescent="0.3">
      <c r="A2120" s="230">
        <v>426546</v>
      </c>
      <c r="B2120" s="230" t="s">
        <v>4849</v>
      </c>
      <c r="C2120" s="230" t="s">
        <v>83</v>
      </c>
      <c r="D2120" s="230" t="s">
        <v>222</v>
      </c>
      <c r="E2120" s="230" t="s">
        <v>146</v>
      </c>
      <c r="F2120" s="230">
        <v>36339</v>
      </c>
      <c r="G2120" s="230" t="s">
        <v>2519</v>
      </c>
      <c r="H2120" s="230" t="s">
        <v>1482</v>
      </c>
      <c r="I2120" s="230" t="s">
        <v>58</v>
      </c>
      <c r="J2120" s="230" t="s">
        <v>303</v>
      </c>
      <c r="K2120" s="230">
        <v>2017</v>
      </c>
      <c r="L2120" s="230" t="s">
        <v>293</v>
      </c>
      <c r="V2120" s="230" t="s">
        <v>976</v>
      </c>
    </row>
    <row r="2121" spans="1:22" ht="17.25" customHeight="1" x14ac:dyDescent="0.3">
      <c r="A2121" s="230">
        <v>423281</v>
      </c>
      <c r="B2121" s="230" t="s">
        <v>4850</v>
      </c>
      <c r="C2121" s="230" t="s">
        <v>81</v>
      </c>
      <c r="D2121" s="230" t="s">
        <v>454</v>
      </c>
      <c r="E2121" s="230" t="s">
        <v>145</v>
      </c>
      <c r="F2121" s="230">
        <v>36358</v>
      </c>
      <c r="G2121" s="230" t="s">
        <v>1583</v>
      </c>
      <c r="H2121" s="230" t="s">
        <v>1482</v>
      </c>
      <c r="I2121" s="230" t="s">
        <v>58</v>
      </c>
      <c r="J2121" s="230" t="s">
        <v>303</v>
      </c>
      <c r="K2121" s="230">
        <v>2017</v>
      </c>
      <c r="L2121" s="230" t="s">
        <v>293</v>
      </c>
      <c r="S2121" s="230" t="s">
        <v>976</v>
      </c>
      <c r="U2121" s="230" t="s">
        <v>976</v>
      </c>
      <c r="V2121" s="230" t="s">
        <v>976</v>
      </c>
    </row>
    <row r="2122" spans="1:22" ht="17.25" customHeight="1" x14ac:dyDescent="0.3">
      <c r="A2122" s="230">
        <v>423480</v>
      </c>
      <c r="B2122" s="230" t="s">
        <v>4851</v>
      </c>
      <c r="C2122" s="230" t="s">
        <v>821</v>
      </c>
      <c r="D2122" s="230" t="s">
        <v>4852</v>
      </c>
      <c r="E2122" s="230" t="s">
        <v>145</v>
      </c>
      <c r="F2122" s="230">
        <v>36401</v>
      </c>
      <c r="G2122" s="230" t="s">
        <v>288</v>
      </c>
      <c r="H2122" s="230" t="s">
        <v>1482</v>
      </c>
      <c r="I2122" s="230" t="s">
        <v>58</v>
      </c>
      <c r="J2122" s="230" t="s">
        <v>303</v>
      </c>
      <c r="K2122" s="230">
        <v>2017</v>
      </c>
      <c r="L2122" s="230" t="s">
        <v>293</v>
      </c>
      <c r="S2122" s="230" t="s">
        <v>976</v>
      </c>
      <c r="T2122" s="230" t="s">
        <v>976</v>
      </c>
      <c r="U2122" s="230" t="s">
        <v>976</v>
      </c>
      <c r="V2122" s="230" t="s">
        <v>976</v>
      </c>
    </row>
    <row r="2123" spans="1:22" ht="17.25" customHeight="1" x14ac:dyDescent="0.3">
      <c r="A2123" s="230">
        <v>422642</v>
      </c>
      <c r="B2123" s="230" t="s">
        <v>4853</v>
      </c>
      <c r="C2123" s="230" t="s">
        <v>104</v>
      </c>
      <c r="D2123" s="230" t="s">
        <v>218</v>
      </c>
      <c r="E2123" s="230" t="s">
        <v>146</v>
      </c>
      <c r="F2123" s="230">
        <v>36409</v>
      </c>
      <c r="G2123" s="230" t="s">
        <v>4388</v>
      </c>
      <c r="H2123" s="230" t="s">
        <v>1482</v>
      </c>
      <c r="I2123" s="230" t="s">
        <v>58</v>
      </c>
      <c r="J2123" s="230" t="s">
        <v>303</v>
      </c>
      <c r="K2123" s="230">
        <v>2017</v>
      </c>
      <c r="L2123" s="230" t="s">
        <v>293</v>
      </c>
      <c r="S2123" s="230" t="s">
        <v>976</v>
      </c>
      <c r="T2123" s="230" t="s">
        <v>976</v>
      </c>
      <c r="U2123" s="230" t="s">
        <v>976</v>
      </c>
      <c r="V2123" s="230" t="s">
        <v>976</v>
      </c>
    </row>
    <row r="2124" spans="1:22" ht="17.25" customHeight="1" x14ac:dyDescent="0.3">
      <c r="A2124" s="230">
        <v>425910</v>
      </c>
      <c r="B2124" s="230" t="s">
        <v>4854</v>
      </c>
      <c r="C2124" s="230" t="s">
        <v>64</v>
      </c>
      <c r="D2124" s="230" t="s">
        <v>2375</v>
      </c>
      <c r="E2124" s="230" t="s">
        <v>146</v>
      </c>
      <c r="F2124" s="230">
        <v>36526</v>
      </c>
      <c r="G2124" s="230" t="s">
        <v>3218</v>
      </c>
      <c r="H2124" s="230" t="s">
        <v>1482</v>
      </c>
      <c r="I2124" s="230" t="s">
        <v>58</v>
      </c>
      <c r="J2124" s="230" t="s">
        <v>303</v>
      </c>
      <c r="K2124" s="230">
        <v>2017</v>
      </c>
      <c r="L2124" s="230" t="s">
        <v>293</v>
      </c>
      <c r="V2124" s="230" t="s">
        <v>976</v>
      </c>
    </row>
    <row r="2125" spans="1:22" ht="17.25" customHeight="1" x14ac:dyDescent="0.3">
      <c r="A2125" s="230">
        <v>422495</v>
      </c>
      <c r="B2125" s="230" t="s">
        <v>4855</v>
      </c>
      <c r="C2125" s="230" t="s">
        <v>397</v>
      </c>
      <c r="D2125" s="230" t="s">
        <v>368</v>
      </c>
      <c r="E2125" s="230" t="s">
        <v>145</v>
      </c>
      <c r="F2125" s="230">
        <v>36526</v>
      </c>
      <c r="G2125" s="230" t="s">
        <v>288</v>
      </c>
      <c r="H2125" s="230" t="s">
        <v>1482</v>
      </c>
      <c r="I2125" s="230" t="s">
        <v>58</v>
      </c>
      <c r="J2125" s="230" t="s">
        <v>303</v>
      </c>
      <c r="K2125" s="230">
        <v>2017</v>
      </c>
      <c r="L2125" s="230" t="s">
        <v>293</v>
      </c>
      <c r="R2125" s="230" t="s">
        <v>976</v>
      </c>
      <c r="S2125" s="230" t="s">
        <v>976</v>
      </c>
      <c r="T2125" s="230" t="s">
        <v>976</v>
      </c>
      <c r="U2125" s="230" t="s">
        <v>976</v>
      </c>
      <c r="V2125" s="230" t="s">
        <v>976</v>
      </c>
    </row>
    <row r="2126" spans="1:22" ht="17.25" customHeight="1" x14ac:dyDescent="0.3">
      <c r="A2126" s="230">
        <v>426700</v>
      </c>
      <c r="B2126" s="230" t="s">
        <v>4856</v>
      </c>
      <c r="C2126" s="230" t="s">
        <v>3429</v>
      </c>
      <c r="D2126" s="230" t="s">
        <v>363</v>
      </c>
      <c r="E2126" s="230" t="s">
        <v>145</v>
      </c>
      <c r="F2126" s="230">
        <v>36526</v>
      </c>
      <c r="G2126" s="230" t="s">
        <v>2177</v>
      </c>
      <c r="H2126" s="230" t="s">
        <v>1482</v>
      </c>
      <c r="I2126" s="230" t="s">
        <v>58</v>
      </c>
      <c r="J2126" s="230" t="s">
        <v>303</v>
      </c>
      <c r="K2126" s="230">
        <v>2017</v>
      </c>
      <c r="L2126" s="230" t="s">
        <v>293</v>
      </c>
    </row>
    <row r="2127" spans="1:22" ht="17.25" customHeight="1" x14ac:dyDescent="0.3">
      <c r="A2127" s="230">
        <v>422590</v>
      </c>
      <c r="B2127" s="230" t="s">
        <v>4857</v>
      </c>
      <c r="C2127" s="230" t="s">
        <v>83</v>
      </c>
      <c r="D2127" s="230" t="s">
        <v>258</v>
      </c>
      <c r="E2127" s="230" t="s">
        <v>146</v>
      </c>
      <c r="F2127" s="230">
        <v>36526</v>
      </c>
      <c r="H2127" s="230" t="s">
        <v>1482</v>
      </c>
      <c r="I2127" s="230" t="s">
        <v>58</v>
      </c>
      <c r="J2127" s="230" t="s">
        <v>303</v>
      </c>
      <c r="K2127" s="230">
        <v>2017</v>
      </c>
      <c r="L2127" s="230" t="s">
        <v>293</v>
      </c>
      <c r="U2127" s="230" t="s">
        <v>976</v>
      </c>
      <c r="V2127" s="230" t="s">
        <v>976</v>
      </c>
    </row>
    <row r="2128" spans="1:22" ht="17.25" customHeight="1" x14ac:dyDescent="0.3">
      <c r="A2128" s="230">
        <v>424151</v>
      </c>
      <c r="B2128" s="230" t="s">
        <v>4858</v>
      </c>
      <c r="C2128" s="230" t="s">
        <v>61</v>
      </c>
      <c r="D2128" s="230" t="s">
        <v>231</v>
      </c>
      <c r="E2128" s="230" t="s">
        <v>146</v>
      </c>
      <c r="F2128" s="230">
        <v>36526</v>
      </c>
      <c r="H2128" s="230" t="s">
        <v>1482</v>
      </c>
      <c r="I2128" s="230" t="s">
        <v>58</v>
      </c>
      <c r="J2128" s="230" t="s">
        <v>303</v>
      </c>
      <c r="K2128" s="230">
        <v>2017</v>
      </c>
      <c r="L2128" s="230" t="s">
        <v>293</v>
      </c>
    </row>
    <row r="2129" spans="1:22" ht="17.25" customHeight="1" x14ac:dyDescent="0.3">
      <c r="A2129" s="230">
        <v>427071</v>
      </c>
      <c r="B2129" s="230" t="s">
        <v>4859</v>
      </c>
      <c r="C2129" s="230" t="s">
        <v>92</v>
      </c>
      <c r="D2129" s="230" t="s">
        <v>606</v>
      </c>
      <c r="E2129" s="230" t="s">
        <v>145</v>
      </c>
      <c r="F2129" s="230">
        <v>36550</v>
      </c>
      <c r="G2129" s="230" t="s">
        <v>4485</v>
      </c>
      <c r="H2129" s="230" t="s">
        <v>1482</v>
      </c>
      <c r="I2129" s="230" t="s">
        <v>58</v>
      </c>
      <c r="J2129" s="230" t="s">
        <v>303</v>
      </c>
      <c r="K2129" s="230">
        <v>2017</v>
      </c>
      <c r="L2129" s="230" t="s">
        <v>293</v>
      </c>
    </row>
    <row r="2130" spans="1:22" ht="17.25" customHeight="1" x14ac:dyDescent="0.3">
      <c r="A2130" s="230">
        <v>426177</v>
      </c>
      <c r="B2130" s="230" t="s">
        <v>4860</v>
      </c>
      <c r="C2130" s="230" t="s">
        <v>680</v>
      </c>
      <c r="D2130" s="230" t="s">
        <v>1120</v>
      </c>
      <c r="E2130" s="230" t="s">
        <v>146</v>
      </c>
      <c r="F2130" s="230">
        <v>36647</v>
      </c>
      <c r="G2130" s="230" t="s">
        <v>4318</v>
      </c>
      <c r="H2130" s="230" t="s">
        <v>1482</v>
      </c>
      <c r="I2130" s="230" t="s">
        <v>58</v>
      </c>
      <c r="J2130" s="230" t="s">
        <v>303</v>
      </c>
      <c r="K2130" s="230">
        <v>2017</v>
      </c>
      <c r="L2130" s="230" t="s">
        <v>293</v>
      </c>
    </row>
    <row r="2131" spans="1:22" ht="17.25" customHeight="1" x14ac:dyDescent="0.3">
      <c r="A2131" s="230">
        <v>426686</v>
      </c>
      <c r="B2131" s="230" t="s">
        <v>4861</v>
      </c>
      <c r="C2131" s="230" t="s">
        <v>59</v>
      </c>
      <c r="D2131" s="230" t="s">
        <v>247</v>
      </c>
      <c r="E2131" s="230" t="s">
        <v>145</v>
      </c>
      <c r="F2131" s="230" t="s">
        <v>4862</v>
      </c>
      <c r="G2131" s="230" t="s">
        <v>4388</v>
      </c>
      <c r="H2131" s="230" t="s">
        <v>1482</v>
      </c>
      <c r="I2131" s="230" t="s">
        <v>58</v>
      </c>
      <c r="J2131" s="230" t="s">
        <v>303</v>
      </c>
      <c r="K2131" s="230">
        <v>2017</v>
      </c>
      <c r="L2131" s="230" t="s">
        <v>293</v>
      </c>
    </row>
    <row r="2132" spans="1:22" ht="17.25" customHeight="1" x14ac:dyDescent="0.3">
      <c r="A2132" s="230">
        <v>425819</v>
      </c>
      <c r="B2132" s="230" t="s">
        <v>4863</v>
      </c>
      <c r="C2132" s="230" t="s">
        <v>491</v>
      </c>
      <c r="D2132" s="230" t="s">
        <v>261</v>
      </c>
      <c r="E2132" s="230" t="s">
        <v>145</v>
      </c>
      <c r="F2132" s="230" t="s">
        <v>4864</v>
      </c>
      <c r="G2132" s="230" t="s">
        <v>1856</v>
      </c>
      <c r="H2132" s="230" t="s">
        <v>1482</v>
      </c>
      <c r="I2132" s="230" t="s">
        <v>58</v>
      </c>
      <c r="J2132" s="230" t="s">
        <v>303</v>
      </c>
      <c r="K2132" s="230">
        <v>2017</v>
      </c>
      <c r="L2132" s="230" t="s">
        <v>293</v>
      </c>
      <c r="U2132" s="230" t="s">
        <v>976</v>
      </c>
      <c r="V2132" s="230" t="s">
        <v>976</v>
      </c>
    </row>
    <row r="2133" spans="1:22" ht="17.25" customHeight="1" x14ac:dyDescent="0.3">
      <c r="A2133" s="230">
        <v>426231</v>
      </c>
      <c r="B2133" s="230" t="s">
        <v>4865</v>
      </c>
      <c r="C2133" s="230" t="s">
        <v>1000</v>
      </c>
      <c r="D2133" s="230" t="s">
        <v>367</v>
      </c>
      <c r="E2133" s="230" t="s">
        <v>146</v>
      </c>
      <c r="H2133" s="230" t="s">
        <v>1482</v>
      </c>
      <c r="I2133" s="230" t="s">
        <v>58</v>
      </c>
      <c r="J2133" s="230" t="s">
        <v>303</v>
      </c>
      <c r="K2133" s="230">
        <v>2017</v>
      </c>
      <c r="L2133" s="230" t="s">
        <v>293</v>
      </c>
      <c r="U2133" s="230" t="s">
        <v>976</v>
      </c>
      <c r="V2133" s="230" t="s">
        <v>976</v>
      </c>
    </row>
    <row r="2134" spans="1:22" ht="17.25" customHeight="1" x14ac:dyDescent="0.3">
      <c r="A2134" s="230">
        <v>426358</v>
      </c>
      <c r="B2134" s="230" t="s">
        <v>4866</v>
      </c>
      <c r="C2134" s="230" t="s">
        <v>83</v>
      </c>
      <c r="D2134" s="230" t="s">
        <v>195</v>
      </c>
      <c r="E2134" s="230" t="s">
        <v>145</v>
      </c>
      <c r="H2134" s="230" t="s">
        <v>1482</v>
      </c>
      <c r="I2134" s="230" t="s">
        <v>58</v>
      </c>
      <c r="J2134" s="230" t="s">
        <v>303</v>
      </c>
      <c r="K2134" s="230">
        <v>2017</v>
      </c>
      <c r="L2134" s="230" t="s">
        <v>293</v>
      </c>
      <c r="U2134" s="230" t="s">
        <v>976</v>
      </c>
      <c r="V2134" s="230" t="s">
        <v>976</v>
      </c>
    </row>
    <row r="2135" spans="1:22" ht="17.25" customHeight="1" x14ac:dyDescent="0.3">
      <c r="A2135" s="230">
        <v>426820</v>
      </c>
      <c r="B2135" s="230" t="s">
        <v>4867</v>
      </c>
      <c r="C2135" s="230" t="s">
        <v>84</v>
      </c>
      <c r="D2135" s="230" t="s">
        <v>223</v>
      </c>
      <c r="E2135" s="230" t="s">
        <v>145</v>
      </c>
      <c r="H2135" s="230" t="s">
        <v>1482</v>
      </c>
      <c r="I2135" s="230" t="s">
        <v>58</v>
      </c>
      <c r="J2135" s="230" t="s">
        <v>303</v>
      </c>
      <c r="K2135" s="230">
        <v>2017</v>
      </c>
      <c r="L2135" s="230" t="s">
        <v>293</v>
      </c>
      <c r="U2135" s="230" t="s">
        <v>976</v>
      </c>
      <c r="V2135" s="230" t="s">
        <v>976</v>
      </c>
    </row>
    <row r="2136" spans="1:22" ht="17.25" customHeight="1" x14ac:dyDescent="0.3">
      <c r="A2136" s="230">
        <v>426947</v>
      </c>
      <c r="B2136" s="230" t="s">
        <v>4868</v>
      </c>
      <c r="C2136" s="230" t="s">
        <v>63</v>
      </c>
      <c r="D2136" s="230" t="s">
        <v>200</v>
      </c>
      <c r="E2136" s="230" t="s">
        <v>145</v>
      </c>
      <c r="H2136" s="230" t="s">
        <v>1482</v>
      </c>
      <c r="I2136" s="230" t="s">
        <v>58</v>
      </c>
      <c r="J2136" s="230" t="s">
        <v>303</v>
      </c>
      <c r="K2136" s="230">
        <v>2017</v>
      </c>
      <c r="L2136" s="230" t="s">
        <v>293</v>
      </c>
      <c r="U2136" s="230" t="s">
        <v>976</v>
      </c>
      <c r="V2136" s="230" t="s">
        <v>976</v>
      </c>
    </row>
    <row r="2137" spans="1:22" ht="17.25" customHeight="1" x14ac:dyDescent="0.3">
      <c r="A2137" s="230">
        <v>427036</v>
      </c>
      <c r="B2137" s="230" t="s">
        <v>4869</v>
      </c>
      <c r="C2137" s="230" t="s">
        <v>132</v>
      </c>
      <c r="D2137" s="230" t="s">
        <v>4870</v>
      </c>
      <c r="E2137" s="230" t="s">
        <v>145</v>
      </c>
      <c r="H2137" s="230" t="s">
        <v>1482</v>
      </c>
      <c r="I2137" s="230" t="s">
        <v>58</v>
      </c>
      <c r="J2137" s="230" t="s">
        <v>303</v>
      </c>
      <c r="K2137" s="230">
        <v>2017</v>
      </c>
      <c r="L2137" s="230" t="s">
        <v>293</v>
      </c>
      <c r="U2137" s="230" t="s">
        <v>976</v>
      </c>
      <c r="V2137" s="230" t="s">
        <v>976</v>
      </c>
    </row>
    <row r="2138" spans="1:22" ht="17.25" customHeight="1" x14ac:dyDescent="0.3">
      <c r="A2138" s="230">
        <v>426455</v>
      </c>
      <c r="B2138" s="230" t="s">
        <v>4871</v>
      </c>
      <c r="C2138" s="230" t="s">
        <v>83</v>
      </c>
      <c r="D2138" s="230" t="s">
        <v>451</v>
      </c>
      <c r="E2138" s="230" t="s">
        <v>145</v>
      </c>
      <c r="H2138" s="230" t="s">
        <v>1482</v>
      </c>
      <c r="I2138" s="230" t="s">
        <v>58</v>
      </c>
      <c r="J2138" s="230" t="s">
        <v>303</v>
      </c>
      <c r="K2138" s="230">
        <v>2017</v>
      </c>
      <c r="L2138" s="230" t="s">
        <v>293</v>
      </c>
    </row>
    <row r="2139" spans="1:22" ht="17.25" customHeight="1" x14ac:dyDescent="0.3">
      <c r="A2139" s="230">
        <v>425796</v>
      </c>
      <c r="B2139" s="230" t="s">
        <v>4872</v>
      </c>
      <c r="C2139" s="230" t="s">
        <v>63</v>
      </c>
      <c r="D2139" s="230" t="s">
        <v>231</v>
      </c>
      <c r="E2139" s="230" t="s">
        <v>145</v>
      </c>
      <c r="H2139" s="230" t="s">
        <v>1482</v>
      </c>
      <c r="I2139" s="230" t="s">
        <v>58</v>
      </c>
      <c r="J2139" s="230" t="s">
        <v>303</v>
      </c>
      <c r="K2139" s="230">
        <v>2017</v>
      </c>
      <c r="L2139" s="230" t="s">
        <v>293</v>
      </c>
      <c r="V2139" s="230" t="s">
        <v>976</v>
      </c>
    </row>
    <row r="2140" spans="1:22" ht="17.25" customHeight="1" x14ac:dyDescent="0.3">
      <c r="A2140" s="230">
        <v>426442</v>
      </c>
      <c r="B2140" s="230" t="s">
        <v>4873</v>
      </c>
      <c r="C2140" s="230" t="s">
        <v>63</v>
      </c>
      <c r="D2140" s="230" t="s">
        <v>201</v>
      </c>
      <c r="E2140" s="230" t="s">
        <v>145</v>
      </c>
      <c r="H2140" s="230" t="s">
        <v>1482</v>
      </c>
      <c r="I2140" s="230" t="s">
        <v>58</v>
      </c>
      <c r="J2140" s="230" t="s">
        <v>303</v>
      </c>
      <c r="K2140" s="230">
        <v>2017</v>
      </c>
      <c r="L2140" s="230" t="s">
        <v>293</v>
      </c>
      <c r="V2140" s="230" t="s">
        <v>976</v>
      </c>
    </row>
    <row r="2141" spans="1:22" ht="17.25" customHeight="1" x14ac:dyDescent="0.3">
      <c r="A2141" s="230">
        <v>423945</v>
      </c>
      <c r="B2141" s="230" t="s">
        <v>4874</v>
      </c>
      <c r="C2141" s="230" t="s">
        <v>1692</v>
      </c>
      <c r="D2141" s="230" t="s">
        <v>4875</v>
      </c>
      <c r="E2141" s="230" t="s">
        <v>146</v>
      </c>
      <c r="F2141" s="230">
        <v>36032</v>
      </c>
      <c r="G2141" s="230" t="s">
        <v>4350</v>
      </c>
      <c r="H2141" s="230" t="s">
        <v>1482</v>
      </c>
      <c r="I2141" s="230" t="s">
        <v>58</v>
      </c>
      <c r="J2141" s="230" t="s">
        <v>303</v>
      </c>
      <c r="K2141" s="230">
        <v>2017</v>
      </c>
      <c r="L2141" s="230" t="s">
        <v>293</v>
      </c>
      <c r="S2141" s="230" t="s">
        <v>976</v>
      </c>
      <c r="T2141" s="230" t="s">
        <v>976</v>
      </c>
      <c r="U2141" s="230" t="s">
        <v>976</v>
      </c>
      <c r="V2141" s="230" t="s">
        <v>976</v>
      </c>
    </row>
    <row r="2142" spans="1:22" ht="17.25" customHeight="1" x14ac:dyDescent="0.3">
      <c r="A2142" s="230">
        <v>426344</v>
      </c>
      <c r="B2142" s="230" t="s">
        <v>4876</v>
      </c>
      <c r="C2142" s="230" t="s">
        <v>422</v>
      </c>
      <c r="D2142" s="230" t="s">
        <v>4877</v>
      </c>
      <c r="E2142" s="230" t="s">
        <v>146</v>
      </c>
      <c r="F2142" s="230">
        <v>34405</v>
      </c>
      <c r="H2142" s="230" t="s">
        <v>1482</v>
      </c>
      <c r="I2142" s="230" t="s">
        <v>58</v>
      </c>
      <c r="J2142" s="230" t="s">
        <v>302</v>
      </c>
      <c r="K2142" s="230">
        <v>2018</v>
      </c>
      <c r="L2142" s="230" t="s">
        <v>293</v>
      </c>
    </row>
    <row r="2143" spans="1:22" ht="17.25" customHeight="1" x14ac:dyDescent="0.3">
      <c r="A2143" s="230">
        <v>423358</v>
      </c>
      <c r="B2143" s="230" t="s">
        <v>4878</v>
      </c>
      <c r="C2143" s="230" t="s">
        <v>598</v>
      </c>
      <c r="D2143" s="230" t="s">
        <v>357</v>
      </c>
      <c r="E2143" s="230" t="s">
        <v>145</v>
      </c>
      <c r="F2143" s="230">
        <v>36342</v>
      </c>
      <c r="G2143" s="230" t="s">
        <v>4450</v>
      </c>
      <c r="H2143" s="230" t="s">
        <v>1482</v>
      </c>
      <c r="I2143" s="230" t="s">
        <v>58</v>
      </c>
      <c r="J2143" s="230" t="s">
        <v>303</v>
      </c>
      <c r="K2143" s="230">
        <v>2018</v>
      </c>
      <c r="L2143" s="230" t="s">
        <v>293</v>
      </c>
      <c r="S2143" s="230" t="s">
        <v>976</v>
      </c>
      <c r="T2143" s="230" t="s">
        <v>976</v>
      </c>
      <c r="U2143" s="230" t="s">
        <v>976</v>
      </c>
      <c r="V2143" s="230" t="s">
        <v>976</v>
      </c>
    </row>
    <row r="2144" spans="1:22" ht="17.25" customHeight="1" x14ac:dyDescent="0.3">
      <c r="A2144" s="230">
        <v>426705</v>
      </c>
      <c r="B2144" s="230" t="s">
        <v>4879</v>
      </c>
      <c r="C2144" s="230" t="s">
        <v>79</v>
      </c>
      <c r="D2144" s="230" t="s">
        <v>4880</v>
      </c>
      <c r="E2144" s="230" t="s">
        <v>145</v>
      </c>
      <c r="F2144" s="230">
        <v>36526</v>
      </c>
      <c r="G2144" s="230" t="s">
        <v>4881</v>
      </c>
      <c r="H2144" s="230" t="s">
        <v>1482</v>
      </c>
      <c r="I2144" s="230" t="s">
        <v>58</v>
      </c>
      <c r="J2144" s="230" t="s">
        <v>303</v>
      </c>
      <c r="K2144" s="230">
        <v>2018</v>
      </c>
      <c r="L2144" s="230" t="s">
        <v>293</v>
      </c>
    </row>
    <row r="2145" spans="1:22" ht="17.25" customHeight="1" x14ac:dyDescent="0.3">
      <c r="A2145" s="230">
        <v>426696</v>
      </c>
      <c r="B2145" s="230" t="s">
        <v>4883</v>
      </c>
      <c r="C2145" s="230" t="s">
        <v>75</v>
      </c>
      <c r="D2145" s="230" t="s">
        <v>4884</v>
      </c>
      <c r="E2145" s="230" t="s">
        <v>145</v>
      </c>
      <c r="H2145" s="230" t="s">
        <v>1482</v>
      </c>
      <c r="I2145" s="230" t="s">
        <v>58</v>
      </c>
      <c r="J2145" s="230" t="s">
        <v>302</v>
      </c>
      <c r="L2145" s="230" t="s">
        <v>293</v>
      </c>
      <c r="U2145" s="230" t="s">
        <v>976</v>
      </c>
      <c r="V2145" s="230" t="s">
        <v>976</v>
      </c>
    </row>
    <row r="2146" spans="1:22" ht="17.25" customHeight="1" x14ac:dyDescent="0.3">
      <c r="A2146" s="230">
        <v>424754</v>
      </c>
      <c r="B2146" s="230" t="s">
        <v>4886</v>
      </c>
      <c r="C2146" s="230" t="s">
        <v>4887</v>
      </c>
      <c r="D2146" s="230" t="s">
        <v>802</v>
      </c>
      <c r="E2146" s="230" t="s">
        <v>145</v>
      </c>
      <c r="F2146" s="230">
        <v>34548</v>
      </c>
      <c r="G2146" s="230" t="s">
        <v>4481</v>
      </c>
      <c r="H2146" s="230" t="s">
        <v>1482</v>
      </c>
      <c r="I2146" s="230" t="s">
        <v>58</v>
      </c>
      <c r="J2146" s="230" t="s">
        <v>302</v>
      </c>
      <c r="K2146" s="230">
        <v>2012</v>
      </c>
      <c r="L2146" s="230" t="s">
        <v>1501</v>
      </c>
      <c r="S2146" s="230" t="s">
        <v>976</v>
      </c>
      <c r="T2146" s="230" t="s">
        <v>976</v>
      </c>
      <c r="U2146" s="230" t="s">
        <v>976</v>
      </c>
      <c r="V2146" s="230" t="s">
        <v>976</v>
      </c>
    </row>
    <row r="2147" spans="1:22" ht="17.25" customHeight="1" x14ac:dyDescent="0.3">
      <c r="A2147" s="230">
        <v>424815</v>
      </c>
      <c r="B2147" s="230" t="s">
        <v>4888</v>
      </c>
      <c r="C2147" s="230" t="s">
        <v>61</v>
      </c>
      <c r="D2147" s="230" t="s">
        <v>357</v>
      </c>
      <c r="E2147" s="230" t="s">
        <v>146</v>
      </c>
      <c r="F2147" s="230">
        <v>34361</v>
      </c>
      <c r="G2147" s="230" t="s">
        <v>3218</v>
      </c>
      <c r="H2147" s="230" t="s">
        <v>1482</v>
      </c>
      <c r="I2147" s="230" t="s">
        <v>58</v>
      </c>
      <c r="J2147" s="230" t="s">
        <v>303</v>
      </c>
      <c r="K2147" s="230">
        <v>2012</v>
      </c>
      <c r="L2147" s="230" t="s">
        <v>1501</v>
      </c>
    </row>
    <row r="2148" spans="1:22" ht="17.25" customHeight="1" x14ac:dyDescent="0.3">
      <c r="A2148" s="230">
        <v>425307</v>
      </c>
      <c r="B2148" s="230" t="s">
        <v>4889</v>
      </c>
      <c r="C2148" s="230" t="s">
        <v>92</v>
      </c>
      <c r="D2148" s="230" t="s">
        <v>200</v>
      </c>
      <c r="E2148" s="230" t="s">
        <v>145</v>
      </c>
      <c r="F2148" s="230">
        <v>35065</v>
      </c>
      <c r="G2148" s="230" t="s">
        <v>2519</v>
      </c>
      <c r="H2148" s="230" t="s">
        <v>1482</v>
      </c>
      <c r="I2148" s="230" t="s">
        <v>58</v>
      </c>
      <c r="J2148" s="230" t="s">
        <v>303</v>
      </c>
      <c r="K2148" s="230">
        <v>2013</v>
      </c>
      <c r="L2148" s="230" t="s">
        <v>1501</v>
      </c>
      <c r="S2148" s="230" t="s">
        <v>976</v>
      </c>
      <c r="U2148" s="230" t="s">
        <v>976</v>
      </c>
      <c r="V2148" s="230" t="s">
        <v>976</v>
      </c>
    </row>
    <row r="2149" spans="1:22" ht="17.25" customHeight="1" x14ac:dyDescent="0.3">
      <c r="A2149" s="230">
        <v>425169</v>
      </c>
      <c r="B2149" s="230" t="s">
        <v>4890</v>
      </c>
      <c r="C2149" s="230" t="s">
        <v>786</v>
      </c>
      <c r="D2149" s="230" t="s">
        <v>224</v>
      </c>
      <c r="E2149" s="230" t="s">
        <v>145</v>
      </c>
      <c r="F2149" s="230">
        <v>34486</v>
      </c>
      <c r="G2149" s="230" t="s">
        <v>4891</v>
      </c>
      <c r="H2149" s="230" t="s">
        <v>1482</v>
      </c>
      <c r="I2149" s="230" t="s">
        <v>58</v>
      </c>
      <c r="J2149" s="230" t="s">
        <v>303</v>
      </c>
      <c r="K2149" s="230">
        <v>2013</v>
      </c>
      <c r="L2149" s="230" t="s">
        <v>1501</v>
      </c>
      <c r="U2149" s="230" t="s">
        <v>976</v>
      </c>
      <c r="V2149" s="230" t="s">
        <v>976</v>
      </c>
    </row>
    <row r="2150" spans="1:22" ht="17.25" customHeight="1" x14ac:dyDescent="0.3">
      <c r="A2150" s="230">
        <v>424821</v>
      </c>
      <c r="B2150" s="230" t="s">
        <v>4892</v>
      </c>
      <c r="C2150" s="230" t="s">
        <v>63</v>
      </c>
      <c r="D2150" s="230" t="s">
        <v>690</v>
      </c>
      <c r="E2150" s="230" t="s">
        <v>145</v>
      </c>
      <c r="F2150" s="230">
        <v>35065</v>
      </c>
      <c r="G2150" s="230" t="s">
        <v>3217</v>
      </c>
      <c r="H2150" s="230" t="s">
        <v>1482</v>
      </c>
      <c r="I2150" s="230" t="s">
        <v>58</v>
      </c>
      <c r="J2150" s="230" t="s">
        <v>303</v>
      </c>
      <c r="K2150" s="230">
        <v>2014</v>
      </c>
      <c r="L2150" s="230" t="s">
        <v>1501</v>
      </c>
      <c r="S2150" s="230" t="s">
        <v>976</v>
      </c>
      <c r="T2150" s="230" t="s">
        <v>976</v>
      </c>
      <c r="U2150" s="230" t="s">
        <v>976</v>
      </c>
      <c r="V2150" s="230" t="s">
        <v>976</v>
      </c>
    </row>
    <row r="2151" spans="1:22" ht="17.25" customHeight="1" x14ac:dyDescent="0.3">
      <c r="A2151" s="230">
        <v>425048</v>
      </c>
      <c r="B2151" s="230" t="s">
        <v>4893</v>
      </c>
      <c r="C2151" s="230" t="s">
        <v>358</v>
      </c>
      <c r="D2151" s="230" t="s">
        <v>4185</v>
      </c>
      <c r="E2151" s="230" t="s">
        <v>145</v>
      </c>
      <c r="F2151" s="230">
        <v>35440</v>
      </c>
      <c r="G2151" s="230" t="s">
        <v>4488</v>
      </c>
      <c r="H2151" s="230" t="s">
        <v>1482</v>
      </c>
      <c r="I2151" s="230" t="s">
        <v>58</v>
      </c>
      <c r="J2151" s="230" t="s">
        <v>303</v>
      </c>
      <c r="K2151" s="230">
        <v>2015</v>
      </c>
      <c r="L2151" s="230" t="s">
        <v>1501</v>
      </c>
      <c r="S2151" s="230" t="s">
        <v>976</v>
      </c>
      <c r="T2151" s="230" t="s">
        <v>976</v>
      </c>
      <c r="U2151" s="230" t="s">
        <v>976</v>
      </c>
      <c r="V2151" s="230" t="s">
        <v>976</v>
      </c>
    </row>
    <row r="2152" spans="1:22" ht="17.25" customHeight="1" x14ac:dyDescent="0.3">
      <c r="A2152" s="230">
        <v>424699</v>
      </c>
      <c r="B2152" s="230" t="s">
        <v>4894</v>
      </c>
      <c r="C2152" s="230" t="s">
        <v>72</v>
      </c>
      <c r="D2152" s="230" t="s">
        <v>238</v>
      </c>
      <c r="E2152" s="230" t="s">
        <v>145</v>
      </c>
      <c r="F2152" s="230">
        <v>35653</v>
      </c>
      <c r="G2152" s="230" t="s">
        <v>4895</v>
      </c>
      <c r="H2152" s="230" t="s">
        <v>1482</v>
      </c>
      <c r="I2152" s="230" t="s">
        <v>58</v>
      </c>
      <c r="J2152" s="230" t="s">
        <v>303</v>
      </c>
      <c r="K2152" s="230">
        <v>2015</v>
      </c>
      <c r="L2152" s="230" t="s">
        <v>1501</v>
      </c>
      <c r="U2152" s="230" t="s">
        <v>976</v>
      </c>
      <c r="V2152" s="230" t="s">
        <v>976</v>
      </c>
    </row>
    <row r="2153" spans="1:22" ht="17.25" customHeight="1" x14ac:dyDescent="0.3">
      <c r="A2153" s="230">
        <v>424650</v>
      </c>
      <c r="B2153" s="230" t="s">
        <v>4896</v>
      </c>
      <c r="C2153" s="230" t="s">
        <v>118</v>
      </c>
      <c r="D2153" s="230" t="s">
        <v>1984</v>
      </c>
      <c r="E2153" s="230" t="s">
        <v>145</v>
      </c>
      <c r="F2153" s="230">
        <v>35796</v>
      </c>
      <c r="G2153" s="230" t="s">
        <v>4897</v>
      </c>
      <c r="H2153" s="230" t="s">
        <v>1482</v>
      </c>
      <c r="I2153" s="230" t="s">
        <v>58</v>
      </c>
      <c r="J2153" s="230" t="s">
        <v>303</v>
      </c>
      <c r="K2153" s="230">
        <v>2015</v>
      </c>
      <c r="L2153" s="230" t="s">
        <v>1501</v>
      </c>
      <c r="S2153" s="230" t="s">
        <v>976</v>
      </c>
      <c r="T2153" s="230" t="s">
        <v>976</v>
      </c>
      <c r="U2153" s="230" t="s">
        <v>976</v>
      </c>
      <c r="V2153" s="230" t="s">
        <v>976</v>
      </c>
    </row>
    <row r="2154" spans="1:22" ht="17.25" customHeight="1" x14ac:dyDescent="0.3">
      <c r="A2154" s="230">
        <v>424640</v>
      </c>
      <c r="B2154" s="230" t="s">
        <v>4898</v>
      </c>
      <c r="C2154" s="230" t="s">
        <v>395</v>
      </c>
      <c r="D2154" s="230" t="s">
        <v>366</v>
      </c>
      <c r="E2154" s="230" t="s">
        <v>146</v>
      </c>
      <c r="F2154" s="230">
        <v>35966</v>
      </c>
      <c r="G2154" s="230" t="s">
        <v>1832</v>
      </c>
      <c r="H2154" s="230" t="s">
        <v>1482</v>
      </c>
      <c r="I2154" s="230" t="s">
        <v>58</v>
      </c>
      <c r="J2154" s="230" t="s">
        <v>302</v>
      </c>
      <c r="K2154" s="230">
        <v>2016</v>
      </c>
      <c r="L2154" s="230" t="s">
        <v>1501</v>
      </c>
      <c r="S2154" s="230" t="s">
        <v>976</v>
      </c>
      <c r="T2154" s="230" t="s">
        <v>976</v>
      </c>
      <c r="U2154" s="230" t="s">
        <v>976</v>
      </c>
      <c r="V2154" s="230" t="s">
        <v>976</v>
      </c>
    </row>
    <row r="2155" spans="1:22" ht="17.25" customHeight="1" x14ac:dyDescent="0.3">
      <c r="A2155" s="230">
        <v>425256</v>
      </c>
      <c r="B2155" s="230" t="s">
        <v>4899</v>
      </c>
      <c r="C2155" s="230" t="s">
        <v>97</v>
      </c>
      <c r="D2155" s="230" t="s">
        <v>3049</v>
      </c>
      <c r="E2155" s="230" t="s">
        <v>145</v>
      </c>
      <c r="F2155" s="230">
        <v>35797</v>
      </c>
      <c r="G2155" s="230" t="s">
        <v>1832</v>
      </c>
      <c r="H2155" s="230" t="s">
        <v>1482</v>
      </c>
      <c r="I2155" s="230" t="s">
        <v>58</v>
      </c>
      <c r="J2155" s="230" t="s">
        <v>303</v>
      </c>
      <c r="K2155" s="230">
        <v>2016</v>
      </c>
      <c r="L2155" s="230" t="s">
        <v>1501</v>
      </c>
      <c r="T2155" s="230" t="s">
        <v>976</v>
      </c>
      <c r="U2155" s="230" t="s">
        <v>976</v>
      </c>
      <c r="V2155" s="230" t="s">
        <v>976</v>
      </c>
    </row>
    <row r="2156" spans="1:22" ht="17.25" customHeight="1" x14ac:dyDescent="0.3">
      <c r="A2156" s="230">
        <v>425013</v>
      </c>
      <c r="B2156" s="230" t="s">
        <v>4900</v>
      </c>
      <c r="C2156" s="230" t="s">
        <v>116</v>
      </c>
      <c r="D2156" s="230" t="s">
        <v>264</v>
      </c>
      <c r="E2156" s="230" t="s">
        <v>145</v>
      </c>
      <c r="F2156" s="230">
        <v>35886</v>
      </c>
      <c r="G2156" s="230" t="s">
        <v>3047</v>
      </c>
      <c r="H2156" s="230" t="s">
        <v>1482</v>
      </c>
      <c r="I2156" s="230" t="s">
        <v>58</v>
      </c>
      <c r="J2156" s="230" t="s">
        <v>303</v>
      </c>
      <c r="K2156" s="230">
        <v>2016</v>
      </c>
      <c r="L2156" s="230" t="s">
        <v>1501</v>
      </c>
    </row>
    <row r="2157" spans="1:22" ht="17.25" customHeight="1" x14ac:dyDescent="0.3">
      <c r="A2157" s="230">
        <v>425633</v>
      </c>
      <c r="B2157" s="230" t="s">
        <v>4901</v>
      </c>
      <c r="C2157" s="230" t="s">
        <v>381</v>
      </c>
      <c r="D2157" s="230" t="s">
        <v>250</v>
      </c>
      <c r="E2157" s="230" t="s">
        <v>146</v>
      </c>
      <c r="F2157" s="230">
        <v>35947</v>
      </c>
      <c r="G2157" s="230" t="s">
        <v>4902</v>
      </c>
      <c r="H2157" s="230" t="s">
        <v>1482</v>
      </c>
      <c r="I2157" s="230" t="s">
        <v>58</v>
      </c>
      <c r="J2157" s="230" t="s">
        <v>303</v>
      </c>
      <c r="K2157" s="230">
        <v>2016</v>
      </c>
      <c r="L2157" s="230" t="s">
        <v>1501</v>
      </c>
      <c r="S2157" s="230" t="s">
        <v>976</v>
      </c>
      <c r="T2157" s="230" t="s">
        <v>976</v>
      </c>
      <c r="U2157" s="230" t="s">
        <v>976</v>
      </c>
      <c r="V2157" s="230" t="s">
        <v>976</v>
      </c>
    </row>
    <row r="2158" spans="1:22" ht="17.25" customHeight="1" x14ac:dyDescent="0.3">
      <c r="A2158" s="230">
        <v>425282</v>
      </c>
      <c r="B2158" s="230" t="s">
        <v>4903</v>
      </c>
      <c r="C2158" s="230" t="s">
        <v>422</v>
      </c>
      <c r="D2158" s="230" t="s">
        <v>200</v>
      </c>
      <c r="E2158" s="230" t="s">
        <v>145</v>
      </c>
      <c r="F2158" s="230">
        <v>36161</v>
      </c>
      <c r="G2158" s="230" t="s">
        <v>2038</v>
      </c>
      <c r="H2158" s="230" t="s">
        <v>1482</v>
      </c>
      <c r="I2158" s="230" t="s">
        <v>58</v>
      </c>
      <c r="J2158" s="230" t="s">
        <v>303</v>
      </c>
      <c r="K2158" s="230">
        <v>2016</v>
      </c>
      <c r="L2158" s="230" t="s">
        <v>1501</v>
      </c>
      <c r="S2158" s="230" t="s">
        <v>976</v>
      </c>
      <c r="T2158" s="230" t="s">
        <v>976</v>
      </c>
      <c r="U2158" s="230" t="s">
        <v>976</v>
      </c>
      <c r="V2158" s="230" t="s">
        <v>976</v>
      </c>
    </row>
    <row r="2159" spans="1:22" ht="17.25" customHeight="1" x14ac:dyDescent="0.3">
      <c r="A2159" s="230">
        <v>425038</v>
      </c>
      <c r="B2159" s="230" t="s">
        <v>4904</v>
      </c>
      <c r="C2159" s="230" t="s">
        <v>542</v>
      </c>
      <c r="D2159" s="230" t="s">
        <v>380</v>
      </c>
      <c r="E2159" s="230" t="s">
        <v>146</v>
      </c>
      <c r="F2159" s="230">
        <v>36161</v>
      </c>
      <c r="G2159" s="230" t="s">
        <v>4277</v>
      </c>
      <c r="H2159" s="230" t="s">
        <v>1482</v>
      </c>
      <c r="I2159" s="230" t="s">
        <v>58</v>
      </c>
      <c r="J2159" s="230" t="s">
        <v>303</v>
      </c>
      <c r="K2159" s="230">
        <v>2016</v>
      </c>
      <c r="L2159" s="230" t="s">
        <v>1501</v>
      </c>
      <c r="S2159" s="230" t="s">
        <v>976</v>
      </c>
      <c r="T2159" s="230" t="s">
        <v>976</v>
      </c>
      <c r="U2159" s="230" t="s">
        <v>976</v>
      </c>
      <c r="V2159" s="230" t="s">
        <v>976</v>
      </c>
    </row>
    <row r="2160" spans="1:22" ht="17.25" customHeight="1" x14ac:dyDescent="0.3">
      <c r="A2160" s="230">
        <v>425421</v>
      </c>
      <c r="B2160" s="230" t="s">
        <v>4905</v>
      </c>
      <c r="C2160" s="230" t="s">
        <v>584</v>
      </c>
      <c r="D2160" s="230" t="s">
        <v>195</v>
      </c>
      <c r="E2160" s="230" t="s">
        <v>146</v>
      </c>
      <c r="F2160" s="230">
        <v>36185</v>
      </c>
      <c r="G2160" s="230" t="s">
        <v>4577</v>
      </c>
      <c r="H2160" s="230" t="s">
        <v>1482</v>
      </c>
      <c r="I2160" s="230" t="s">
        <v>58</v>
      </c>
      <c r="J2160" s="230" t="s">
        <v>303</v>
      </c>
      <c r="K2160" s="230">
        <v>2016</v>
      </c>
      <c r="L2160" s="230" t="s">
        <v>1501</v>
      </c>
      <c r="U2160" s="230" t="s">
        <v>976</v>
      </c>
      <c r="V2160" s="230" t="s">
        <v>976</v>
      </c>
    </row>
    <row r="2161" spans="1:22" ht="17.25" customHeight="1" x14ac:dyDescent="0.3">
      <c r="A2161" s="230">
        <v>424972</v>
      </c>
      <c r="B2161" s="230" t="s">
        <v>4906</v>
      </c>
      <c r="C2161" s="230" t="s">
        <v>799</v>
      </c>
      <c r="D2161" s="230" t="s">
        <v>234</v>
      </c>
      <c r="E2161" s="230" t="s">
        <v>146</v>
      </c>
      <c r="F2161" s="230">
        <v>35696</v>
      </c>
      <c r="G2161" s="230" t="s">
        <v>288</v>
      </c>
      <c r="H2161" s="230" t="s">
        <v>1482</v>
      </c>
      <c r="I2161" s="230" t="s">
        <v>58</v>
      </c>
      <c r="J2161" s="230" t="s">
        <v>302</v>
      </c>
      <c r="K2161" s="230">
        <v>2017</v>
      </c>
      <c r="L2161" s="230" t="s">
        <v>1501</v>
      </c>
      <c r="S2161" s="230" t="s">
        <v>976</v>
      </c>
      <c r="T2161" s="230" t="s">
        <v>976</v>
      </c>
      <c r="U2161" s="230" t="s">
        <v>976</v>
      </c>
      <c r="V2161" s="230" t="s">
        <v>976</v>
      </c>
    </row>
    <row r="2162" spans="1:22" ht="17.25" customHeight="1" x14ac:dyDescent="0.3">
      <c r="A2162" s="230">
        <v>426561</v>
      </c>
      <c r="B2162" s="230" t="s">
        <v>4907</v>
      </c>
      <c r="C2162" s="230" t="s">
        <v>60</v>
      </c>
      <c r="D2162" s="230" t="s">
        <v>205</v>
      </c>
      <c r="E2162" s="230" t="s">
        <v>146</v>
      </c>
      <c r="H2162" s="230" t="s">
        <v>1482</v>
      </c>
      <c r="I2162" s="230" t="s">
        <v>58</v>
      </c>
      <c r="J2162" s="230" t="s">
        <v>303</v>
      </c>
      <c r="K2162" s="230">
        <v>2017</v>
      </c>
      <c r="L2162" s="230" t="s">
        <v>297</v>
      </c>
      <c r="U2162" s="230" t="s">
        <v>976</v>
      </c>
      <c r="V2162" s="230" t="s">
        <v>976</v>
      </c>
    </row>
    <row r="2163" spans="1:22" ht="17.25" customHeight="1" x14ac:dyDescent="0.3">
      <c r="A2163" s="230">
        <v>425615</v>
      </c>
      <c r="B2163" s="230" t="s">
        <v>4908</v>
      </c>
      <c r="C2163" s="230" t="s">
        <v>83</v>
      </c>
      <c r="D2163" s="230" t="s">
        <v>200</v>
      </c>
      <c r="E2163" s="230" t="s">
        <v>146</v>
      </c>
      <c r="F2163" s="230">
        <v>35486</v>
      </c>
      <c r="G2163" s="230" t="s">
        <v>3217</v>
      </c>
      <c r="H2163" s="230" t="s">
        <v>1482</v>
      </c>
      <c r="I2163" s="230" t="s">
        <v>58</v>
      </c>
      <c r="J2163" s="230" t="s">
        <v>303</v>
      </c>
      <c r="K2163" s="230">
        <v>2016</v>
      </c>
      <c r="S2163" s="230" t="s">
        <v>976</v>
      </c>
      <c r="T2163" s="230" t="s">
        <v>976</v>
      </c>
      <c r="U2163" s="230" t="s">
        <v>976</v>
      </c>
      <c r="V2163" s="230" t="s">
        <v>976</v>
      </c>
    </row>
    <row r="2164" spans="1:22" ht="17.25" customHeight="1" x14ac:dyDescent="0.3">
      <c r="A2164" s="230">
        <v>425665</v>
      </c>
      <c r="B2164" s="230" t="s">
        <v>4909</v>
      </c>
      <c r="C2164" s="230" t="s">
        <v>456</v>
      </c>
      <c r="D2164" s="230" t="s">
        <v>457</v>
      </c>
      <c r="E2164" s="230" t="s">
        <v>146</v>
      </c>
      <c r="F2164" s="230">
        <v>35295</v>
      </c>
      <c r="G2164" s="230" t="s">
        <v>2594</v>
      </c>
      <c r="H2164" s="230" t="s">
        <v>1482</v>
      </c>
      <c r="I2164" s="230" t="s">
        <v>58</v>
      </c>
      <c r="J2164" s="230" t="s">
        <v>303</v>
      </c>
      <c r="K2164" s="230">
        <v>2015</v>
      </c>
      <c r="T2164" s="230" t="s">
        <v>976</v>
      </c>
      <c r="U2164" s="230" t="s">
        <v>976</v>
      </c>
      <c r="V2164" s="230" t="s">
        <v>976</v>
      </c>
    </row>
    <row r="2165" spans="1:22" ht="17.25" customHeight="1" x14ac:dyDescent="0.3">
      <c r="A2165" s="230">
        <v>426905</v>
      </c>
      <c r="B2165" s="230" t="s">
        <v>4910</v>
      </c>
      <c r="C2165" s="230" t="s">
        <v>824</v>
      </c>
      <c r="D2165" s="230" t="s">
        <v>4911</v>
      </c>
      <c r="E2165" s="230" t="s">
        <v>145</v>
      </c>
      <c r="H2165" s="230" t="s">
        <v>1482</v>
      </c>
      <c r="I2165" s="230" t="s">
        <v>58</v>
      </c>
      <c r="J2165" s="230" t="s">
        <v>303</v>
      </c>
      <c r="K2165" s="230">
        <v>2015</v>
      </c>
      <c r="U2165" s="230" t="s">
        <v>976</v>
      </c>
      <c r="V2165" s="230" t="s">
        <v>976</v>
      </c>
    </row>
    <row r="2166" spans="1:22" ht="17.25" customHeight="1" x14ac:dyDescent="0.3">
      <c r="A2166" s="230">
        <v>422712</v>
      </c>
      <c r="B2166" s="230" t="s">
        <v>4912</v>
      </c>
      <c r="C2166" s="230" t="s">
        <v>63</v>
      </c>
      <c r="D2166" s="230" t="s">
        <v>237</v>
      </c>
      <c r="E2166" s="230" t="s">
        <v>146</v>
      </c>
      <c r="F2166" s="230">
        <v>34700</v>
      </c>
      <c r="G2166" s="230" t="s">
        <v>4460</v>
      </c>
      <c r="H2166" s="230" t="s">
        <v>1482</v>
      </c>
      <c r="I2166" s="230" t="s">
        <v>58</v>
      </c>
      <c r="J2166" s="230" t="s">
        <v>302</v>
      </c>
      <c r="K2166" s="230">
        <v>2012</v>
      </c>
      <c r="R2166" s="230" t="s">
        <v>976</v>
      </c>
      <c r="S2166" s="230" t="s">
        <v>976</v>
      </c>
      <c r="T2166" s="230" t="s">
        <v>976</v>
      </c>
      <c r="U2166" s="230" t="s">
        <v>976</v>
      </c>
      <c r="V2166" s="230" t="s">
        <v>976</v>
      </c>
    </row>
    <row r="2167" spans="1:22" ht="17.25" customHeight="1" x14ac:dyDescent="0.3">
      <c r="A2167" s="230">
        <v>420525</v>
      </c>
      <c r="B2167" s="230" t="s">
        <v>2048</v>
      </c>
      <c r="C2167" s="230" t="s">
        <v>63</v>
      </c>
      <c r="D2167" s="230" t="s">
        <v>4913</v>
      </c>
      <c r="E2167" s="230" t="s">
        <v>145</v>
      </c>
      <c r="F2167" s="230">
        <v>34377</v>
      </c>
      <c r="G2167" s="230" t="s">
        <v>288</v>
      </c>
      <c r="H2167" s="230" t="s">
        <v>1482</v>
      </c>
      <c r="I2167" s="230" t="s">
        <v>58</v>
      </c>
      <c r="K2167" s="230">
        <v>2012</v>
      </c>
      <c r="U2167" s="230" t="s">
        <v>976</v>
      </c>
      <c r="V2167" s="230" t="s">
        <v>976</v>
      </c>
    </row>
    <row r="2168" spans="1:22" ht="17.25" customHeight="1" x14ac:dyDescent="0.3">
      <c r="A2168" s="230">
        <v>425340</v>
      </c>
      <c r="B2168" s="230" t="s">
        <v>4914</v>
      </c>
      <c r="C2168" s="230" t="s">
        <v>795</v>
      </c>
      <c r="D2168" s="230" t="s">
        <v>4915</v>
      </c>
      <c r="E2168" s="230" t="s">
        <v>146</v>
      </c>
      <c r="F2168" s="230">
        <v>35852</v>
      </c>
      <c r="G2168" s="230" t="s">
        <v>288</v>
      </c>
      <c r="H2168" s="230" t="s">
        <v>1482</v>
      </c>
      <c r="I2168" s="230" t="s">
        <v>58</v>
      </c>
      <c r="J2168" s="230" t="s">
        <v>303</v>
      </c>
      <c r="K2168" s="230">
        <v>2016</v>
      </c>
      <c r="S2168" s="230" t="s">
        <v>976</v>
      </c>
      <c r="T2168" s="230" t="s">
        <v>976</v>
      </c>
      <c r="U2168" s="230" t="s">
        <v>976</v>
      </c>
      <c r="V2168" s="230" t="s">
        <v>976</v>
      </c>
    </row>
    <row r="2169" spans="1:22" ht="17.25" customHeight="1" x14ac:dyDescent="0.3">
      <c r="A2169" s="230">
        <v>414236</v>
      </c>
      <c r="B2169" s="230" t="s">
        <v>4917</v>
      </c>
      <c r="C2169" s="230" t="s">
        <v>669</v>
      </c>
      <c r="D2169" s="230" t="s">
        <v>4918</v>
      </c>
      <c r="E2169" s="230" t="s">
        <v>145</v>
      </c>
      <c r="F2169" s="230">
        <v>29589</v>
      </c>
      <c r="G2169" s="230" t="s">
        <v>3218</v>
      </c>
      <c r="H2169" s="230" t="s">
        <v>1482</v>
      </c>
      <c r="I2169" s="230" t="s">
        <v>58</v>
      </c>
      <c r="U2169" s="230" t="s">
        <v>976</v>
      </c>
      <c r="V2169" s="230" t="s">
        <v>976</v>
      </c>
    </row>
    <row r="2170" spans="1:22" ht="17.25" customHeight="1" x14ac:dyDescent="0.3">
      <c r="A2170" s="230">
        <v>413604</v>
      </c>
      <c r="B2170" s="230" t="s">
        <v>4921</v>
      </c>
      <c r="C2170" s="230" t="s">
        <v>68</v>
      </c>
      <c r="D2170" s="230" t="s">
        <v>216</v>
      </c>
      <c r="E2170" s="230" t="s">
        <v>146</v>
      </c>
      <c r="F2170" s="230">
        <v>32310</v>
      </c>
      <c r="G2170" s="230" t="s">
        <v>4922</v>
      </c>
      <c r="H2170" s="230" t="s">
        <v>1482</v>
      </c>
      <c r="I2170" s="230" t="s">
        <v>58</v>
      </c>
      <c r="U2170" s="230" t="s">
        <v>976</v>
      </c>
      <c r="V2170" s="230" t="s">
        <v>976</v>
      </c>
    </row>
    <row r="2171" spans="1:22" ht="17.25" customHeight="1" x14ac:dyDescent="0.3">
      <c r="A2171" s="230">
        <v>416952</v>
      </c>
      <c r="B2171" s="230" t="s">
        <v>4924</v>
      </c>
      <c r="C2171" s="230" t="s">
        <v>63</v>
      </c>
      <c r="D2171" s="230" t="s">
        <v>233</v>
      </c>
      <c r="E2171" s="230" t="s">
        <v>145</v>
      </c>
      <c r="F2171" s="230">
        <v>34114</v>
      </c>
      <c r="G2171" s="230" t="s">
        <v>4925</v>
      </c>
      <c r="H2171" s="230" t="s">
        <v>1482</v>
      </c>
      <c r="I2171" s="230" t="s">
        <v>58</v>
      </c>
      <c r="R2171" s="230" t="s">
        <v>976</v>
      </c>
      <c r="S2171" s="230" t="s">
        <v>976</v>
      </c>
      <c r="T2171" s="230" t="s">
        <v>976</v>
      </c>
      <c r="U2171" s="230" t="s">
        <v>976</v>
      </c>
      <c r="V2171" s="230" t="s">
        <v>976</v>
      </c>
    </row>
    <row r="2172" spans="1:22" ht="17.25" customHeight="1" x14ac:dyDescent="0.3">
      <c r="A2172" s="230">
        <v>418813</v>
      </c>
      <c r="B2172" s="230" t="s">
        <v>4926</v>
      </c>
      <c r="C2172" s="230" t="s">
        <v>132</v>
      </c>
      <c r="D2172" s="230" t="s">
        <v>419</v>
      </c>
      <c r="E2172" s="230" t="s">
        <v>145</v>
      </c>
      <c r="F2172" s="230">
        <v>34335</v>
      </c>
      <c r="G2172" s="230" t="s">
        <v>293</v>
      </c>
      <c r="H2172" s="230" t="s">
        <v>1482</v>
      </c>
      <c r="I2172" s="230" t="s">
        <v>58</v>
      </c>
      <c r="R2172" s="230" t="s">
        <v>976</v>
      </c>
      <c r="S2172" s="230" t="s">
        <v>976</v>
      </c>
      <c r="T2172" s="230" t="s">
        <v>976</v>
      </c>
      <c r="U2172" s="230" t="s">
        <v>976</v>
      </c>
      <c r="V2172" s="230" t="s">
        <v>976</v>
      </c>
    </row>
    <row r="2173" spans="1:22" ht="17.25" customHeight="1" x14ac:dyDescent="0.3">
      <c r="A2173" s="230">
        <v>417486</v>
      </c>
      <c r="B2173" s="230" t="s">
        <v>4927</v>
      </c>
      <c r="C2173" s="230" t="s">
        <v>86</v>
      </c>
      <c r="D2173" s="230" t="s">
        <v>451</v>
      </c>
      <c r="E2173" s="230" t="s">
        <v>145</v>
      </c>
      <c r="F2173" s="230">
        <v>34565</v>
      </c>
      <c r="H2173" s="230" t="s">
        <v>1482</v>
      </c>
      <c r="I2173" s="230" t="s">
        <v>58</v>
      </c>
      <c r="U2173" s="230" t="s">
        <v>976</v>
      </c>
      <c r="V2173" s="230" t="s">
        <v>976</v>
      </c>
    </row>
    <row r="2174" spans="1:22" ht="17.25" customHeight="1" x14ac:dyDescent="0.3">
      <c r="A2174" s="230">
        <v>426676</v>
      </c>
      <c r="B2174" s="230" t="s">
        <v>4928</v>
      </c>
      <c r="C2174" s="230" t="s">
        <v>644</v>
      </c>
      <c r="D2174" s="230" t="s">
        <v>237</v>
      </c>
      <c r="E2174" s="230" t="s">
        <v>145</v>
      </c>
      <c r="F2174" s="230">
        <v>35096</v>
      </c>
      <c r="H2174" s="230" t="s">
        <v>1482</v>
      </c>
      <c r="I2174" s="230" t="s">
        <v>58</v>
      </c>
      <c r="V2174" s="230" t="s">
        <v>976</v>
      </c>
    </row>
    <row r="2175" spans="1:22" ht="17.25" customHeight="1" x14ac:dyDescent="0.3">
      <c r="A2175" s="230">
        <v>416179</v>
      </c>
      <c r="B2175" s="230" t="s">
        <v>4929</v>
      </c>
      <c r="C2175" s="230" t="s">
        <v>642</v>
      </c>
      <c r="D2175" s="230" t="s">
        <v>603</v>
      </c>
      <c r="E2175" s="230" t="s">
        <v>145</v>
      </c>
      <c r="F2175" s="230" t="s">
        <v>4930</v>
      </c>
      <c r="G2175" s="230" t="s">
        <v>288</v>
      </c>
      <c r="H2175" s="230" t="s">
        <v>1482</v>
      </c>
      <c r="I2175" s="230" t="s">
        <v>58</v>
      </c>
      <c r="U2175" s="230" t="s">
        <v>976</v>
      </c>
      <c r="V2175" s="230" t="s">
        <v>976</v>
      </c>
    </row>
    <row r="2176" spans="1:22" ht="17.25" customHeight="1" x14ac:dyDescent="0.3">
      <c r="A2176" s="230">
        <v>426662</v>
      </c>
      <c r="B2176" s="230" t="s">
        <v>4931</v>
      </c>
      <c r="C2176" s="230" t="s">
        <v>410</v>
      </c>
      <c r="D2176" s="230" t="s">
        <v>4932</v>
      </c>
      <c r="E2176" s="230" t="s">
        <v>145</v>
      </c>
      <c r="H2176" s="230" t="s">
        <v>1482</v>
      </c>
      <c r="I2176" s="230" t="s">
        <v>58</v>
      </c>
      <c r="U2176" s="230" t="s">
        <v>976</v>
      </c>
      <c r="V2176" s="230" t="s">
        <v>976</v>
      </c>
    </row>
    <row r="2177" spans="1:22" ht="17.25" customHeight="1" x14ac:dyDescent="0.3">
      <c r="A2177" s="230">
        <v>426562</v>
      </c>
      <c r="B2177" s="230" t="s">
        <v>4933</v>
      </c>
      <c r="C2177" s="230" t="s">
        <v>514</v>
      </c>
      <c r="D2177" s="230" t="s">
        <v>4934</v>
      </c>
      <c r="E2177" s="230" t="s">
        <v>146</v>
      </c>
      <c r="H2177" s="230" t="s">
        <v>1482</v>
      </c>
      <c r="I2177" s="230" t="s">
        <v>58</v>
      </c>
    </row>
    <row r="2178" spans="1:22" ht="17.25" customHeight="1" x14ac:dyDescent="0.3">
      <c r="A2178" s="230">
        <v>425100</v>
      </c>
      <c r="B2178" s="230" t="s">
        <v>4935</v>
      </c>
      <c r="C2178" s="230" t="s">
        <v>76</v>
      </c>
      <c r="D2178" s="230" t="s">
        <v>1886</v>
      </c>
      <c r="E2178" s="230" t="s">
        <v>146</v>
      </c>
      <c r="F2178" s="230">
        <v>34060</v>
      </c>
      <c r="G2178" s="230" t="s">
        <v>4936</v>
      </c>
      <c r="H2178" s="230" t="s">
        <v>1482</v>
      </c>
      <c r="I2178" s="230" t="s">
        <v>58</v>
      </c>
      <c r="J2178" s="230" t="s">
        <v>303</v>
      </c>
      <c r="K2178" s="230">
        <v>2011</v>
      </c>
      <c r="L2178" s="230" t="s">
        <v>1491</v>
      </c>
      <c r="S2178" s="230" t="s">
        <v>976</v>
      </c>
      <c r="T2178" s="230" t="s">
        <v>976</v>
      </c>
      <c r="U2178" s="230" t="s">
        <v>976</v>
      </c>
      <c r="V2178" s="230" t="s">
        <v>976</v>
      </c>
    </row>
    <row r="2179" spans="1:22" ht="17.25" customHeight="1" x14ac:dyDescent="0.3">
      <c r="A2179" s="230">
        <v>426139</v>
      </c>
      <c r="B2179" s="230" t="s">
        <v>4937</v>
      </c>
      <c r="C2179" s="230" t="s">
        <v>4938</v>
      </c>
      <c r="D2179" s="230" t="s">
        <v>515</v>
      </c>
      <c r="E2179" s="230" t="s">
        <v>145</v>
      </c>
      <c r="F2179" s="230">
        <v>34041</v>
      </c>
      <c r="G2179" s="230" t="s">
        <v>298</v>
      </c>
      <c r="H2179" s="230" t="s">
        <v>1482</v>
      </c>
      <c r="I2179" s="230" t="s">
        <v>58</v>
      </c>
      <c r="J2179" s="230" t="s">
        <v>303</v>
      </c>
      <c r="K2179" s="230">
        <v>2012</v>
      </c>
      <c r="L2179" s="230" t="s">
        <v>298</v>
      </c>
      <c r="U2179" s="230" t="s">
        <v>976</v>
      </c>
      <c r="V2179" s="230" t="s">
        <v>976</v>
      </c>
    </row>
    <row r="2180" spans="1:22" ht="17.25" customHeight="1" x14ac:dyDescent="0.3">
      <c r="A2180" s="230">
        <v>427699</v>
      </c>
      <c r="B2180" s="230" t="s">
        <v>4939</v>
      </c>
      <c r="C2180" s="230" t="s">
        <v>1535</v>
      </c>
      <c r="D2180" s="230" t="s">
        <v>4940</v>
      </c>
      <c r="E2180" s="230" t="s">
        <v>146</v>
      </c>
      <c r="F2180" s="230">
        <v>33266</v>
      </c>
      <c r="G2180" s="230" t="s">
        <v>4941</v>
      </c>
      <c r="H2180" s="230" t="s">
        <v>1482</v>
      </c>
      <c r="I2180" s="230" t="s">
        <v>58</v>
      </c>
      <c r="J2180" s="230" t="s">
        <v>303</v>
      </c>
      <c r="K2180" s="230">
        <v>2014</v>
      </c>
      <c r="L2180" s="230" t="s">
        <v>298</v>
      </c>
    </row>
    <row r="2181" spans="1:22" ht="17.25" customHeight="1" x14ac:dyDescent="0.3">
      <c r="A2181" s="230">
        <v>427657</v>
      </c>
      <c r="B2181" s="230" t="s">
        <v>4942</v>
      </c>
      <c r="C2181" s="230" t="s">
        <v>1831</v>
      </c>
      <c r="D2181" s="230" t="s">
        <v>207</v>
      </c>
      <c r="E2181" s="230" t="s">
        <v>146</v>
      </c>
      <c r="H2181" s="230" t="s">
        <v>1482</v>
      </c>
      <c r="I2181" s="230" t="s">
        <v>58</v>
      </c>
      <c r="J2181" s="230" t="s">
        <v>302</v>
      </c>
      <c r="K2181" s="230">
        <v>2000</v>
      </c>
      <c r="L2181" s="230" t="s">
        <v>299</v>
      </c>
    </row>
    <row r="2182" spans="1:22" ht="17.25" customHeight="1" x14ac:dyDescent="0.3">
      <c r="A2182" s="230">
        <v>424735</v>
      </c>
      <c r="B2182" s="230" t="s">
        <v>4943</v>
      </c>
      <c r="C2182" s="230" t="s">
        <v>436</v>
      </c>
      <c r="D2182" s="230" t="s">
        <v>371</v>
      </c>
      <c r="E2182" s="230" t="s">
        <v>145</v>
      </c>
      <c r="F2182" s="230">
        <v>30812</v>
      </c>
      <c r="G2182" s="230" t="s">
        <v>288</v>
      </c>
      <c r="H2182" s="230" t="s">
        <v>1482</v>
      </c>
      <c r="I2182" s="230" t="s">
        <v>58</v>
      </c>
      <c r="J2182" s="230" t="s">
        <v>302</v>
      </c>
      <c r="K2182" s="230">
        <v>2003</v>
      </c>
      <c r="L2182" s="230" t="s">
        <v>299</v>
      </c>
      <c r="S2182" s="230" t="s">
        <v>976</v>
      </c>
      <c r="T2182" s="230" t="s">
        <v>976</v>
      </c>
      <c r="U2182" s="230" t="s">
        <v>976</v>
      </c>
      <c r="V2182" s="230" t="s">
        <v>976</v>
      </c>
    </row>
    <row r="2183" spans="1:22" ht="17.25" customHeight="1" x14ac:dyDescent="0.3">
      <c r="A2183" s="230">
        <v>427514</v>
      </c>
      <c r="B2183" s="230" t="s">
        <v>4944</v>
      </c>
      <c r="C2183" s="230" t="s">
        <v>4396</v>
      </c>
      <c r="D2183" s="230" t="s">
        <v>521</v>
      </c>
      <c r="E2183" s="230" t="s">
        <v>145</v>
      </c>
      <c r="H2183" s="230" t="s">
        <v>1482</v>
      </c>
      <c r="I2183" s="230" t="s">
        <v>58</v>
      </c>
      <c r="J2183" s="230" t="s">
        <v>303</v>
      </c>
      <c r="K2183" s="230">
        <v>2013</v>
      </c>
      <c r="L2183" s="230" t="s">
        <v>299</v>
      </c>
    </row>
    <row r="2184" spans="1:22" ht="17.25" customHeight="1" x14ac:dyDescent="0.3">
      <c r="A2184" s="230">
        <v>427433</v>
      </c>
      <c r="B2184" s="230" t="s">
        <v>4945</v>
      </c>
      <c r="C2184" s="230" t="s">
        <v>79</v>
      </c>
      <c r="D2184" s="230" t="s">
        <v>233</v>
      </c>
      <c r="E2184" s="230" t="s">
        <v>1780</v>
      </c>
      <c r="H2184" s="230" t="s">
        <v>1482</v>
      </c>
      <c r="I2184" s="230" t="s">
        <v>58</v>
      </c>
      <c r="J2184" s="230" t="s">
        <v>302</v>
      </c>
      <c r="K2184" s="230">
        <v>2018</v>
      </c>
      <c r="L2184" s="230" t="s">
        <v>299</v>
      </c>
    </row>
    <row r="2185" spans="1:22" ht="17.25" customHeight="1" x14ac:dyDescent="0.3">
      <c r="A2185" s="230">
        <v>427739</v>
      </c>
      <c r="B2185" s="230" t="s">
        <v>4946</v>
      </c>
      <c r="C2185" s="230" t="s">
        <v>97</v>
      </c>
      <c r="D2185" s="230" t="s">
        <v>3844</v>
      </c>
      <c r="E2185" s="230" t="s">
        <v>146</v>
      </c>
      <c r="F2185" s="230">
        <v>36920</v>
      </c>
      <c r="G2185" s="230" t="s">
        <v>2177</v>
      </c>
      <c r="H2185" s="230" t="s">
        <v>1482</v>
      </c>
      <c r="I2185" s="230" t="s">
        <v>58</v>
      </c>
      <c r="J2185" s="230" t="s">
        <v>303</v>
      </c>
      <c r="K2185" s="230">
        <v>2018</v>
      </c>
      <c r="L2185" s="230" t="s">
        <v>299</v>
      </c>
    </row>
    <row r="2186" spans="1:22" ht="17.25" customHeight="1" x14ac:dyDescent="0.3">
      <c r="A2186" s="230">
        <v>427385</v>
      </c>
      <c r="B2186" s="230" t="s">
        <v>4947</v>
      </c>
      <c r="C2186" s="230" t="s">
        <v>4241</v>
      </c>
      <c r="D2186" s="230" t="s">
        <v>1903</v>
      </c>
      <c r="E2186" s="230" t="s">
        <v>146</v>
      </c>
      <c r="F2186" s="230">
        <v>36846</v>
      </c>
      <c r="G2186" s="230" t="s">
        <v>3218</v>
      </c>
      <c r="H2186" s="230" t="s">
        <v>1482</v>
      </c>
      <c r="I2186" s="230" t="s">
        <v>58</v>
      </c>
      <c r="J2186" s="230" t="s">
        <v>303</v>
      </c>
      <c r="K2186" s="230">
        <v>2018</v>
      </c>
      <c r="L2186" s="230" t="s">
        <v>290</v>
      </c>
    </row>
    <row r="2187" spans="1:22" ht="17.25" customHeight="1" x14ac:dyDescent="0.3">
      <c r="A2187" s="230">
        <v>424345</v>
      </c>
      <c r="B2187" s="230" t="s">
        <v>4948</v>
      </c>
      <c r="C2187" s="230" t="s">
        <v>63</v>
      </c>
      <c r="D2187" s="230" t="s">
        <v>200</v>
      </c>
      <c r="E2187" s="230" t="s">
        <v>145</v>
      </c>
      <c r="F2187" s="230">
        <v>25652</v>
      </c>
      <c r="G2187" s="230" t="s">
        <v>4949</v>
      </c>
      <c r="H2187" s="230" t="s">
        <v>1482</v>
      </c>
      <c r="I2187" s="230" t="s">
        <v>58</v>
      </c>
      <c r="J2187" s="230" t="s">
        <v>303</v>
      </c>
      <c r="K2187" s="230">
        <v>1989</v>
      </c>
      <c r="L2187" s="230" t="s">
        <v>288</v>
      </c>
      <c r="U2187" s="230" t="s">
        <v>976</v>
      </c>
      <c r="V2187" s="230" t="s">
        <v>976</v>
      </c>
    </row>
    <row r="2188" spans="1:22" ht="17.25" customHeight="1" x14ac:dyDescent="0.3">
      <c r="A2188" s="230">
        <v>425123</v>
      </c>
      <c r="B2188" s="230" t="s">
        <v>4950</v>
      </c>
      <c r="C2188" s="230" t="s">
        <v>63</v>
      </c>
      <c r="D2188" s="230" t="s">
        <v>249</v>
      </c>
      <c r="E2188" s="230" t="s">
        <v>145</v>
      </c>
      <c r="F2188" s="230">
        <v>28870</v>
      </c>
      <c r="G2188" s="230" t="s">
        <v>4277</v>
      </c>
      <c r="H2188" s="230" t="s">
        <v>1482</v>
      </c>
      <c r="I2188" s="230" t="s">
        <v>58</v>
      </c>
      <c r="J2188" s="230" t="s">
        <v>302</v>
      </c>
      <c r="K2188" s="230">
        <v>1996</v>
      </c>
      <c r="L2188" s="230" t="s">
        <v>288</v>
      </c>
      <c r="S2188" s="230" t="s">
        <v>976</v>
      </c>
      <c r="T2188" s="230" t="s">
        <v>976</v>
      </c>
      <c r="U2188" s="230" t="s">
        <v>976</v>
      </c>
      <c r="V2188" s="230" t="s">
        <v>976</v>
      </c>
    </row>
    <row r="2189" spans="1:22" ht="17.25" customHeight="1" x14ac:dyDescent="0.3">
      <c r="A2189" s="230">
        <v>425116</v>
      </c>
      <c r="B2189" s="230" t="s">
        <v>4951</v>
      </c>
      <c r="C2189" s="230" t="s">
        <v>390</v>
      </c>
      <c r="D2189" s="230" t="s">
        <v>250</v>
      </c>
      <c r="E2189" s="230" t="s">
        <v>146</v>
      </c>
      <c r="F2189" s="230">
        <v>28505</v>
      </c>
      <c r="G2189" s="230" t="s">
        <v>293</v>
      </c>
      <c r="H2189" s="230" t="s">
        <v>1482</v>
      </c>
      <c r="I2189" s="230" t="s">
        <v>58</v>
      </c>
      <c r="J2189" s="230" t="s">
        <v>303</v>
      </c>
      <c r="K2189" s="230">
        <v>1997</v>
      </c>
      <c r="L2189" s="230" t="s">
        <v>288</v>
      </c>
    </row>
    <row r="2190" spans="1:22" ht="17.25" customHeight="1" x14ac:dyDescent="0.3">
      <c r="A2190" s="230">
        <v>424203</v>
      </c>
      <c r="B2190" s="230" t="s">
        <v>4952</v>
      </c>
      <c r="C2190" s="230" t="s">
        <v>83</v>
      </c>
      <c r="D2190" s="230" t="s">
        <v>207</v>
      </c>
      <c r="E2190" s="230" t="s">
        <v>146</v>
      </c>
      <c r="F2190" s="230">
        <v>29900</v>
      </c>
      <c r="G2190" s="230" t="s">
        <v>4953</v>
      </c>
      <c r="H2190" s="230" t="s">
        <v>1482</v>
      </c>
      <c r="I2190" s="230" t="s">
        <v>58</v>
      </c>
      <c r="J2190" s="230" t="s">
        <v>302</v>
      </c>
      <c r="K2190" s="230">
        <v>1999</v>
      </c>
      <c r="L2190" s="230" t="s">
        <v>288</v>
      </c>
      <c r="S2190" s="230" t="s">
        <v>976</v>
      </c>
      <c r="T2190" s="230" t="s">
        <v>976</v>
      </c>
      <c r="U2190" s="230" t="s">
        <v>976</v>
      </c>
      <c r="V2190" s="230" t="s">
        <v>976</v>
      </c>
    </row>
    <row r="2191" spans="1:22" ht="17.25" customHeight="1" x14ac:dyDescent="0.3">
      <c r="A2191" s="230">
        <v>427311</v>
      </c>
      <c r="B2191" s="230" t="s">
        <v>4954</v>
      </c>
      <c r="C2191" s="230" t="s">
        <v>61</v>
      </c>
      <c r="D2191" s="230" t="s">
        <v>4955</v>
      </c>
      <c r="E2191" s="230" t="s">
        <v>146</v>
      </c>
      <c r="F2191" s="230">
        <v>29221</v>
      </c>
      <c r="G2191" s="230" t="s">
        <v>4956</v>
      </c>
      <c r="H2191" s="230" t="s">
        <v>1482</v>
      </c>
      <c r="I2191" s="230" t="s">
        <v>58</v>
      </c>
      <c r="J2191" s="230" t="s">
        <v>302</v>
      </c>
      <c r="K2191" s="230">
        <v>2000</v>
      </c>
      <c r="L2191" s="230" t="s">
        <v>288</v>
      </c>
    </row>
    <row r="2192" spans="1:22" ht="17.25" customHeight="1" x14ac:dyDescent="0.3">
      <c r="A2192" s="230">
        <v>425560</v>
      </c>
      <c r="B2192" s="230" t="s">
        <v>4957</v>
      </c>
      <c r="C2192" s="230" t="s">
        <v>4958</v>
      </c>
      <c r="D2192" s="230" t="s">
        <v>532</v>
      </c>
      <c r="E2192" s="230" t="s">
        <v>146</v>
      </c>
      <c r="F2192" s="230">
        <v>28749</v>
      </c>
      <c r="G2192" s="230" t="s">
        <v>1583</v>
      </c>
      <c r="H2192" s="230" t="s">
        <v>1482</v>
      </c>
      <c r="I2192" s="230" t="s">
        <v>58</v>
      </c>
      <c r="J2192" s="230" t="s">
        <v>302</v>
      </c>
      <c r="K2192" s="230">
        <v>2000</v>
      </c>
      <c r="L2192" s="230" t="s">
        <v>288</v>
      </c>
      <c r="S2192" s="230" t="s">
        <v>976</v>
      </c>
      <c r="T2192" s="230" t="s">
        <v>976</v>
      </c>
      <c r="U2192" s="230" t="s">
        <v>976</v>
      </c>
      <c r="V2192" s="230" t="s">
        <v>976</v>
      </c>
    </row>
    <row r="2193" spans="1:22" ht="17.25" customHeight="1" x14ac:dyDescent="0.3">
      <c r="A2193" s="230">
        <v>427350</v>
      </c>
      <c r="B2193" s="230" t="s">
        <v>4959</v>
      </c>
      <c r="C2193" s="230" t="s">
        <v>63</v>
      </c>
      <c r="D2193" s="230" t="s">
        <v>225</v>
      </c>
      <c r="E2193" s="230" t="s">
        <v>145</v>
      </c>
      <c r="F2193" s="230">
        <v>29837</v>
      </c>
      <c r="G2193" s="230" t="s">
        <v>4394</v>
      </c>
      <c r="H2193" s="230" t="s">
        <v>1482</v>
      </c>
      <c r="I2193" s="230" t="s">
        <v>58</v>
      </c>
      <c r="J2193" s="230" t="s">
        <v>303</v>
      </c>
      <c r="K2193" s="230">
        <v>2000</v>
      </c>
      <c r="L2193" s="230" t="s">
        <v>288</v>
      </c>
    </row>
    <row r="2194" spans="1:22" ht="17.25" customHeight="1" x14ac:dyDescent="0.3">
      <c r="A2194" s="230">
        <v>426485</v>
      </c>
      <c r="B2194" s="230" t="s">
        <v>4960</v>
      </c>
      <c r="C2194" s="230" t="s">
        <v>4961</v>
      </c>
      <c r="D2194" s="230" t="s">
        <v>197</v>
      </c>
      <c r="E2194" s="230" t="s">
        <v>146</v>
      </c>
      <c r="F2194" s="230">
        <v>30682</v>
      </c>
      <c r="H2194" s="230" t="s">
        <v>1482</v>
      </c>
      <c r="I2194" s="230" t="s">
        <v>58</v>
      </c>
      <c r="J2194" s="230" t="s">
        <v>302</v>
      </c>
      <c r="K2194" s="230">
        <v>2001</v>
      </c>
      <c r="L2194" s="230" t="s">
        <v>288</v>
      </c>
      <c r="U2194" s="230" t="s">
        <v>976</v>
      </c>
      <c r="V2194" s="230" t="s">
        <v>976</v>
      </c>
    </row>
    <row r="2195" spans="1:22" ht="17.25" customHeight="1" x14ac:dyDescent="0.3">
      <c r="A2195" s="230">
        <v>423036</v>
      </c>
      <c r="B2195" s="230" t="s">
        <v>4962</v>
      </c>
      <c r="C2195" s="230" t="s">
        <v>63</v>
      </c>
      <c r="D2195" s="230" t="s">
        <v>388</v>
      </c>
      <c r="E2195" s="230" t="s">
        <v>146</v>
      </c>
      <c r="F2195" s="230">
        <v>31048</v>
      </c>
      <c r="G2195" s="230" t="s">
        <v>288</v>
      </c>
      <c r="H2195" s="230" t="s">
        <v>1482</v>
      </c>
      <c r="I2195" s="230" t="s">
        <v>58</v>
      </c>
      <c r="J2195" s="230" t="s">
        <v>302</v>
      </c>
      <c r="K2195" s="230">
        <v>2002</v>
      </c>
      <c r="L2195" s="230" t="s">
        <v>288</v>
      </c>
      <c r="R2195" s="230" t="s">
        <v>976</v>
      </c>
      <c r="S2195" s="230" t="s">
        <v>976</v>
      </c>
      <c r="T2195" s="230" t="s">
        <v>976</v>
      </c>
      <c r="U2195" s="230" t="s">
        <v>976</v>
      </c>
      <c r="V2195" s="230" t="s">
        <v>976</v>
      </c>
    </row>
    <row r="2196" spans="1:22" ht="17.25" customHeight="1" x14ac:dyDescent="0.3">
      <c r="A2196" s="230">
        <v>425489</v>
      </c>
      <c r="B2196" s="230" t="s">
        <v>4963</v>
      </c>
      <c r="C2196" s="230" t="s">
        <v>358</v>
      </c>
      <c r="D2196" s="230" t="s">
        <v>4964</v>
      </c>
      <c r="E2196" s="230" t="s">
        <v>145</v>
      </c>
      <c r="F2196" s="230">
        <v>30614</v>
      </c>
      <c r="G2196" s="230" t="s">
        <v>4261</v>
      </c>
      <c r="H2196" s="230" t="s">
        <v>1482</v>
      </c>
      <c r="I2196" s="230" t="s">
        <v>58</v>
      </c>
      <c r="J2196" s="230" t="s">
        <v>303</v>
      </c>
      <c r="K2196" s="230">
        <v>2002</v>
      </c>
      <c r="L2196" s="230" t="s">
        <v>288</v>
      </c>
      <c r="S2196" s="230" t="s">
        <v>976</v>
      </c>
      <c r="T2196" s="230" t="s">
        <v>976</v>
      </c>
      <c r="U2196" s="230" t="s">
        <v>976</v>
      </c>
      <c r="V2196" s="230" t="s">
        <v>976</v>
      </c>
    </row>
    <row r="2197" spans="1:22" ht="17.25" customHeight="1" x14ac:dyDescent="0.3">
      <c r="A2197" s="230">
        <v>427134</v>
      </c>
      <c r="B2197" s="230" t="s">
        <v>4965</v>
      </c>
      <c r="C2197" s="230" t="s">
        <v>80</v>
      </c>
      <c r="D2197" s="230" t="s">
        <v>4880</v>
      </c>
      <c r="E2197" s="230" t="s">
        <v>145</v>
      </c>
      <c r="F2197" s="230">
        <v>30790</v>
      </c>
      <c r="G2197" s="230" t="s">
        <v>288</v>
      </c>
      <c r="H2197" s="230" t="s">
        <v>1482</v>
      </c>
      <c r="I2197" s="230" t="s">
        <v>58</v>
      </c>
      <c r="J2197" s="230" t="s">
        <v>302</v>
      </c>
      <c r="K2197" s="230">
        <v>2003</v>
      </c>
      <c r="L2197" s="230" t="s">
        <v>288</v>
      </c>
    </row>
    <row r="2198" spans="1:22" ht="17.25" customHeight="1" x14ac:dyDescent="0.3">
      <c r="A2198" s="230">
        <v>427268</v>
      </c>
      <c r="B2198" s="230" t="s">
        <v>4966</v>
      </c>
      <c r="C2198" s="230" t="s">
        <v>1146</v>
      </c>
      <c r="D2198" s="230" t="s">
        <v>261</v>
      </c>
      <c r="E2198" s="230" t="s">
        <v>1780</v>
      </c>
      <c r="H2198" s="230" t="s">
        <v>1482</v>
      </c>
      <c r="I2198" s="230" t="s">
        <v>58</v>
      </c>
      <c r="J2198" s="230" t="s">
        <v>302</v>
      </c>
      <c r="K2198" s="230">
        <v>2004</v>
      </c>
      <c r="L2198" s="230" t="s">
        <v>288</v>
      </c>
      <c r="V2198" s="230" t="s">
        <v>976</v>
      </c>
    </row>
    <row r="2199" spans="1:22" ht="17.25" customHeight="1" x14ac:dyDescent="0.3">
      <c r="A2199" s="230">
        <v>423722</v>
      </c>
      <c r="B2199" s="230" t="s">
        <v>4967</v>
      </c>
      <c r="C2199" s="230" t="s">
        <v>394</v>
      </c>
      <c r="D2199" s="230" t="s">
        <v>443</v>
      </c>
      <c r="E2199" s="230" t="s">
        <v>145</v>
      </c>
      <c r="F2199" s="230">
        <v>31778</v>
      </c>
      <c r="G2199" s="230" t="s">
        <v>288</v>
      </c>
      <c r="H2199" s="230" t="s">
        <v>1482</v>
      </c>
      <c r="I2199" s="230" t="s">
        <v>58</v>
      </c>
      <c r="J2199" s="230" t="s">
        <v>302</v>
      </c>
      <c r="K2199" s="230">
        <v>2005</v>
      </c>
      <c r="L2199" s="230" t="s">
        <v>288</v>
      </c>
      <c r="R2199" s="230" t="s">
        <v>976</v>
      </c>
      <c r="S2199" s="230" t="s">
        <v>976</v>
      </c>
      <c r="T2199" s="230" t="s">
        <v>976</v>
      </c>
      <c r="U2199" s="230" t="s">
        <v>976</v>
      </c>
      <c r="V2199" s="230" t="s">
        <v>976</v>
      </c>
    </row>
    <row r="2200" spans="1:22" ht="17.25" customHeight="1" x14ac:dyDescent="0.3">
      <c r="A2200" s="230">
        <v>427365</v>
      </c>
      <c r="B2200" s="230" t="s">
        <v>4968</v>
      </c>
      <c r="C2200" s="230" t="s">
        <v>4969</v>
      </c>
      <c r="D2200" s="230" t="s">
        <v>512</v>
      </c>
      <c r="E2200" s="230" t="s">
        <v>1780</v>
      </c>
      <c r="H2200" s="230" t="s">
        <v>1482</v>
      </c>
      <c r="I2200" s="230" t="s">
        <v>58</v>
      </c>
      <c r="J2200" s="230" t="s">
        <v>302</v>
      </c>
      <c r="K2200" s="230">
        <v>2006</v>
      </c>
      <c r="L2200" s="230" t="s">
        <v>288</v>
      </c>
    </row>
    <row r="2201" spans="1:22" ht="17.25" customHeight="1" x14ac:dyDescent="0.3">
      <c r="A2201" s="230">
        <v>425349</v>
      </c>
      <c r="B2201" s="230" t="s">
        <v>4970</v>
      </c>
      <c r="C2201" s="230" t="s">
        <v>653</v>
      </c>
      <c r="D2201" s="230" t="s">
        <v>4457</v>
      </c>
      <c r="E2201" s="230" t="s">
        <v>146</v>
      </c>
      <c r="F2201" s="230">
        <v>32378</v>
      </c>
      <c r="G2201" s="230" t="s">
        <v>4949</v>
      </c>
      <c r="H2201" s="230" t="s">
        <v>1482</v>
      </c>
      <c r="I2201" s="230" t="s">
        <v>58</v>
      </c>
      <c r="J2201" s="230" t="s">
        <v>302</v>
      </c>
      <c r="K2201" s="230">
        <v>2006</v>
      </c>
      <c r="L2201" s="230" t="s">
        <v>288</v>
      </c>
      <c r="U2201" s="230" t="s">
        <v>976</v>
      </c>
      <c r="V2201" s="230" t="s">
        <v>976</v>
      </c>
    </row>
    <row r="2202" spans="1:22" ht="17.25" customHeight="1" x14ac:dyDescent="0.3">
      <c r="A2202" s="230">
        <v>427300</v>
      </c>
      <c r="B2202" s="230" t="s">
        <v>4971</v>
      </c>
      <c r="C2202" s="230" t="s">
        <v>436</v>
      </c>
      <c r="D2202" s="230" t="s">
        <v>242</v>
      </c>
      <c r="E2202" s="230" t="s">
        <v>1780</v>
      </c>
      <c r="F2202" s="230">
        <v>31778</v>
      </c>
      <c r="G2202" s="230" t="s">
        <v>4972</v>
      </c>
      <c r="H2202" s="230" t="s">
        <v>1482</v>
      </c>
      <c r="I2202" s="230" t="s">
        <v>58</v>
      </c>
      <c r="J2202" s="230" t="s">
        <v>302</v>
      </c>
      <c r="K2202" s="230">
        <v>2006</v>
      </c>
      <c r="L2202" s="230" t="s">
        <v>288</v>
      </c>
      <c r="N2202" s="230">
        <v>2608</v>
      </c>
      <c r="O2202" s="230">
        <v>44357.511967592596</v>
      </c>
      <c r="P2202" s="230">
        <v>10000</v>
      </c>
    </row>
    <row r="2203" spans="1:22" ht="17.25" customHeight="1" x14ac:dyDescent="0.3">
      <c r="A2203" s="230">
        <v>427671</v>
      </c>
      <c r="B2203" s="230" t="s">
        <v>4973</v>
      </c>
      <c r="C2203" s="230" t="s">
        <v>63</v>
      </c>
      <c r="D2203" s="230" t="s">
        <v>250</v>
      </c>
      <c r="E2203" s="230" t="s">
        <v>146</v>
      </c>
      <c r="F2203" s="230" t="s">
        <v>4974</v>
      </c>
      <c r="G2203" s="230" t="s">
        <v>288</v>
      </c>
      <c r="H2203" s="230" t="s">
        <v>1482</v>
      </c>
      <c r="I2203" s="230" t="s">
        <v>58</v>
      </c>
      <c r="J2203" s="230" t="s">
        <v>302</v>
      </c>
      <c r="K2203" s="230">
        <v>2006</v>
      </c>
      <c r="L2203" s="230" t="s">
        <v>288</v>
      </c>
    </row>
    <row r="2204" spans="1:22" ht="17.25" customHeight="1" x14ac:dyDescent="0.3">
      <c r="A2204" s="230">
        <v>427606</v>
      </c>
      <c r="B2204" s="230" t="s">
        <v>4975</v>
      </c>
      <c r="C2204" s="230" t="s">
        <v>83</v>
      </c>
      <c r="D2204" s="230" t="s">
        <v>3843</v>
      </c>
      <c r="E2204" s="230" t="s">
        <v>145</v>
      </c>
      <c r="F2204" s="230" t="s">
        <v>4976</v>
      </c>
      <c r="G2204" s="230" t="s">
        <v>1952</v>
      </c>
      <c r="H2204" s="230" t="s">
        <v>1482</v>
      </c>
      <c r="I2204" s="230" t="s">
        <v>58</v>
      </c>
      <c r="J2204" s="230" t="s">
        <v>303</v>
      </c>
      <c r="K2204" s="230">
        <v>2006</v>
      </c>
      <c r="L2204" s="230" t="s">
        <v>288</v>
      </c>
    </row>
    <row r="2205" spans="1:22" ht="17.25" customHeight="1" x14ac:dyDescent="0.3">
      <c r="A2205" s="230">
        <v>426769</v>
      </c>
      <c r="B2205" s="230" t="s">
        <v>4919</v>
      </c>
      <c r="C2205" s="230" t="s">
        <v>74</v>
      </c>
      <c r="D2205" s="230" t="s">
        <v>388</v>
      </c>
      <c r="E2205" s="230" t="s">
        <v>145</v>
      </c>
      <c r="F2205" s="230">
        <v>31048</v>
      </c>
      <c r="H2205" s="230" t="s">
        <v>1482</v>
      </c>
      <c r="I2205" s="230" t="s">
        <v>58</v>
      </c>
      <c r="J2205" s="230" t="s">
        <v>302</v>
      </c>
      <c r="K2205" s="230">
        <v>2007</v>
      </c>
      <c r="L2205" s="230" t="s">
        <v>288</v>
      </c>
      <c r="U2205" s="230" t="s">
        <v>976</v>
      </c>
      <c r="V2205" s="230" t="s">
        <v>976</v>
      </c>
    </row>
    <row r="2206" spans="1:22" ht="17.25" customHeight="1" x14ac:dyDescent="0.3">
      <c r="A2206" s="230">
        <v>424772</v>
      </c>
      <c r="B2206" s="230" t="s">
        <v>4977</v>
      </c>
      <c r="C2206" s="230" t="s">
        <v>648</v>
      </c>
      <c r="D2206" s="230" t="s">
        <v>4286</v>
      </c>
      <c r="E2206" s="230" t="s">
        <v>146</v>
      </c>
      <c r="F2206" s="230">
        <v>32899</v>
      </c>
      <c r="G2206" s="230" t="s">
        <v>288</v>
      </c>
      <c r="H2206" s="230" t="s">
        <v>1482</v>
      </c>
      <c r="I2206" s="230" t="s">
        <v>58</v>
      </c>
      <c r="J2206" s="230" t="s">
        <v>302</v>
      </c>
      <c r="K2206" s="230">
        <v>2007</v>
      </c>
      <c r="L2206" s="230" t="s">
        <v>288</v>
      </c>
      <c r="S2206" s="230" t="s">
        <v>976</v>
      </c>
      <c r="T2206" s="230" t="s">
        <v>976</v>
      </c>
      <c r="U2206" s="230" t="s">
        <v>976</v>
      </c>
      <c r="V2206" s="230" t="s">
        <v>976</v>
      </c>
    </row>
    <row r="2207" spans="1:22" ht="17.25" customHeight="1" x14ac:dyDescent="0.3">
      <c r="A2207" s="230">
        <v>414907</v>
      </c>
      <c r="B2207" s="230" t="s">
        <v>4978</v>
      </c>
      <c r="C2207" s="230" t="s">
        <v>358</v>
      </c>
      <c r="D2207" s="230" t="s">
        <v>139</v>
      </c>
      <c r="E2207" s="230" t="s">
        <v>145</v>
      </c>
      <c r="F2207" s="230">
        <v>32949</v>
      </c>
      <c r="G2207" s="230" t="s">
        <v>1832</v>
      </c>
      <c r="H2207" s="230" t="s">
        <v>1482</v>
      </c>
      <c r="I2207" s="230" t="s">
        <v>58</v>
      </c>
      <c r="J2207" s="230" t="s">
        <v>302</v>
      </c>
      <c r="K2207" s="230">
        <v>2008</v>
      </c>
      <c r="L2207" s="230" t="s">
        <v>288</v>
      </c>
      <c r="S2207" s="230" t="s">
        <v>976</v>
      </c>
      <c r="T2207" s="230" t="s">
        <v>976</v>
      </c>
      <c r="U2207" s="230" t="s">
        <v>976</v>
      </c>
      <c r="V2207" s="230" t="s">
        <v>976</v>
      </c>
    </row>
    <row r="2208" spans="1:22" ht="17.25" customHeight="1" x14ac:dyDescent="0.3">
      <c r="A2208" s="230">
        <v>427446</v>
      </c>
      <c r="B2208" s="230" t="s">
        <v>4979</v>
      </c>
      <c r="C2208" s="230" t="s">
        <v>4980</v>
      </c>
      <c r="D2208" s="230" t="s">
        <v>4981</v>
      </c>
      <c r="E2208" s="230" t="s">
        <v>145</v>
      </c>
      <c r="F2208" s="230" t="s">
        <v>4982</v>
      </c>
      <c r="G2208" s="230" t="s">
        <v>4695</v>
      </c>
      <c r="H2208" s="230" t="s">
        <v>1482</v>
      </c>
      <c r="I2208" s="230" t="s">
        <v>58</v>
      </c>
      <c r="J2208" s="230" t="s">
        <v>303</v>
      </c>
      <c r="K2208" s="230">
        <v>2008</v>
      </c>
      <c r="L2208" s="230" t="s">
        <v>288</v>
      </c>
      <c r="V2208" s="230" t="s">
        <v>976</v>
      </c>
    </row>
    <row r="2209" spans="1:22" ht="17.25" customHeight="1" x14ac:dyDescent="0.3">
      <c r="A2209" s="230">
        <v>421732</v>
      </c>
      <c r="B2209" s="230" t="s">
        <v>4983</v>
      </c>
      <c r="C2209" s="230" t="s">
        <v>813</v>
      </c>
      <c r="D2209" s="230" t="s">
        <v>3502</v>
      </c>
      <c r="E2209" s="230" t="s">
        <v>146</v>
      </c>
      <c r="F2209" s="230">
        <v>33404</v>
      </c>
      <c r="G2209" s="230" t="s">
        <v>1485</v>
      </c>
      <c r="H2209" s="230" t="s">
        <v>1482</v>
      </c>
      <c r="I2209" s="230" t="s">
        <v>58</v>
      </c>
      <c r="J2209" s="230" t="s">
        <v>302</v>
      </c>
      <c r="K2209" s="230">
        <v>2009</v>
      </c>
      <c r="L2209" s="230" t="s">
        <v>288</v>
      </c>
      <c r="U2209" s="230" t="s">
        <v>976</v>
      </c>
      <c r="V2209" s="230" t="s">
        <v>976</v>
      </c>
    </row>
    <row r="2210" spans="1:22" ht="17.25" customHeight="1" x14ac:dyDescent="0.3">
      <c r="A2210" s="230">
        <v>413312</v>
      </c>
      <c r="B2210" s="230" t="s">
        <v>4984</v>
      </c>
      <c r="C2210" s="230" t="s">
        <v>63</v>
      </c>
      <c r="D2210" s="230" t="s">
        <v>567</v>
      </c>
      <c r="E2210" s="230" t="s">
        <v>145</v>
      </c>
      <c r="F2210" s="230">
        <v>33512</v>
      </c>
      <c r="G2210" s="230" t="s">
        <v>1856</v>
      </c>
      <c r="H2210" s="230" t="s">
        <v>1482</v>
      </c>
      <c r="I2210" s="230" t="s">
        <v>58</v>
      </c>
      <c r="J2210" s="230" t="s">
        <v>302</v>
      </c>
      <c r="K2210" s="230">
        <v>2009</v>
      </c>
      <c r="L2210" s="230" t="s">
        <v>288</v>
      </c>
      <c r="T2210" s="230" t="s">
        <v>976</v>
      </c>
      <c r="U2210" s="230" t="s">
        <v>976</v>
      </c>
      <c r="V2210" s="230" t="s">
        <v>976</v>
      </c>
    </row>
    <row r="2211" spans="1:22" ht="17.25" customHeight="1" x14ac:dyDescent="0.3">
      <c r="A2211" s="230">
        <v>424571</v>
      </c>
      <c r="B2211" s="230" t="s">
        <v>4985</v>
      </c>
      <c r="C2211" s="230" t="s">
        <v>107</v>
      </c>
      <c r="D2211" s="230" t="s">
        <v>252</v>
      </c>
      <c r="E2211" s="230" t="s">
        <v>146</v>
      </c>
      <c r="F2211" s="230">
        <v>32874</v>
      </c>
      <c r="G2211" s="230" t="s">
        <v>1832</v>
      </c>
      <c r="H2211" s="230" t="s">
        <v>1482</v>
      </c>
      <c r="I2211" s="230" t="s">
        <v>58</v>
      </c>
      <c r="J2211" s="230" t="s">
        <v>303</v>
      </c>
      <c r="K2211" s="230">
        <v>2009</v>
      </c>
      <c r="L2211" s="230" t="s">
        <v>288</v>
      </c>
      <c r="S2211" s="230" t="s">
        <v>976</v>
      </c>
      <c r="T2211" s="230" t="s">
        <v>976</v>
      </c>
      <c r="U2211" s="230" t="s">
        <v>976</v>
      </c>
      <c r="V2211" s="230" t="s">
        <v>976</v>
      </c>
    </row>
    <row r="2212" spans="1:22" ht="17.25" customHeight="1" x14ac:dyDescent="0.3">
      <c r="A2212" s="230">
        <v>425546</v>
      </c>
      <c r="B2212" s="230" t="s">
        <v>4986</v>
      </c>
      <c r="C2212" s="230" t="s">
        <v>693</v>
      </c>
      <c r="D2212" s="230" t="s">
        <v>785</v>
      </c>
      <c r="E2212" s="230" t="s">
        <v>146</v>
      </c>
      <c r="F2212" s="230">
        <v>32583</v>
      </c>
      <c r="G2212" s="230" t="s">
        <v>4269</v>
      </c>
      <c r="H2212" s="230" t="s">
        <v>1482</v>
      </c>
      <c r="I2212" s="230" t="s">
        <v>58</v>
      </c>
      <c r="J2212" s="230" t="s">
        <v>302</v>
      </c>
      <c r="K2212" s="230">
        <v>2010</v>
      </c>
      <c r="L2212" s="230" t="s">
        <v>288</v>
      </c>
      <c r="S2212" s="230" t="s">
        <v>976</v>
      </c>
      <c r="T2212" s="230" t="s">
        <v>976</v>
      </c>
      <c r="U2212" s="230" t="s">
        <v>976</v>
      </c>
      <c r="V2212" s="230" t="s">
        <v>976</v>
      </c>
    </row>
    <row r="2213" spans="1:22" ht="17.25" customHeight="1" x14ac:dyDescent="0.3">
      <c r="A2213" s="230">
        <v>424528</v>
      </c>
      <c r="B2213" s="230" t="s">
        <v>4987</v>
      </c>
      <c r="C2213" s="230" t="s">
        <v>127</v>
      </c>
      <c r="D2213" s="230" t="s">
        <v>227</v>
      </c>
      <c r="E2213" s="230" t="s">
        <v>146</v>
      </c>
      <c r="F2213" s="230">
        <v>33619</v>
      </c>
      <c r="G2213" s="230" t="s">
        <v>4257</v>
      </c>
      <c r="H2213" s="230" t="s">
        <v>1482</v>
      </c>
      <c r="I2213" s="230" t="s">
        <v>58</v>
      </c>
      <c r="J2213" s="230" t="s">
        <v>302</v>
      </c>
      <c r="K2213" s="230">
        <v>2010</v>
      </c>
      <c r="L2213" s="230" t="s">
        <v>288</v>
      </c>
      <c r="T2213" s="230" t="s">
        <v>976</v>
      </c>
      <c r="U2213" s="230" t="s">
        <v>976</v>
      </c>
      <c r="V2213" s="230" t="s">
        <v>976</v>
      </c>
    </row>
    <row r="2214" spans="1:22" ht="17.25" customHeight="1" x14ac:dyDescent="0.3">
      <c r="A2214" s="230">
        <v>426330</v>
      </c>
      <c r="B2214" s="230" t="s">
        <v>4988</v>
      </c>
      <c r="C2214" s="230" t="s">
        <v>97</v>
      </c>
      <c r="D2214" s="230" t="s">
        <v>4989</v>
      </c>
      <c r="E2214" s="230" t="s">
        <v>145</v>
      </c>
      <c r="F2214" s="230">
        <v>33604</v>
      </c>
      <c r="G2214" s="230" t="s">
        <v>2519</v>
      </c>
      <c r="H2214" s="230" t="s">
        <v>1482</v>
      </c>
      <c r="I2214" s="230" t="s">
        <v>58</v>
      </c>
      <c r="J2214" s="230" t="s">
        <v>303</v>
      </c>
      <c r="K2214" s="230">
        <v>2010</v>
      </c>
      <c r="L2214" s="230" t="s">
        <v>288</v>
      </c>
      <c r="U2214" s="230" t="s">
        <v>976</v>
      </c>
      <c r="V2214" s="230" t="s">
        <v>976</v>
      </c>
    </row>
    <row r="2215" spans="1:22" ht="17.25" customHeight="1" x14ac:dyDescent="0.3">
      <c r="A2215" s="230">
        <v>425191</v>
      </c>
      <c r="B2215" s="230" t="s">
        <v>4262</v>
      </c>
      <c r="C2215" s="230" t="s">
        <v>115</v>
      </c>
      <c r="D2215" s="230" t="s">
        <v>205</v>
      </c>
      <c r="E2215" s="230" t="s">
        <v>145</v>
      </c>
      <c r="F2215" s="230">
        <v>33911</v>
      </c>
      <c r="G2215" s="230" t="s">
        <v>288</v>
      </c>
      <c r="H2215" s="230" t="s">
        <v>1482</v>
      </c>
      <c r="I2215" s="230" t="s">
        <v>58</v>
      </c>
      <c r="J2215" s="230" t="s">
        <v>303</v>
      </c>
      <c r="K2215" s="230">
        <v>2010</v>
      </c>
      <c r="L2215" s="230" t="s">
        <v>288</v>
      </c>
      <c r="S2215" s="230" t="s">
        <v>976</v>
      </c>
      <c r="T2215" s="230" t="s">
        <v>976</v>
      </c>
      <c r="U2215" s="230" t="s">
        <v>976</v>
      </c>
      <c r="V2215" s="230" t="s">
        <v>976</v>
      </c>
    </row>
    <row r="2216" spans="1:22" ht="17.25" customHeight="1" x14ac:dyDescent="0.3">
      <c r="A2216" s="230">
        <v>421023</v>
      </c>
      <c r="B2216" s="230" t="s">
        <v>4990</v>
      </c>
      <c r="C2216" s="230" t="s">
        <v>61</v>
      </c>
      <c r="D2216" s="230" t="s">
        <v>380</v>
      </c>
      <c r="E2216" s="230" t="s">
        <v>146</v>
      </c>
      <c r="F2216" s="230">
        <v>33767</v>
      </c>
      <c r="G2216" s="230" t="s">
        <v>288</v>
      </c>
      <c r="H2216" s="230" t="s">
        <v>1482</v>
      </c>
      <c r="I2216" s="230" t="s">
        <v>58</v>
      </c>
      <c r="J2216" s="230" t="s">
        <v>302</v>
      </c>
      <c r="K2216" s="230">
        <v>2011</v>
      </c>
      <c r="L2216" s="230" t="s">
        <v>288</v>
      </c>
      <c r="T2216" s="230" t="s">
        <v>976</v>
      </c>
      <c r="U2216" s="230" t="s">
        <v>976</v>
      </c>
      <c r="V2216" s="230" t="s">
        <v>976</v>
      </c>
    </row>
    <row r="2217" spans="1:22" ht="17.25" customHeight="1" x14ac:dyDescent="0.3">
      <c r="A2217" s="230">
        <v>424384</v>
      </c>
      <c r="B2217" s="230" t="s">
        <v>4991</v>
      </c>
      <c r="C2217" s="230" t="s">
        <v>2741</v>
      </c>
      <c r="D2217" s="230" t="s">
        <v>2924</v>
      </c>
      <c r="E2217" s="230" t="s">
        <v>146</v>
      </c>
      <c r="F2217" s="230">
        <v>33654</v>
      </c>
      <c r="H2217" s="230" t="s">
        <v>1482</v>
      </c>
      <c r="I2217" s="230" t="s">
        <v>58</v>
      </c>
      <c r="J2217" s="230" t="s">
        <v>303</v>
      </c>
      <c r="K2217" s="230">
        <v>2011</v>
      </c>
      <c r="L2217" s="230" t="s">
        <v>288</v>
      </c>
      <c r="T2217" s="230" t="s">
        <v>976</v>
      </c>
      <c r="U2217" s="230" t="s">
        <v>976</v>
      </c>
      <c r="V2217" s="230" t="s">
        <v>976</v>
      </c>
    </row>
    <row r="2218" spans="1:22" ht="17.25" customHeight="1" x14ac:dyDescent="0.3">
      <c r="A2218" s="230">
        <v>427241</v>
      </c>
      <c r="B2218" s="230" t="s">
        <v>4992</v>
      </c>
      <c r="C2218" s="230" t="s">
        <v>697</v>
      </c>
      <c r="D2218" s="230" t="s">
        <v>4993</v>
      </c>
      <c r="E2218" s="230" t="s">
        <v>146</v>
      </c>
      <c r="F2218" s="230">
        <v>33774</v>
      </c>
      <c r="G2218" s="230" t="s">
        <v>4739</v>
      </c>
      <c r="H2218" s="230" t="s">
        <v>1482</v>
      </c>
      <c r="I2218" s="230" t="s">
        <v>58</v>
      </c>
      <c r="J2218" s="230" t="s">
        <v>303</v>
      </c>
      <c r="K2218" s="230">
        <v>2011</v>
      </c>
      <c r="L2218" s="230" t="s">
        <v>288</v>
      </c>
    </row>
    <row r="2219" spans="1:22" ht="17.25" customHeight="1" x14ac:dyDescent="0.3">
      <c r="A2219" s="230">
        <v>427518</v>
      </c>
      <c r="B2219" s="230" t="s">
        <v>4994</v>
      </c>
      <c r="C2219" s="230" t="s">
        <v>539</v>
      </c>
      <c r="D2219" s="230" t="s">
        <v>197</v>
      </c>
      <c r="E2219" s="230" t="s">
        <v>146</v>
      </c>
      <c r="F2219" s="230">
        <v>34709</v>
      </c>
      <c r="G2219" s="230" t="s">
        <v>4268</v>
      </c>
      <c r="H2219" s="230" t="s">
        <v>1482</v>
      </c>
      <c r="I2219" s="230" t="s">
        <v>58</v>
      </c>
      <c r="J2219" s="230" t="s">
        <v>303</v>
      </c>
      <c r="K2219" s="230">
        <v>2012</v>
      </c>
      <c r="L2219" s="230" t="s">
        <v>288</v>
      </c>
    </row>
    <row r="2220" spans="1:22" ht="17.25" customHeight="1" x14ac:dyDescent="0.3">
      <c r="A2220" s="230">
        <v>427303</v>
      </c>
      <c r="B2220" s="230" t="s">
        <v>4995</v>
      </c>
      <c r="C2220" s="230" t="s">
        <v>456</v>
      </c>
      <c r="D2220" s="230" t="s">
        <v>522</v>
      </c>
      <c r="E2220" s="230" t="s">
        <v>146</v>
      </c>
      <c r="F2220" s="230" t="s">
        <v>4996</v>
      </c>
      <c r="G2220" s="230" t="s">
        <v>288</v>
      </c>
      <c r="H2220" s="230" t="s">
        <v>1482</v>
      </c>
      <c r="I2220" s="230" t="s">
        <v>58</v>
      </c>
      <c r="J2220" s="230" t="s">
        <v>302</v>
      </c>
      <c r="K2220" s="230">
        <v>2015</v>
      </c>
      <c r="L2220" s="230" t="s">
        <v>288</v>
      </c>
    </row>
    <row r="2221" spans="1:22" ht="17.25" customHeight="1" x14ac:dyDescent="0.3">
      <c r="A2221" s="230">
        <v>427466</v>
      </c>
      <c r="B2221" s="230" t="s">
        <v>4997</v>
      </c>
      <c r="C2221" s="230" t="s">
        <v>490</v>
      </c>
      <c r="D2221" s="230" t="s">
        <v>375</v>
      </c>
      <c r="E2221" s="230" t="s">
        <v>145</v>
      </c>
      <c r="F2221" s="230" t="s">
        <v>3307</v>
      </c>
      <c r="G2221" s="230" t="s">
        <v>1952</v>
      </c>
      <c r="H2221" s="230" t="s">
        <v>1482</v>
      </c>
      <c r="I2221" s="230" t="s">
        <v>58</v>
      </c>
      <c r="J2221" s="230" t="s">
        <v>302</v>
      </c>
      <c r="K2221" s="230">
        <v>2016</v>
      </c>
      <c r="L2221" s="230" t="s">
        <v>288</v>
      </c>
    </row>
    <row r="2222" spans="1:22" ht="17.25" customHeight="1" x14ac:dyDescent="0.3">
      <c r="A2222" s="230">
        <v>427497</v>
      </c>
      <c r="B2222" s="230" t="s">
        <v>4998</v>
      </c>
      <c r="C2222" s="230" t="s">
        <v>63</v>
      </c>
      <c r="D2222" s="230" t="s">
        <v>233</v>
      </c>
      <c r="E2222" s="230" t="s">
        <v>146</v>
      </c>
      <c r="F2222" s="230" t="s">
        <v>3626</v>
      </c>
      <c r="G2222" s="230" t="s">
        <v>288</v>
      </c>
      <c r="H2222" s="230" t="s">
        <v>1482</v>
      </c>
      <c r="I2222" s="230" t="s">
        <v>58</v>
      </c>
      <c r="J2222" s="230" t="s">
        <v>302</v>
      </c>
      <c r="K2222" s="230">
        <v>2017</v>
      </c>
      <c r="L2222" s="230" t="s">
        <v>288</v>
      </c>
    </row>
    <row r="2223" spans="1:22" ht="17.25" customHeight="1" x14ac:dyDescent="0.3">
      <c r="A2223" s="230">
        <v>422777</v>
      </c>
      <c r="B2223" s="230" t="s">
        <v>4999</v>
      </c>
      <c r="C2223" s="230" t="s">
        <v>88</v>
      </c>
      <c r="D2223" s="230" t="s">
        <v>1053</v>
      </c>
      <c r="E2223" s="230" t="s">
        <v>145</v>
      </c>
      <c r="F2223" s="230">
        <v>32800</v>
      </c>
      <c r="G2223" s="230" t="s">
        <v>5000</v>
      </c>
      <c r="H2223" s="230" t="s">
        <v>1482</v>
      </c>
      <c r="I2223" s="230" t="s">
        <v>58</v>
      </c>
      <c r="J2223" s="230" t="s">
        <v>302</v>
      </c>
      <c r="K2223" s="230">
        <v>2017</v>
      </c>
      <c r="L2223" s="230" t="s">
        <v>288</v>
      </c>
      <c r="T2223" s="230" t="s">
        <v>976</v>
      </c>
      <c r="U2223" s="230" t="s">
        <v>976</v>
      </c>
      <c r="V2223" s="230" t="s">
        <v>976</v>
      </c>
    </row>
    <row r="2224" spans="1:22" ht="17.25" customHeight="1" x14ac:dyDescent="0.3">
      <c r="A2224" s="230">
        <v>427492</v>
      </c>
      <c r="B2224" s="230" t="s">
        <v>5001</v>
      </c>
      <c r="C2224" s="230" t="s">
        <v>320</v>
      </c>
      <c r="D2224" s="230" t="s">
        <v>233</v>
      </c>
      <c r="E2224" s="230" t="s">
        <v>146</v>
      </c>
      <c r="F2224" s="230" t="s">
        <v>5002</v>
      </c>
      <c r="G2224" s="230" t="s">
        <v>288</v>
      </c>
      <c r="H2224" s="230" t="s">
        <v>1482</v>
      </c>
      <c r="I2224" s="230" t="s">
        <v>58</v>
      </c>
      <c r="J2224" s="230" t="s">
        <v>303</v>
      </c>
      <c r="K2224" s="230">
        <v>2017</v>
      </c>
      <c r="L2224" s="230" t="s">
        <v>288</v>
      </c>
    </row>
    <row r="2225" spans="1:22" ht="17.25" customHeight="1" x14ac:dyDescent="0.3">
      <c r="A2225" s="230">
        <v>427634</v>
      </c>
      <c r="B2225" s="230" t="s">
        <v>5003</v>
      </c>
      <c r="C2225" s="230" t="s">
        <v>67</v>
      </c>
      <c r="D2225" s="230" t="s">
        <v>937</v>
      </c>
      <c r="E2225" s="230" t="s">
        <v>146</v>
      </c>
      <c r="F2225" s="230">
        <v>36533</v>
      </c>
      <c r="G2225" s="230" t="s">
        <v>1485</v>
      </c>
      <c r="H2225" s="230" t="s">
        <v>1482</v>
      </c>
      <c r="I2225" s="230" t="s">
        <v>58</v>
      </c>
      <c r="J2225" s="230" t="s">
        <v>302</v>
      </c>
      <c r="K2225" s="230">
        <v>2018</v>
      </c>
      <c r="L2225" s="230" t="s">
        <v>288</v>
      </c>
    </row>
    <row r="2226" spans="1:22" ht="17.25" customHeight="1" x14ac:dyDescent="0.3">
      <c r="A2226" s="230">
        <v>427692</v>
      </c>
      <c r="B2226" s="230" t="s">
        <v>5004</v>
      </c>
      <c r="C2226" s="230" t="s">
        <v>753</v>
      </c>
      <c r="D2226" s="230" t="s">
        <v>219</v>
      </c>
      <c r="E2226" s="230" t="s">
        <v>146</v>
      </c>
      <c r="F2226" s="230">
        <v>36653</v>
      </c>
      <c r="G2226" s="230" t="s">
        <v>1485</v>
      </c>
      <c r="H2226" s="230" t="s">
        <v>1482</v>
      </c>
      <c r="I2226" s="230" t="s">
        <v>58</v>
      </c>
      <c r="J2226" s="230" t="s">
        <v>302</v>
      </c>
      <c r="K2226" s="230">
        <v>2018</v>
      </c>
      <c r="L2226" s="230" t="s">
        <v>288</v>
      </c>
      <c r="V2226" s="230" t="s">
        <v>976</v>
      </c>
    </row>
    <row r="2227" spans="1:22" ht="17.25" customHeight="1" x14ac:dyDescent="0.3">
      <c r="A2227" s="230">
        <v>427405</v>
      </c>
      <c r="B2227" s="230" t="s">
        <v>5005</v>
      </c>
      <c r="C2227" s="230" t="s">
        <v>63</v>
      </c>
      <c r="D2227" s="230" t="s">
        <v>521</v>
      </c>
      <c r="E2227" s="230" t="s">
        <v>146</v>
      </c>
      <c r="F2227" s="230" t="s">
        <v>1944</v>
      </c>
      <c r="G2227" s="230" t="s">
        <v>5006</v>
      </c>
      <c r="H2227" s="230" t="s">
        <v>1482</v>
      </c>
      <c r="I2227" s="230" t="s">
        <v>58</v>
      </c>
      <c r="J2227" s="230" t="s">
        <v>302</v>
      </c>
      <c r="K2227" s="230">
        <v>2018</v>
      </c>
      <c r="L2227" s="230" t="s">
        <v>288</v>
      </c>
      <c r="N2227" s="230">
        <v>3144</v>
      </c>
      <c r="O2227" s="230">
        <v>44426.398576388892</v>
      </c>
      <c r="P2227" s="230">
        <v>20000</v>
      </c>
    </row>
    <row r="2228" spans="1:22" ht="17.25" customHeight="1" x14ac:dyDescent="0.3">
      <c r="A2228" s="230">
        <v>427325</v>
      </c>
      <c r="B2228" s="230" t="s">
        <v>864</v>
      </c>
      <c r="C2228" s="230" t="s">
        <v>358</v>
      </c>
      <c r="D2228" s="230" t="s">
        <v>233</v>
      </c>
      <c r="E2228" s="230" t="s">
        <v>146</v>
      </c>
      <c r="F2228" s="230" t="s">
        <v>4042</v>
      </c>
      <c r="G2228" s="230" t="s">
        <v>4956</v>
      </c>
      <c r="H2228" s="230" t="s">
        <v>1482</v>
      </c>
      <c r="I2228" s="230" t="s">
        <v>58</v>
      </c>
      <c r="J2228" s="230" t="s">
        <v>302</v>
      </c>
      <c r="K2228" s="230">
        <v>2018</v>
      </c>
      <c r="L2228" s="230" t="s">
        <v>288</v>
      </c>
    </row>
    <row r="2229" spans="1:22" ht="17.25" customHeight="1" x14ac:dyDescent="0.3">
      <c r="A2229" s="230">
        <v>427232</v>
      </c>
      <c r="B2229" s="230" t="s">
        <v>5007</v>
      </c>
      <c r="C2229" s="230" t="s">
        <v>393</v>
      </c>
      <c r="D2229" s="230" t="s">
        <v>195</v>
      </c>
      <c r="E2229" s="230" t="s">
        <v>1780</v>
      </c>
      <c r="F2229" s="230" t="s">
        <v>5008</v>
      </c>
      <c r="G2229" s="230" t="s">
        <v>1832</v>
      </c>
      <c r="H2229" s="230" t="s">
        <v>1482</v>
      </c>
      <c r="I2229" s="230" t="s">
        <v>58</v>
      </c>
      <c r="J2229" s="230" t="s">
        <v>302</v>
      </c>
      <c r="K2229" s="230">
        <v>2018</v>
      </c>
      <c r="L2229" s="230" t="s">
        <v>288</v>
      </c>
      <c r="V2229" s="230" t="s">
        <v>976</v>
      </c>
    </row>
    <row r="2230" spans="1:22" ht="17.25" customHeight="1" x14ac:dyDescent="0.3">
      <c r="A2230" s="230">
        <v>427551</v>
      </c>
      <c r="B2230" s="230" t="s">
        <v>5009</v>
      </c>
      <c r="C2230" s="230" t="s">
        <v>61</v>
      </c>
      <c r="D2230" s="230" t="s">
        <v>253</v>
      </c>
      <c r="E2230" s="230" t="s">
        <v>145</v>
      </c>
      <c r="F2230" s="230">
        <v>36161</v>
      </c>
      <c r="G2230" s="230" t="s">
        <v>3217</v>
      </c>
      <c r="H2230" s="230" t="s">
        <v>1482</v>
      </c>
      <c r="I2230" s="230" t="s">
        <v>58</v>
      </c>
      <c r="J2230" s="230" t="s">
        <v>302</v>
      </c>
      <c r="K2230" s="230">
        <v>2018</v>
      </c>
      <c r="L2230" s="230" t="s">
        <v>288</v>
      </c>
      <c r="V2230" s="230" t="s">
        <v>976</v>
      </c>
    </row>
    <row r="2231" spans="1:22" ht="17.25" customHeight="1" x14ac:dyDescent="0.3">
      <c r="A2231" s="230">
        <v>427146</v>
      </c>
      <c r="B2231" s="230" t="s">
        <v>5010</v>
      </c>
      <c r="C2231" s="230" t="s">
        <v>624</v>
      </c>
      <c r="D2231" s="230" t="s">
        <v>219</v>
      </c>
      <c r="E2231" s="230" t="s">
        <v>145</v>
      </c>
      <c r="F2231" s="230">
        <v>36164</v>
      </c>
      <c r="G2231" s="230" t="s">
        <v>1832</v>
      </c>
      <c r="H2231" s="230" t="s">
        <v>1482</v>
      </c>
      <c r="I2231" s="230" t="s">
        <v>58</v>
      </c>
      <c r="J2231" s="230" t="s">
        <v>303</v>
      </c>
      <c r="K2231" s="230">
        <v>2018</v>
      </c>
      <c r="L2231" s="230" t="s">
        <v>288</v>
      </c>
      <c r="V2231" s="230" t="s">
        <v>976</v>
      </c>
    </row>
    <row r="2232" spans="1:22" ht="17.25" customHeight="1" x14ac:dyDescent="0.3">
      <c r="A2232" s="230">
        <v>427301</v>
      </c>
      <c r="B2232" s="230" t="s">
        <v>5011</v>
      </c>
      <c r="C2232" s="230" t="s">
        <v>79</v>
      </c>
      <c r="D2232" s="230" t="s">
        <v>454</v>
      </c>
      <c r="E2232" s="230" t="s">
        <v>145</v>
      </c>
      <c r="F2232" s="230">
        <v>36531</v>
      </c>
      <c r="G2232" s="230" t="s">
        <v>2047</v>
      </c>
      <c r="H2232" s="230" t="s">
        <v>1482</v>
      </c>
      <c r="I2232" s="230" t="s">
        <v>58</v>
      </c>
      <c r="J2232" s="230" t="s">
        <v>303</v>
      </c>
      <c r="K2232" s="230">
        <v>2018</v>
      </c>
      <c r="L2232" s="230" t="s">
        <v>288</v>
      </c>
      <c r="V2232" s="230" t="s">
        <v>976</v>
      </c>
    </row>
    <row r="2233" spans="1:22" ht="17.25" customHeight="1" x14ac:dyDescent="0.3">
      <c r="A2233" s="230">
        <v>427684</v>
      </c>
      <c r="B2233" s="230" t="s">
        <v>5012</v>
      </c>
      <c r="C2233" s="230" t="s">
        <v>511</v>
      </c>
      <c r="D2233" s="230" t="s">
        <v>252</v>
      </c>
      <c r="E2233" s="230" t="s">
        <v>1780</v>
      </c>
      <c r="F2233" s="230">
        <v>36537</v>
      </c>
      <c r="G2233" s="230" t="s">
        <v>2020</v>
      </c>
      <c r="H2233" s="230" t="s">
        <v>1482</v>
      </c>
      <c r="I2233" s="230" t="s">
        <v>58</v>
      </c>
      <c r="J2233" s="230" t="s">
        <v>303</v>
      </c>
      <c r="K2233" s="230">
        <v>2018</v>
      </c>
      <c r="L2233" s="230" t="s">
        <v>288</v>
      </c>
      <c r="V2233" s="230" t="s">
        <v>976</v>
      </c>
    </row>
    <row r="2234" spans="1:22" ht="17.25" customHeight="1" x14ac:dyDescent="0.3">
      <c r="A2234" s="230">
        <v>427209</v>
      </c>
      <c r="B2234" s="230" t="s">
        <v>5013</v>
      </c>
      <c r="C2234" s="230" t="s">
        <v>61</v>
      </c>
      <c r="D2234" s="230" t="s">
        <v>219</v>
      </c>
      <c r="E2234" s="230" t="s">
        <v>146</v>
      </c>
      <c r="F2234" s="230">
        <v>36892</v>
      </c>
      <c r="G2234" s="230" t="s">
        <v>288</v>
      </c>
      <c r="H2234" s="230" t="s">
        <v>1482</v>
      </c>
      <c r="I2234" s="230" t="s">
        <v>58</v>
      </c>
      <c r="J2234" s="230" t="s">
        <v>303</v>
      </c>
      <c r="K2234" s="230">
        <v>2018</v>
      </c>
      <c r="L2234" s="230" t="s">
        <v>288</v>
      </c>
    </row>
    <row r="2235" spans="1:22" ht="17.25" customHeight="1" x14ac:dyDescent="0.3">
      <c r="A2235" s="230">
        <v>427406</v>
      </c>
      <c r="B2235" s="230" t="s">
        <v>5014</v>
      </c>
      <c r="C2235" s="230" t="s">
        <v>356</v>
      </c>
      <c r="D2235" s="230" t="s">
        <v>197</v>
      </c>
      <c r="E2235" s="230" t="s">
        <v>146</v>
      </c>
      <c r="F2235" s="230">
        <v>36892</v>
      </c>
      <c r="G2235" s="230" t="s">
        <v>288</v>
      </c>
      <c r="H2235" s="230" t="s">
        <v>1482</v>
      </c>
      <c r="I2235" s="230" t="s">
        <v>58</v>
      </c>
      <c r="J2235" s="230" t="s">
        <v>303</v>
      </c>
      <c r="K2235" s="230">
        <v>2018</v>
      </c>
      <c r="L2235" s="230" t="s">
        <v>288</v>
      </c>
    </row>
    <row r="2236" spans="1:22" ht="17.25" customHeight="1" x14ac:dyDescent="0.3">
      <c r="A2236" s="230">
        <v>427566</v>
      </c>
      <c r="B2236" s="230" t="s">
        <v>3064</v>
      </c>
      <c r="C2236" s="230" t="s">
        <v>65</v>
      </c>
      <c r="D2236" s="230" t="s">
        <v>5015</v>
      </c>
      <c r="E2236" s="230" t="s">
        <v>145</v>
      </c>
      <c r="F2236" s="230" t="s">
        <v>5016</v>
      </c>
      <c r="G2236" s="230" t="s">
        <v>288</v>
      </c>
      <c r="H2236" s="230" t="s">
        <v>1482</v>
      </c>
      <c r="I2236" s="230" t="s">
        <v>58</v>
      </c>
      <c r="J2236" s="230" t="s">
        <v>303</v>
      </c>
      <c r="K2236" s="230">
        <v>2018</v>
      </c>
      <c r="L2236" s="230" t="s">
        <v>288</v>
      </c>
      <c r="V2236" s="230" t="s">
        <v>976</v>
      </c>
    </row>
    <row r="2237" spans="1:22" ht="17.25" customHeight="1" x14ac:dyDescent="0.3">
      <c r="A2237" s="230">
        <v>427465</v>
      </c>
      <c r="B2237" s="230" t="s">
        <v>5017</v>
      </c>
      <c r="C2237" s="230" t="s">
        <v>76</v>
      </c>
      <c r="D2237" s="230" t="s">
        <v>567</v>
      </c>
      <c r="E2237" s="230" t="s">
        <v>145</v>
      </c>
      <c r="H2237" s="230" t="s">
        <v>1482</v>
      </c>
      <c r="I2237" s="230" t="s">
        <v>58</v>
      </c>
      <c r="J2237" s="230" t="s">
        <v>303</v>
      </c>
      <c r="K2237" s="230">
        <v>2018</v>
      </c>
      <c r="L2237" s="230" t="s">
        <v>288</v>
      </c>
    </row>
    <row r="2238" spans="1:22" ht="17.25" customHeight="1" x14ac:dyDescent="0.3">
      <c r="A2238" s="230">
        <v>427459</v>
      </c>
      <c r="B2238" s="230" t="s">
        <v>5018</v>
      </c>
      <c r="C2238" s="230" t="s">
        <v>103</v>
      </c>
      <c r="D2238" s="230" t="s">
        <v>662</v>
      </c>
      <c r="E2238" s="230" t="s">
        <v>145</v>
      </c>
      <c r="H2238" s="230" t="s">
        <v>1482</v>
      </c>
      <c r="I2238" s="230" t="s">
        <v>58</v>
      </c>
      <c r="J2238" s="230" t="s">
        <v>303</v>
      </c>
      <c r="K2238" s="230">
        <v>2018</v>
      </c>
      <c r="L2238" s="230" t="s">
        <v>288</v>
      </c>
      <c r="V2238" s="230" t="s">
        <v>976</v>
      </c>
    </row>
    <row r="2239" spans="1:22" ht="17.25" customHeight="1" x14ac:dyDescent="0.3">
      <c r="A2239" s="230">
        <v>425553</v>
      </c>
      <c r="B2239" s="230" t="s">
        <v>5019</v>
      </c>
      <c r="C2239" s="230" t="s">
        <v>61</v>
      </c>
      <c r="D2239" s="230" t="s">
        <v>722</v>
      </c>
      <c r="E2239" s="230" t="s">
        <v>146</v>
      </c>
      <c r="F2239" s="230">
        <v>32295</v>
      </c>
      <c r="G2239" s="230" t="s">
        <v>288</v>
      </c>
      <c r="H2239" s="230" t="s">
        <v>1482</v>
      </c>
      <c r="I2239" s="230" t="s">
        <v>58</v>
      </c>
      <c r="J2239" s="230" t="s">
        <v>302</v>
      </c>
      <c r="K2239" s="230">
        <v>2006</v>
      </c>
      <c r="L2239" s="230" t="s">
        <v>288</v>
      </c>
      <c r="S2239" s="230" t="s">
        <v>976</v>
      </c>
      <c r="T2239" s="230" t="s">
        <v>976</v>
      </c>
      <c r="U2239" s="230" t="s">
        <v>976</v>
      </c>
      <c r="V2239" s="230" t="s">
        <v>976</v>
      </c>
    </row>
    <row r="2240" spans="1:22" ht="17.25" customHeight="1" x14ac:dyDescent="0.3">
      <c r="A2240" s="230">
        <v>423076</v>
      </c>
      <c r="B2240" s="230" t="s">
        <v>5020</v>
      </c>
      <c r="C2240" s="230" t="s">
        <v>64</v>
      </c>
      <c r="D2240" s="230" t="s">
        <v>263</v>
      </c>
      <c r="E2240" s="230" t="s">
        <v>146</v>
      </c>
      <c r="F2240" s="230">
        <v>30255</v>
      </c>
      <c r="G2240" s="230" t="s">
        <v>1832</v>
      </c>
      <c r="H2240" s="230" t="s">
        <v>1482</v>
      </c>
      <c r="I2240" s="230" t="s">
        <v>58</v>
      </c>
      <c r="J2240" s="230" t="s">
        <v>303</v>
      </c>
      <c r="K2240" s="230">
        <v>2000</v>
      </c>
      <c r="L2240" s="230" t="s">
        <v>293</v>
      </c>
      <c r="S2240" s="230" t="s">
        <v>976</v>
      </c>
      <c r="T2240" s="230" t="s">
        <v>976</v>
      </c>
      <c r="U2240" s="230" t="s">
        <v>976</v>
      </c>
      <c r="V2240" s="230" t="s">
        <v>976</v>
      </c>
    </row>
    <row r="2241" spans="1:22" ht="17.25" customHeight="1" x14ac:dyDescent="0.3">
      <c r="A2241" s="230">
        <v>424430</v>
      </c>
      <c r="B2241" s="230" t="s">
        <v>5021</v>
      </c>
      <c r="C2241" s="230" t="s">
        <v>57</v>
      </c>
      <c r="D2241" s="230" t="s">
        <v>205</v>
      </c>
      <c r="E2241" s="230" t="s">
        <v>145</v>
      </c>
      <c r="F2241" s="230">
        <v>30426</v>
      </c>
      <c r="G2241" s="230" t="s">
        <v>5022</v>
      </c>
      <c r="H2241" s="230" t="s">
        <v>1482</v>
      </c>
      <c r="I2241" s="230" t="s">
        <v>58</v>
      </c>
      <c r="J2241" s="230" t="s">
        <v>302</v>
      </c>
      <c r="K2241" s="230">
        <v>2001</v>
      </c>
      <c r="L2241" s="230" t="s">
        <v>293</v>
      </c>
      <c r="S2241" s="230" t="s">
        <v>976</v>
      </c>
      <c r="T2241" s="230" t="s">
        <v>976</v>
      </c>
      <c r="U2241" s="230" t="s">
        <v>976</v>
      </c>
      <c r="V2241" s="230" t="s">
        <v>976</v>
      </c>
    </row>
    <row r="2242" spans="1:22" ht="17.25" customHeight="1" x14ac:dyDescent="0.3">
      <c r="A2242" s="230">
        <v>414046</v>
      </c>
      <c r="B2242" s="230" t="s">
        <v>5023</v>
      </c>
      <c r="C2242" s="230" t="s">
        <v>389</v>
      </c>
      <c r="D2242" s="230" t="s">
        <v>4407</v>
      </c>
      <c r="E2242" s="230" t="s">
        <v>145</v>
      </c>
      <c r="F2242" s="230">
        <v>30256</v>
      </c>
      <c r="G2242" s="230" t="s">
        <v>1975</v>
      </c>
      <c r="H2242" s="230" t="s">
        <v>1482</v>
      </c>
      <c r="I2242" s="230" t="s">
        <v>58</v>
      </c>
      <c r="J2242" s="230" t="s">
        <v>302</v>
      </c>
      <c r="K2242" s="230">
        <v>2001</v>
      </c>
      <c r="L2242" s="230" t="s">
        <v>293</v>
      </c>
      <c r="U2242" s="230" t="s">
        <v>976</v>
      </c>
      <c r="V2242" s="230" t="s">
        <v>976</v>
      </c>
    </row>
    <row r="2243" spans="1:22" ht="17.25" customHeight="1" x14ac:dyDescent="0.3">
      <c r="A2243" s="230">
        <v>424848</v>
      </c>
      <c r="B2243" s="230" t="s">
        <v>5024</v>
      </c>
      <c r="C2243" s="230" t="s">
        <v>458</v>
      </c>
      <c r="D2243" s="230" t="s">
        <v>995</v>
      </c>
      <c r="E2243" s="230" t="s">
        <v>145</v>
      </c>
      <c r="F2243" s="230">
        <v>30152</v>
      </c>
      <c r="G2243" s="230" t="s">
        <v>2594</v>
      </c>
      <c r="H2243" s="230" t="s">
        <v>1482</v>
      </c>
      <c r="I2243" s="230" t="s">
        <v>58</v>
      </c>
      <c r="J2243" s="230" t="s">
        <v>303</v>
      </c>
      <c r="K2243" s="230">
        <v>2001</v>
      </c>
      <c r="L2243" s="230" t="s">
        <v>293</v>
      </c>
      <c r="S2243" s="230" t="s">
        <v>976</v>
      </c>
      <c r="T2243" s="230" t="s">
        <v>976</v>
      </c>
      <c r="U2243" s="230" t="s">
        <v>976</v>
      </c>
      <c r="V2243" s="230" t="s">
        <v>976</v>
      </c>
    </row>
    <row r="2244" spans="1:22" ht="17.25" customHeight="1" x14ac:dyDescent="0.3">
      <c r="A2244" s="230">
        <v>425456</v>
      </c>
      <c r="B2244" s="230" t="s">
        <v>5025</v>
      </c>
      <c r="C2244" s="230" t="s">
        <v>63</v>
      </c>
      <c r="D2244" s="230" t="s">
        <v>5026</v>
      </c>
      <c r="E2244" s="230" t="s">
        <v>146</v>
      </c>
      <c r="F2244" s="230">
        <v>31126</v>
      </c>
      <c r="G2244" s="230" t="s">
        <v>1952</v>
      </c>
      <c r="H2244" s="230" t="s">
        <v>1482</v>
      </c>
      <c r="I2244" s="230" t="s">
        <v>58</v>
      </c>
      <c r="J2244" s="230" t="s">
        <v>302</v>
      </c>
      <c r="K2244" s="230">
        <v>2003</v>
      </c>
      <c r="L2244" s="230" t="s">
        <v>293</v>
      </c>
      <c r="U2244" s="230" t="s">
        <v>976</v>
      </c>
      <c r="V2244" s="230" t="s">
        <v>976</v>
      </c>
    </row>
    <row r="2245" spans="1:22" ht="17.25" customHeight="1" x14ac:dyDescent="0.3">
      <c r="A2245" s="230">
        <v>424844</v>
      </c>
      <c r="B2245" s="230" t="s">
        <v>5027</v>
      </c>
      <c r="C2245" s="230" t="s">
        <v>402</v>
      </c>
      <c r="D2245" s="230" t="s">
        <v>612</v>
      </c>
      <c r="E2245" s="230" t="s">
        <v>145</v>
      </c>
      <c r="F2245" s="230">
        <v>30838</v>
      </c>
      <c r="G2245" s="230" t="s">
        <v>1563</v>
      </c>
      <c r="H2245" s="230" t="s">
        <v>1482</v>
      </c>
      <c r="I2245" s="230" t="s">
        <v>58</v>
      </c>
      <c r="J2245" s="230" t="s">
        <v>303</v>
      </c>
      <c r="K2245" s="230">
        <v>2003</v>
      </c>
      <c r="L2245" s="230" t="s">
        <v>293</v>
      </c>
      <c r="T2245" s="230" t="s">
        <v>976</v>
      </c>
      <c r="U2245" s="230" t="s">
        <v>976</v>
      </c>
      <c r="V2245" s="230" t="s">
        <v>976</v>
      </c>
    </row>
    <row r="2246" spans="1:22" ht="17.25" customHeight="1" x14ac:dyDescent="0.3">
      <c r="A2246" s="230">
        <v>426067</v>
      </c>
      <c r="B2246" s="230" t="s">
        <v>5028</v>
      </c>
      <c r="C2246" s="230" t="s">
        <v>61</v>
      </c>
      <c r="D2246" s="230" t="s">
        <v>475</v>
      </c>
      <c r="E2246" s="230" t="s">
        <v>146</v>
      </c>
      <c r="F2246" s="230">
        <v>31048</v>
      </c>
      <c r="H2246" s="230" t="s">
        <v>1482</v>
      </c>
      <c r="I2246" s="230" t="s">
        <v>58</v>
      </c>
      <c r="J2246" s="230" t="s">
        <v>302</v>
      </c>
      <c r="K2246" s="230">
        <v>2004</v>
      </c>
      <c r="L2246" s="230" t="s">
        <v>293</v>
      </c>
      <c r="U2246" s="230" t="s">
        <v>976</v>
      </c>
      <c r="V2246" s="230" t="s">
        <v>976</v>
      </c>
    </row>
    <row r="2247" spans="1:22" ht="17.25" customHeight="1" x14ac:dyDescent="0.3">
      <c r="A2247" s="230">
        <v>427531</v>
      </c>
      <c r="B2247" s="230" t="s">
        <v>5029</v>
      </c>
      <c r="C2247" s="230" t="s">
        <v>81</v>
      </c>
      <c r="D2247" s="230" t="s">
        <v>204</v>
      </c>
      <c r="E2247" s="230" t="s">
        <v>146</v>
      </c>
      <c r="F2247" s="230">
        <v>31787</v>
      </c>
      <c r="G2247" s="230" t="s">
        <v>3794</v>
      </c>
      <c r="H2247" s="230" t="s">
        <v>1482</v>
      </c>
      <c r="I2247" s="230" t="s">
        <v>58</v>
      </c>
      <c r="J2247" s="230" t="s">
        <v>302</v>
      </c>
      <c r="K2247" s="230">
        <v>2004</v>
      </c>
      <c r="L2247" s="230" t="s">
        <v>293</v>
      </c>
    </row>
    <row r="2248" spans="1:22" ht="17.25" customHeight="1" x14ac:dyDescent="0.3">
      <c r="A2248" s="230">
        <v>425083</v>
      </c>
      <c r="B2248" s="230" t="s">
        <v>5030</v>
      </c>
      <c r="C2248" s="230" t="s">
        <v>403</v>
      </c>
      <c r="D2248" s="230" t="s">
        <v>556</v>
      </c>
      <c r="E2248" s="230" t="s">
        <v>146</v>
      </c>
      <c r="F2248" s="230">
        <v>31376</v>
      </c>
      <c r="G2248" s="230" t="s">
        <v>1583</v>
      </c>
      <c r="H2248" s="230" t="s">
        <v>1482</v>
      </c>
      <c r="I2248" s="230" t="s">
        <v>58</v>
      </c>
      <c r="J2248" s="230" t="s">
        <v>303</v>
      </c>
      <c r="K2248" s="230">
        <v>2004</v>
      </c>
      <c r="L2248" s="230" t="s">
        <v>293</v>
      </c>
      <c r="S2248" s="230" t="s">
        <v>976</v>
      </c>
      <c r="T2248" s="230" t="s">
        <v>976</v>
      </c>
      <c r="U2248" s="230" t="s">
        <v>976</v>
      </c>
      <c r="V2248" s="230" t="s">
        <v>976</v>
      </c>
    </row>
    <row r="2249" spans="1:22" ht="17.25" customHeight="1" x14ac:dyDescent="0.3">
      <c r="A2249" s="230">
        <v>410101</v>
      </c>
      <c r="B2249" s="230" t="s">
        <v>1127</v>
      </c>
      <c r="C2249" s="230" t="s">
        <v>770</v>
      </c>
      <c r="D2249" s="230" t="s">
        <v>383</v>
      </c>
      <c r="E2249" s="230" t="s">
        <v>145</v>
      </c>
      <c r="F2249" s="230">
        <v>31797</v>
      </c>
      <c r="G2249" s="230" t="s">
        <v>5031</v>
      </c>
      <c r="H2249" s="230" t="s">
        <v>1482</v>
      </c>
      <c r="I2249" s="230" t="s">
        <v>58</v>
      </c>
      <c r="J2249" s="230" t="s">
        <v>303</v>
      </c>
      <c r="K2249" s="230">
        <v>2004</v>
      </c>
      <c r="L2249" s="230" t="s">
        <v>293</v>
      </c>
      <c r="S2249" s="230" t="s">
        <v>976</v>
      </c>
      <c r="T2249" s="230" t="s">
        <v>976</v>
      </c>
      <c r="U2249" s="230" t="s">
        <v>976</v>
      </c>
      <c r="V2249" s="230" t="s">
        <v>976</v>
      </c>
    </row>
    <row r="2250" spans="1:22" ht="17.25" customHeight="1" x14ac:dyDescent="0.3">
      <c r="A2250" s="230">
        <v>427486</v>
      </c>
      <c r="B2250" s="230" t="s">
        <v>5032</v>
      </c>
      <c r="C2250" s="230" t="s">
        <v>66</v>
      </c>
      <c r="D2250" s="230" t="s">
        <v>5033</v>
      </c>
      <c r="E2250" s="230" t="s">
        <v>146</v>
      </c>
      <c r="F2250" s="230">
        <v>31778</v>
      </c>
      <c r="G2250" s="230" t="s">
        <v>4388</v>
      </c>
      <c r="H2250" s="230" t="s">
        <v>1482</v>
      </c>
      <c r="I2250" s="230" t="s">
        <v>58</v>
      </c>
      <c r="J2250" s="230" t="s">
        <v>303</v>
      </c>
      <c r="K2250" s="230">
        <v>2004</v>
      </c>
      <c r="L2250" s="230" t="s">
        <v>293</v>
      </c>
      <c r="V2250" s="230" t="s">
        <v>976</v>
      </c>
    </row>
    <row r="2251" spans="1:22" ht="17.25" customHeight="1" x14ac:dyDescent="0.3">
      <c r="A2251" s="230">
        <v>427665</v>
      </c>
      <c r="B2251" s="230" t="s">
        <v>5034</v>
      </c>
      <c r="C2251" s="230" t="s">
        <v>113</v>
      </c>
      <c r="D2251" s="230" t="s">
        <v>433</v>
      </c>
      <c r="E2251" s="230" t="s">
        <v>146</v>
      </c>
      <c r="F2251" s="230" t="s">
        <v>5035</v>
      </c>
      <c r="G2251" s="230" t="s">
        <v>288</v>
      </c>
      <c r="H2251" s="230" t="s">
        <v>1482</v>
      </c>
      <c r="I2251" s="230" t="s">
        <v>58</v>
      </c>
      <c r="J2251" s="230" t="s">
        <v>302</v>
      </c>
      <c r="K2251" s="230">
        <v>2005</v>
      </c>
      <c r="L2251" s="230" t="s">
        <v>293</v>
      </c>
    </row>
    <row r="2252" spans="1:22" ht="17.25" customHeight="1" x14ac:dyDescent="0.3">
      <c r="A2252" s="230">
        <v>427620</v>
      </c>
      <c r="B2252" s="230" t="s">
        <v>5036</v>
      </c>
      <c r="C2252" s="230" t="s">
        <v>364</v>
      </c>
      <c r="D2252" s="230" t="s">
        <v>5037</v>
      </c>
      <c r="E2252" s="230" t="s">
        <v>145</v>
      </c>
      <c r="F2252" s="230">
        <v>31413</v>
      </c>
      <c r="G2252" s="230" t="s">
        <v>288</v>
      </c>
      <c r="H2252" s="230" t="s">
        <v>1482</v>
      </c>
      <c r="I2252" s="230" t="s">
        <v>58</v>
      </c>
      <c r="J2252" s="230" t="s">
        <v>302</v>
      </c>
      <c r="K2252" s="230">
        <v>2005</v>
      </c>
      <c r="L2252" s="230" t="s">
        <v>293</v>
      </c>
    </row>
    <row r="2253" spans="1:22" ht="17.25" customHeight="1" x14ac:dyDescent="0.3">
      <c r="A2253" s="230">
        <v>427335</v>
      </c>
      <c r="B2253" s="230" t="s">
        <v>5038</v>
      </c>
      <c r="C2253" s="230" t="s">
        <v>132</v>
      </c>
      <c r="D2253" s="230" t="s">
        <v>3849</v>
      </c>
      <c r="E2253" s="230" t="s">
        <v>146</v>
      </c>
      <c r="F2253" s="230">
        <v>32403</v>
      </c>
      <c r="G2253" s="230" t="s">
        <v>5039</v>
      </c>
      <c r="H2253" s="230" t="s">
        <v>1482</v>
      </c>
      <c r="I2253" s="230" t="s">
        <v>58</v>
      </c>
      <c r="J2253" s="230" t="s">
        <v>303</v>
      </c>
      <c r="K2253" s="230">
        <v>2005</v>
      </c>
      <c r="L2253" s="230" t="s">
        <v>293</v>
      </c>
    </row>
    <row r="2254" spans="1:22" ht="17.25" customHeight="1" x14ac:dyDescent="0.3">
      <c r="A2254" s="230">
        <v>425638</v>
      </c>
      <c r="B2254" s="230" t="s">
        <v>5040</v>
      </c>
      <c r="C2254" s="230" t="s">
        <v>352</v>
      </c>
      <c r="D2254" s="230" t="s">
        <v>353</v>
      </c>
      <c r="E2254" s="230" t="s">
        <v>146</v>
      </c>
      <c r="F2254" s="230">
        <v>32160</v>
      </c>
      <c r="G2254" s="230" t="s">
        <v>1856</v>
      </c>
      <c r="H2254" s="230" t="s">
        <v>1482</v>
      </c>
      <c r="I2254" s="230" t="s">
        <v>58</v>
      </c>
      <c r="J2254" s="230" t="s">
        <v>302</v>
      </c>
      <c r="K2254" s="230">
        <v>2006</v>
      </c>
      <c r="L2254" s="230" t="s">
        <v>293</v>
      </c>
      <c r="T2254" s="230" t="s">
        <v>976</v>
      </c>
      <c r="U2254" s="230" t="s">
        <v>976</v>
      </c>
      <c r="V2254" s="230" t="s">
        <v>976</v>
      </c>
    </row>
    <row r="2255" spans="1:22" ht="17.25" customHeight="1" x14ac:dyDescent="0.3">
      <c r="A2255" s="230">
        <v>411732</v>
      </c>
      <c r="B2255" s="230" t="s">
        <v>5041</v>
      </c>
      <c r="C2255" s="230" t="s">
        <v>104</v>
      </c>
      <c r="D2255" s="230" t="s">
        <v>5042</v>
      </c>
      <c r="E2255" s="230" t="s">
        <v>145</v>
      </c>
      <c r="F2255" s="230">
        <v>32307</v>
      </c>
      <c r="G2255" s="230" t="s">
        <v>1832</v>
      </c>
      <c r="H2255" s="230" t="s">
        <v>1482</v>
      </c>
      <c r="I2255" s="230" t="s">
        <v>58</v>
      </c>
      <c r="J2255" s="230" t="s">
        <v>302</v>
      </c>
      <c r="K2255" s="230">
        <v>2006</v>
      </c>
      <c r="L2255" s="230" t="s">
        <v>293</v>
      </c>
      <c r="S2255" s="230" t="s">
        <v>976</v>
      </c>
      <c r="T2255" s="230" t="s">
        <v>976</v>
      </c>
      <c r="U2255" s="230" t="s">
        <v>976</v>
      </c>
      <c r="V2255" s="230" t="s">
        <v>976</v>
      </c>
    </row>
    <row r="2256" spans="1:22" ht="17.25" customHeight="1" x14ac:dyDescent="0.3">
      <c r="A2256" s="230">
        <v>425000</v>
      </c>
      <c r="B2256" s="230" t="s">
        <v>5043</v>
      </c>
      <c r="C2256" s="230" t="s">
        <v>75</v>
      </c>
      <c r="D2256" s="230" t="s">
        <v>205</v>
      </c>
      <c r="E2256" s="230" t="s">
        <v>146</v>
      </c>
      <c r="F2256" s="230">
        <v>32690</v>
      </c>
      <c r="G2256" s="230" t="s">
        <v>3759</v>
      </c>
      <c r="H2256" s="230" t="s">
        <v>1482</v>
      </c>
      <c r="I2256" s="230" t="s">
        <v>58</v>
      </c>
      <c r="J2256" s="230" t="s">
        <v>303</v>
      </c>
      <c r="K2256" s="230">
        <v>2006</v>
      </c>
      <c r="L2256" s="230" t="s">
        <v>293</v>
      </c>
      <c r="S2256" s="230" t="s">
        <v>976</v>
      </c>
      <c r="T2256" s="230" t="s">
        <v>976</v>
      </c>
      <c r="U2256" s="230" t="s">
        <v>976</v>
      </c>
      <c r="V2256" s="230" t="s">
        <v>976</v>
      </c>
    </row>
    <row r="2257" spans="1:22" ht="17.25" customHeight="1" x14ac:dyDescent="0.3">
      <c r="A2257" s="230">
        <v>427294</v>
      </c>
      <c r="B2257" s="230" t="s">
        <v>5044</v>
      </c>
      <c r="C2257" s="230" t="s">
        <v>63</v>
      </c>
      <c r="D2257" s="230" t="s">
        <v>207</v>
      </c>
      <c r="E2257" s="230" t="s">
        <v>1780</v>
      </c>
      <c r="H2257" s="230" t="s">
        <v>1482</v>
      </c>
      <c r="I2257" s="230" t="s">
        <v>58</v>
      </c>
      <c r="J2257" s="230" t="s">
        <v>302</v>
      </c>
      <c r="K2257" s="230">
        <v>2007</v>
      </c>
      <c r="L2257" s="230" t="s">
        <v>293</v>
      </c>
    </row>
    <row r="2258" spans="1:22" ht="17.25" customHeight="1" x14ac:dyDescent="0.3">
      <c r="A2258" s="230">
        <v>425581</v>
      </c>
      <c r="B2258" s="230" t="s">
        <v>5045</v>
      </c>
      <c r="C2258" s="230" t="s">
        <v>112</v>
      </c>
      <c r="D2258" s="230" t="s">
        <v>200</v>
      </c>
      <c r="E2258" s="230" t="s">
        <v>146</v>
      </c>
      <c r="F2258" s="230">
        <v>32509</v>
      </c>
      <c r="H2258" s="230" t="s">
        <v>1482</v>
      </c>
      <c r="I2258" s="230" t="s">
        <v>58</v>
      </c>
      <c r="J2258" s="230" t="s">
        <v>302</v>
      </c>
      <c r="K2258" s="230">
        <v>2007</v>
      </c>
      <c r="L2258" s="230" t="s">
        <v>293</v>
      </c>
      <c r="T2258" s="230" t="s">
        <v>976</v>
      </c>
      <c r="U2258" s="230" t="s">
        <v>976</v>
      </c>
      <c r="V2258" s="230" t="s">
        <v>976</v>
      </c>
    </row>
    <row r="2259" spans="1:22" ht="17.25" customHeight="1" x14ac:dyDescent="0.3">
      <c r="A2259" s="230">
        <v>424883</v>
      </c>
      <c r="B2259" s="230" t="s">
        <v>5046</v>
      </c>
      <c r="C2259" s="230" t="s">
        <v>63</v>
      </c>
      <c r="D2259" s="230" t="s">
        <v>237</v>
      </c>
      <c r="E2259" s="230" t="s">
        <v>145</v>
      </c>
      <c r="F2259" s="230">
        <v>32787</v>
      </c>
      <c r="G2259" s="230" t="s">
        <v>2018</v>
      </c>
      <c r="H2259" s="230" t="s">
        <v>1482</v>
      </c>
      <c r="I2259" s="230" t="s">
        <v>58</v>
      </c>
      <c r="J2259" s="230" t="s">
        <v>302</v>
      </c>
      <c r="K2259" s="230">
        <v>2007</v>
      </c>
      <c r="L2259" s="230" t="s">
        <v>293</v>
      </c>
      <c r="U2259" s="230" t="s">
        <v>976</v>
      </c>
      <c r="V2259" s="230" t="s">
        <v>976</v>
      </c>
    </row>
    <row r="2260" spans="1:22" ht="17.25" customHeight="1" x14ac:dyDescent="0.3">
      <c r="A2260" s="230">
        <v>427168</v>
      </c>
      <c r="B2260" s="230" t="s">
        <v>5047</v>
      </c>
      <c r="C2260" s="230" t="s">
        <v>715</v>
      </c>
      <c r="D2260" s="230" t="s">
        <v>5048</v>
      </c>
      <c r="E2260" s="230" t="s">
        <v>146</v>
      </c>
      <c r="F2260" s="230" t="s">
        <v>5049</v>
      </c>
      <c r="G2260" s="230" t="s">
        <v>288</v>
      </c>
      <c r="H2260" s="230" t="s">
        <v>1482</v>
      </c>
      <c r="I2260" s="230" t="s">
        <v>58</v>
      </c>
      <c r="J2260" s="230" t="s">
        <v>302</v>
      </c>
      <c r="K2260" s="230">
        <v>2007</v>
      </c>
      <c r="L2260" s="230" t="s">
        <v>293</v>
      </c>
    </row>
    <row r="2261" spans="1:22" ht="17.25" customHeight="1" x14ac:dyDescent="0.3">
      <c r="A2261" s="230">
        <v>425184</v>
      </c>
      <c r="B2261" s="230" t="s">
        <v>5050</v>
      </c>
      <c r="C2261" s="230" t="s">
        <v>498</v>
      </c>
      <c r="D2261" s="230" t="s">
        <v>242</v>
      </c>
      <c r="E2261" s="230" t="s">
        <v>145</v>
      </c>
      <c r="F2261" s="230">
        <v>32202</v>
      </c>
      <c r="G2261" s="230" t="s">
        <v>1952</v>
      </c>
      <c r="H2261" s="230" t="s">
        <v>1482</v>
      </c>
      <c r="I2261" s="230" t="s">
        <v>58</v>
      </c>
      <c r="J2261" s="230" t="s">
        <v>303</v>
      </c>
      <c r="K2261" s="230">
        <v>2007</v>
      </c>
      <c r="L2261" s="230" t="s">
        <v>293</v>
      </c>
      <c r="S2261" s="230" t="s">
        <v>976</v>
      </c>
      <c r="T2261" s="230" t="s">
        <v>976</v>
      </c>
      <c r="U2261" s="230" t="s">
        <v>976</v>
      </c>
      <c r="V2261" s="230" t="s">
        <v>976</v>
      </c>
    </row>
    <row r="2262" spans="1:22" ht="17.25" customHeight="1" x14ac:dyDescent="0.3">
      <c r="A2262" s="230">
        <v>411423</v>
      </c>
      <c r="B2262" s="230" t="s">
        <v>5051</v>
      </c>
      <c r="C2262" s="230" t="s">
        <v>395</v>
      </c>
      <c r="D2262" s="230" t="s">
        <v>5052</v>
      </c>
      <c r="E2262" s="230" t="s">
        <v>145</v>
      </c>
      <c r="F2262" s="230">
        <v>32752</v>
      </c>
      <c r="G2262" s="230" t="s">
        <v>5053</v>
      </c>
      <c r="H2262" s="230" t="s">
        <v>1482</v>
      </c>
      <c r="I2262" s="230" t="s">
        <v>58</v>
      </c>
      <c r="J2262" s="230" t="s">
        <v>303</v>
      </c>
      <c r="K2262" s="230">
        <v>2007</v>
      </c>
      <c r="L2262" s="230" t="s">
        <v>293</v>
      </c>
      <c r="S2262" s="230" t="s">
        <v>976</v>
      </c>
      <c r="T2262" s="230" t="s">
        <v>976</v>
      </c>
      <c r="U2262" s="230" t="s">
        <v>976</v>
      </c>
      <c r="V2262" s="230" t="s">
        <v>976</v>
      </c>
    </row>
    <row r="2263" spans="1:22" ht="17.25" customHeight="1" x14ac:dyDescent="0.3">
      <c r="A2263" s="230">
        <v>423529</v>
      </c>
      <c r="B2263" s="230" t="s">
        <v>5054</v>
      </c>
      <c r="C2263" s="230" t="s">
        <v>5055</v>
      </c>
      <c r="D2263" s="230" t="s">
        <v>5056</v>
      </c>
      <c r="E2263" s="230" t="s">
        <v>146</v>
      </c>
      <c r="F2263" s="230">
        <v>33038</v>
      </c>
      <c r="G2263" s="230" t="s">
        <v>1856</v>
      </c>
      <c r="H2263" s="230" t="s">
        <v>1482</v>
      </c>
      <c r="I2263" s="230" t="s">
        <v>58</v>
      </c>
      <c r="J2263" s="230" t="s">
        <v>303</v>
      </c>
      <c r="K2263" s="230">
        <v>2007</v>
      </c>
      <c r="L2263" s="230" t="s">
        <v>293</v>
      </c>
      <c r="S2263" s="230" t="s">
        <v>976</v>
      </c>
      <c r="T2263" s="230" t="s">
        <v>976</v>
      </c>
      <c r="U2263" s="230" t="s">
        <v>976</v>
      </c>
      <c r="V2263" s="230" t="s">
        <v>976</v>
      </c>
    </row>
    <row r="2264" spans="1:22" ht="17.25" customHeight="1" x14ac:dyDescent="0.3">
      <c r="A2264" s="230">
        <v>424444</v>
      </c>
      <c r="B2264" s="230" t="s">
        <v>5057</v>
      </c>
      <c r="C2264" s="230" t="s">
        <v>66</v>
      </c>
      <c r="D2264" s="230" t="s">
        <v>1773</v>
      </c>
      <c r="E2264" s="230" t="s">
        <v>146</v>
      </c>
      <c r="F2264" s="230">
        <v>32963</v>
      </c>
      <c r="G2264" s="230" t="s">
        <v>2594</v>
      </c>
      <c r="H2264" s="230" t="s">
        <v>1482</v>
      </c>
      <c r="I2264" s="230" t="s">
        <v>58</v>
      </c>
      <c r="J2264" s="230" t="s">
        <v>302</v>
      </c>
      <c r="K2264" s="230">
        <v>2008</v>
      </c>
      <c r="L2264" s="230" t="s">
        <v>293</v>
      </c>
      <c r="S2264" s="230" t="s">
        <v>976</v>
      </c>
      <c r="T2264" s="230" t="s">
        <v>976</v>
      </c>
      <c r="U2264" s="230" t="s">
        <v>976</v>
      </c>
      <c r="V2264" s="230" t="s">
        <v>976</v>
      </c>
    </row>
    <row r="2265" spans="1:22" ht="17.25" customHeight="1" x14ac:dyDescent="0.3">
      <c r="A2265" s="230">
        <v>422792</v>
      </c>
      <c r="B2265" s="230" t="s">
        <v>5058</v>
      </c>
      <c r="C2265" s="230" t="s">
        <v>63</v>
      </c>
      <c r="D2265" s="230" t="s">
        <v>207</v>
      </c>
      <c r="E2265" s="230" t="s">
        <v>145</v>
      </c>
      <c r="F2265" s="230">
        <v>32874</v>
      </c>
      <c r="G2265" s="230" t="s">
        <v>2711</v>
      </c>
      <c r="H2265" s="230" t="s">
        <v>1482</v>
      </c>
      <c r="I2265" s="230" t="s">
        <v>58</v>
      </c>
      <c r="J2265" s="230" t="s">
        <v>303</v>
      </c>
      <c r="K2265" s="230">
        <v>2008</v>
      </c>
      <c r="L2265" s="230" t="s">
        <v>293</v>
      </c>
      <c r="S2265" s="230" t="s">
        <v>976</v>
      </c>
      <c r="T2265" s="230" t="s">
        <v>976</v>
      </c>
      <c r="U2265" s="230" t="s">
        <v>976</v>
      </c>
      <c r="V2265" s="230" t="s">
        <v>976</v>
      </c>
    </row>
    <row r="2266" spans="1:22" ht="17.25" customHeight="1" x14ac:dyDescent="0.3">
      <c r="A2266" s="230">
        <v>425165</v>
      </c>
      <c r="B2266" s="230" t="s">
        <v>5059</v>
      </c>
      <c r="C2266" s="230" t="s">
        <v>644</v>
      </c>
      <c r="D2266" s="230" t="s">
        <v>255</v>
      </c>
      <c r="E2266" s="230" t="s">
        <v>145</v>
      </c>
      <c r="F2266" s="230">
        <v>33186</v>
      </c>
      <c r="G2266" s="230" t="s">
        <v>1832</v>
      </c>
      <c r="H2266" s="230" t="s">
        <v>1482</v>
      </c>
      <c r="I2266" s="230" t="s">
        <v>58</v>
      </c>
      <c r="J2266" s="230" t="s">
        <v>303</v>
      </c>
      <c r="K2266" s="230">
        <v>2008</v>
      </c>
      <c r="L2266" s="230" t="s">
        <v>293</v>
      </c>
      <c r="S2266" s="230" t="s">
        <v>976</v>
      </c>
      <c r="T2266" s="230" t="s">
        <v>976</v>
      </c>
      <c r="U2266" s="230" t="s">
        <v>976</v>
      </c>
      <c r="V2266" s="230" t="s">
        <v>976</v>
      </c>
    </row>
    <row r="2267" spans="1:22" ht="17.25" customHeight="1" x14ac:dyDescent="0.3">
      <c r="A2267" s="230">
        <v>424880</v>
      </c>
      <c r="B2267" s="230" t="s">
        <v>5060</v>
      </c>
      <c r="C2267" s="230" t="s">
        <v>490</v>
      </c>
      <c r="D2267" s="230" t="s">
        <v>208</v>
      </c>
      <c r="E2267" s="230" t="s">
        <v>146</v>
      </c>
      <c r="F2267" s="230">
        <v>33498</v>
      </c>
      <c r="G2267" s="230" t="s">
        <v>4731</v>
      </c>
      <c r="H2267" s="230" t="s">
        <v>1482</v>
      </c>
      <c r="I2267" s="230" t="s">
        <v>58</v>
      </c>
      <c r="J2267" s="230" t="s">
        <v>302</v>
      </c>
      <c r="K2267" s="230">
        <v>2009</v>
      </c>
      <c r="L2267" s="230" t="s">
        <v>293</v>
      </c>
      <c r="S2267" s="230" t="s">
        <v>976</v>
      </c>
      <c r="T2267" s="230" t="s">
        <v>976</v>
      </c>
      <c r="U2267" s="230" t="s">
        <v>976</v>
      </c>
      <c r="V2267" s="230" t="s">
        <v>976</v>
      </c>
    </row>
    <row r="2268" spans="1:22" ht="17.25" customHeight="1" x14ac:dyDescent="0.3">
      <c r="A2268" s="230">
        <v>424157</v>
      </c>
      <c r="B2268" s="230" t="s">
        <v>5061</v>
      </c>
      <c r="C2268" s="230" t="s">
        <v>79</v>
      </c>
      <c r="D2268" s="230" t="s">
        <v>206</v>
      </c>
      <c r="E2268" s="230" t="s">
        <v>146</v>
      </c>
      <c r="F2268" s="230">
        <v>33620</v>
      </c>
      <c r="G2268" s="230" t="s">
        <v>2519</v>
      </c>
      <c r="H2268" s="230" t="s">
        <v>1482</v>
      </c>
      <c r="I2268" s="230" t="s">
        <v>58</v>
      </c>
      <c r="J2268" s="230" t="s">
        <v>302</v>
      </c>
      <c r="K2268" s="230">
        <v>2009</v>
      </c>
      <c r="L2268" s="230" t="s">
        <v>293</v>
      </c>
      <c r="R2268" s="230" t="s">
        <v>976</v>
      </c>
      <c r="T2268" s="230" t="s">
        <v>976</v>
      </c>
      <c r="U2268" s="230" t="s">
        <v>976</v>
      </c>
      <c r="V2268" s="230" t="s">
        <v>976</v>
      </c>
    </row>
    <row r="2269" spans="1:22" ht="17.25" customHeight="1" x14ac:dyDescent="0.3">
      <c r="A2269" s="230">
        <v>421499</v>
      </c>
      <c r="B2269" s="230" t="s">
        <v>5062</v>
      </c>
      <c r="C2269" s="230" t="s">
        <v>422</v>
      </c>
      <c r="D2269" s="230" t="s">
        <v>233</v>
      </c>
      <c r="E2269" s="230" t="s">
        <v>146</v>
      </c>
      <c r="F2269" s="230">
        <v>32554</v>
      </c>
      <c r="G2269" s="230" t="s">
        <v>1952</v>
      </c>
      <c r="H2269" s="230" t="s">
        <v>1482</v>
      </c>
      <c r="I2269" s="230" t="s">
        <v>58</v>
      </c>
      <c r="J2269" s="230" t="s">
        <v>303</v>
      </c>
      <c r="K2269" s="230">
        <v>2009</v>
      </c>
      <c r="L2269" s="230" t="s">
        <v>293</v>
      </c>
      <c r="R2269" s="230" t="s">
        <v>976</v>
      </c>
      <c r="T2269" s="230" t="s">
        <v>976</v>
      </c>
      <c r="U2269" s="230" t="s">
        <v>976</v>
      </c>
      <c r="V2269" s="230" t="s">
        <v>976</v>
      </c>
    </row>
    <row r="2270" spans="1:22" ht="17.25" customHeight="1" x14ac:dyDescent="0.3">
      <c r="A2270" s="230">
        <v>419893</v>
      </c>
      <c r="B2270" s="230" t="s">
        <v>5063</v>
      </c>
      <c r="C2270" s="230" t="s">
        <v>376</v>
      </c>
      <c r="D2270" s="230" t="s">
        <v>1120</v>
      </c>
      <c r="E2270" s="230" t="s">
        <v>145</v>
      </c>
      <c r="F2270" s="230">
        <v>33605</v>
      </c>
      <c r="G2270" s="230" t="s">
        <v>5064</v>
      </c>
      <c r="H2270" s="230" t="s">
        <v>1482</v>
      </c>
      <c r="I2270" s="230" t="s">
        <v>58</v>
      </c>
      <c r="J2270" s="230" t="s">
        <v>302</v>
      </c>
      <c r="K2270" s="230">
        <v>2010</v>
      </c>
      <c r="L2270" s="230" t="s">
        <v>293</v>
      </c>
      <c r="S2270" s="230" t="s">
        <v>976</v>
      </c>
      <c r="T2270" s="230" t="s">
        <v>976</v>
      </c>
      <c r="U2270" s="230" t="s">
        <v>976</v>
      </c>
      <c r="V2270" s="230" t="s">
        <v>976</v>
      </c>
    </row>
    <row r="2271" spans="1:22" ht="17.25" customHeight="1" x14ac:dyDescent="0.3">
      <c r="A2271" s="230">
        <v>415690</v>
      </c>
      <c r="B2271" s="230" t="s">
        <v>5065</v>
      </c>
      <c r="C2271" s="230" t="s">
        <v>80</v>
      </c>
      <c r="D2271" s="230" t="s">
        <v>238</v>
      </c>
      <c r="E2271" s="230" t="s">
        <v>145</v>
      </c>
      <c r="F2271" s="230">
        <v>33709</v>
      </c>
      <c r="G2271" s="230" t="s">
        <v>4882</v>
      </c>
      <c r="H2271" s="230" t="s">
        <v>1482</v>
      </c>
      <c r="I2271" s="230" t="s">
        <v>58</v>
      </c>
      <c r="J2271" s="230" t="s">
        <v>302</v>
      </c>
      <c r="K2271" s="230">
        <v>2010</v>
      </c>
      <c r="L2271" s="230" t="s">
        <v>293</v>
      </c>
      <c r="S2271" s="230" t="s">
        <v>976</v>
      </c>
      <c r="T2271" s="230" t="s">
        <v>976</v>
      </c>
      <c r="U2271" s="230" t="s">
        <v>976</v>
      </c>
      <c r="V2271" s="230" t="s">
        <v>976</v>
      </c>
    </row>
    <row r="2272" spans="1:22" ht="17.25" customHeight="1" x14ac:dyDescent="0.3">
      <c r="A2272" s="230">
        <v>427400</v>
      </c>
      <c r="B2272" s="230" t="s">
        <v>5066</v>
      </c>
      <c r="C2272" s="230" t="s">
        <v>105</v>
      </c>
      <c r="D2272" s="230" t="s">
        <v>558</v>
      </c>
      <c r="E2272" s="230" t="s">
        <v>1780</v>
      </c>
      <c r="H2272" s="230" t="s">
        <v>1482</v>
      </c>
      <c r="I2272" s="230" t="s">
        <v>58</v>
      </c>
      <c r="J2272" s="230" t="s">
        <v>303</v>
      </c>
      <c r="K2272" s="230">
        <v>2010</v>
      </c>
      <c r="L2272" s="230" t="s">
        <v>293</v>
      </c>
      <c r="V2272" s="230" t="s">
        <v>976</v>
      </c>
    </row>
    <row r="2273" spans="1:22" ht="17.25" customHeight="1" x14ac:dyDescent="0.3">
      <c r="A2273" s="230">
        <v>427346</v>
      </c>
      <c r="B2273" s="230" t="s">
        <v>5067</v>
      </c>
      <c r="C2273" s="230" t="s">
        <v>697</v>
      </c>
      <c r="D2273" s="230" t="s">
        <v>5068</v>
      </c>
      <c r="E2273" s="230" t="s">
        <v>146</v>
      </c>
      <c r="F2273" s="230" t="s">
        <v>5069</v>
      </c>
      <c r="G2273" s="230" t="s">
        <v>1563</v>
      </c>
      <c r="H2273" s="230" t="s">
        <v>1482</v>
      </c>
      <c r="I2273" s="230" t="s">
        <v>58</v>
      </c>
      <c r="J2273" s="230" t="s">
        <v>303</v>
      </c>
      <c r="K2273" s="230">
        <v>2011</v>
      </c>
      <c r="L2273" s="230" t="s">
        <v>293</v>
      </c>
      <c r="V2273" s="230" t="s">
        <v>976</v>
      </c>
    </row>
    <row r="2274" spans="1:22" ht="17.25" customHeight="1" x14ac:dyDescent="0.3">
      <c r="A2274" s="230">
        <v>427299</v>
      </c>
      <c r="B2274" s="230" t="s">
        <v>1003</v>
      </c>
      <c r="C2274" s="230" t="s">
        <v>491</v>
      </c>
      <c r="D2274" s="230" t="s">
        <v>5070</v>
      </c>
      <c r="E2274" s="230" t="s">
        <v>146</v>
      </c>
      <c r="F2274" s="230">
        <v>34033</v>
      </c>
      <c r="G2274" s="230" t="s">
        <v>4257</v>
      </c>
      <c r="H2274" s="230" t="s">
        <v>1482</v>
      </c>
      <c r="I2274" s="230" t="s">
        <v>58</v>
      </c>
      <c r="J2274" s="230" t="s">
        <v>302</v>
      </c>
      <c r="K2274" s="230">
        <v>2012</v>
      </c>
      <c r="L2274" s="230" t="s">
        <v>293</v>
      </c>
    </row>
    <row r="2275" spans="1:22" ht="17.25" customHeight="1" x14ac:dyDescent="0.3">
      <c r="A2275" s="230">
        <v>427585</v>
      </c>
      <c r="B2275" s="230" t="s">
        <v>5071</v>
      </c>
      <c r="C2275" s="230" t="s">
        <v>74</v>
      </c>
      <c r="D2275" s="230" t="s">
        <v>504</v>
      </c>
      <c r="E2275" s="230" t="s">
        <v>145</v>
      </c>
      <c r="F2275" s="230">
        <v>34700</v>
      </c>
      <c r="G2275" s="230" t="s">
        <v>5072</v>
      </c>
      <c r="H2275" s="230" t="s">
        <v>1482</v>
      </c>
      <c r="I2275" s="230" t="s">
        <v>58</v>
      </c>
      <c r="J2275" s="230" t="s">
        <v>303</v>
      </c>
      <c r="K2275" s="230">
        <v>2012</v>
      </c>
      <c r="L2275" s="230" t="s">
        <v>293</v>
      </c>
    </row>
    <row r="2276" spans="1:22" ht="17.25" customHeight="1" x14ac:dyDescent="0.3">
      <c r="A2276" s="230">
        <v>427203</v>
      </c>
      <c r="B2276" s="230" t="s">
        <v>5073</v>
      </c>
      <c r="C2276" s="230" t="s">
        <v>823</v>
      </c>
      <c r="D2276" s="230" t="s">
        <v>214</v>
      </c>
      <c r="E2276" s="230" t="s">
        <v>146</v>
      </c>
      <c r="F2276" s="230">
        <v>34035</v>
      </c>
      <c r="G2276" s="230" t="s">
        <v>1952</v>
      </c>
      <c r="H2276" s="230" t="s">
        <v>1482</v>
      </c>
      <c r="I2276" s="230" t="s">
        <v>58</v>
      </c>
      <c r="J2276" s="230" t="s">
        <v>302</v>
      </c>
      <c r="K2276" s="230">
        <v>2013</v>
      </c>
      <c r="L2276" s="230" t="s">
        <v>293</v>
      </c>
    </row>
    <row r="2277" spans="1:22" ht="17.25" customHeight="1" x14ac:dyDescent="0.3">
      <c r="A2277" s="230">
        <v>427039</v>
      </c>
      <c r="B2277" s="230" t="s">
        <v>5074</v>
      </c>
      <c r="C2277" s="230" t="s">
        <v>63</v>
      </c>
      <c r="D2277" s="230" t="s">
        <v>258</v>
      </c>
      <c r="E2277" s="230" t="s">
        <v>146</v>
      </c>
      <c r="F2277" s="230">
        <v>33829</v>
      </c>
      <c r="G2277" s="230" t="s">
        <v>4430</v>
      </c>
      <c r="H2277" s="230" t="s">
        <v>1482</v>
      </c>
      <c r="I2277" s="230" t="s">
        <v>58</v>
      </c>
      <c r="J2277" s="230" t="s">
        <v>303</v>
      </c>
      <c r="K2277" s="230">
        <v>2013</v>
      </c>
      <c r="L2277" s="230" t="s">
        <v>293</v>
      </c>
      <c r="U2277" s="230" t="s">
        <v>976</v>
      </c>
      <c r="V2277" s="230" t="s">
        <v>976</v>
      </c>
    </row>
    <row r="2278" spans="1:22" ht="17.25" customHeight="1" x14ac:dyDescent="0.3">
      <c r="A2278" s="230">
        <v>425154</v>
      </c>
      <c r="B2278" s="230" t="s">
        <v>5075</v>
      </c>
      <c r="C2278" s="230" t="s">
        <v>354</v>
      </c>
      <c r="D2278" s="230" t="s">
        <v>207</v>
      </c>
      <c r="E2278" s="230" t="s">
        <v>145</v>
      </c>
      <c r="F2278" s="230">
        <v>34095</v>
      </c>
      <c r="G2278" s="230" t="s">
        <v>4269</v>
      </c>
      <c r="H2278" s="230" t="s">
        <v>1482</v>
      </c>
      <c r="I2278" s="230" t="s">
        <v>58</v>
      </c>
      <c r="J2278" s="230" t="s">
        <v>303</v>
      </c>
      <c r="K2278" s="230">
        <v>2013</v>
      </c>
      <c r="L2278" s="230" t="s">
        <v>293</v>
      </c>
      <c r="T2278" s="230" t="s">
        <v>976</v>
      </c>
      <c r="U2278" s="230" t="s">
        <v>976</v>
      </c>
      <c r="V2278" s="230" t="s">
        <v>976</v>
      </c>
    </row>
    <row r="2279" spans="1:22" ht="17.25" customHeight="1" x14ac:dyDescent="0.3">
      <c r="A2279" s="230">
        <v>427310</v>
      </c>
      <c r="B2279" s="230" t="s">
        <v>5076</v>
      </c>
      <c r="C2279" s="230" t="s">
        <v>63</v>
      </c>
      <c r="D2279" s="230" t="s">
        <v>205</v>
      </c>
      <c r="E2279" s="230" t="s">
        <v>146</v>
      </c>
      <c r="F2279" s="230">
        <v>35065</v>
      </c>
      <c r="G2279" s="230" t="s">
        <v>2047</v>
      </c>
      <c r="H2279" s="230" t="s">
        <v>1482</v>
      </c>
      <c r="I2279" s="230" t="s">
        <v>58</v>
      </c>
      <c r="J2279" s="230" t="s">
        <v>303</v>
      </c>
      <c r="K2279" s="230">
        <v>2013</v>
      </c>
      <c r="L2279" s="230" t="s">
        <v>293</v>
      </c>
    </row>
    <row r="2280" spans="1:22" ht="17.25" customHeight="1" x14ac:dyDescent="0.3">
      <c r="A2280" s="230">
        <v>427586</v>
      </c>
      <c r="B2280" s="230" t="s">
        <v>5077</v>
      </c>
      <c r="C2280" s="230" t="s">
        <v>660</v>
      </c>
      <c r="D2280" s="230" t="s">
        <v>374</v>
      </c>
      <c r="E2280" s="230" t="s">
        <v>145</v>
      </c>
      <c r="F2280" s="230" t="s">
        <v>5078</v>
      </c>
      <c r="G2280" s="230" t="s">
        <v>1485</v>
      </c>
      <c r="H2280" s="230" t="s">
        <v>1482</v>
      </c>
      <c r="I2280" s="230" t="s">
        <v>58</v>
      </c>
      <c r="J2280" s="230" t="s">
        <v>303</v>
      </c>
      <c r="K2280" s="230">
        <v>2013</v>
      </c>
      <c r="L2280" s="230" t="s">
        <v>293</v>
      </c>
    </row>
    <row r="2281" spans="1:22" ht="17.25" customHeight="1" x14ac:dyDescent="0.3">
      <c r="A2281" s="230">
        <v>427599</v>
      </c>
      <c r="B2281" s="230" t="s">
        <v>5079</v>
      </c>
      <c r="C2281" s="230" t="s">
        <v>3828</v>
      </c>
      <c r="D2281" s="230" t="s">
        <v>623</v>
      </c>
      <c r="E2281" s="230" t="s">
        <v>145</v>
      </c>
      <c r="F2281" s="230">
        <v>34975</v>
      </c>
      <c r="G2281" s="230" t="s">
        <v>4269</v>
      </c>
      <c r="H2281" s="230" t="s">
        <v>1482</v>
      </c>
      <c r="I2281" s="230" t="s">
        <v>58</v>
      </c>
      <c r="J2281" s="230" t="s">
        <v>303</v>
      </c>
      <c r="K2281" s="230">
        <v>2014</v>
      </c>
      <c r="L2281" s="230" t="s">
        <v>293</v>
      </c>
    </row>
    <row r="2282" spans="1:22" ht="17.25" customHeight="1" x14ac:dyDescent="0.3">
      <c r="A2282" s="230">
        <v>427621</v>
      </c>
      <c r="B2282" s="230" t="s">
        <v>5080</v>
      </c>
      <c r="C2282" s="230" t="s">
        <v>62</v>
      </c>
      <c r="D2282" s="230" t="s">
        <v>277</v>
      </c>
      <c r="E2282" s="230" t="s">
        <v>145</v>
      </c>
      <c r="F2282" s="230">
        <v>35068</v>
      </c>
      <c r="G2282" s="230" t="s">
        <v>5081</v>
      </c>
      <c r="H2282" s="230" t="s">
        <v>1482</v>
      </c>
      <c r="I2282" s="230" t="s">
        <v>58</v>
      </c>
      <c r="J2282" s="230" t="s">
        <v>303</v>
      </c>
      <c r="K2282" s="230">
        <v>2014</v>
      </c>
      <c r="L2282" s="230" t="s">
        <v>293</v>
      </c>
    </row>
    <row r="2283" spans="1:22" ht="17.25" customHeight="1" x14ac:dyDescent="0.3">
      <c r="A2283" s="230">
        <v>427449</v>
      </c>
      <c r="B2283" s="230" t="s">
        <v>5082</v>
      </c>
      <c r="C2283" s="230" t="s">
        <v>607</v>
      </c>
      <c r="D2283" s="230" t="s">
        <v>418</v>
      </c>
      <c r="E2283" s="230" t="s">
        <v>145</v>
      </c>
      <c r="F2283" s="230" t="s">
        <v>5083</v>
      </c>
      <c r="G2283" s="230" t="s">
        <v>288</v>
      </c>
      <c r="H2283" s="230" t="s">
        <v>1482</v>
      </c>
      <c r="I2283" s="230" t="s">
        <v>58</v>
      </c>
      <c r="J2283" s="230" t="s">
        <v>303</v>
      </c>
      <c r="K2283" s="230">
        <v>2014</v>
      </c>
      <c r="L2283" s="230" t="s">
        <v>293</v>
      </c>
      <c r="V2283" s="230" t="s">
        <v>976</v>
      </c>
    </row>
    <row r="2284" spans="1:22" ht="17.25" customHeight="1" x14ac:dyDescent="0.3">
      <c r="A2284" s="230">
        <v>427643</v>
      </c>
      <c r="B2284" s="230" t="s">
        <v>5025</v>
      </c>
      <c r="C2284" s="230" t="s">
        <v>83</v>
      </c>
      <c r="D2284" s="230" t="s">
        <v>640</v>
      </c>
      <c r="E2284" s="230" t="s">
        <v>146</v>
      </c>
      <c r="F2284" s="230" t="s">
        <v>5084</v>
      </c>
      <c r="G2284" s="230" t="s">
        <v>1485</v>
      </c>
      <c r="H2284" s="230" t="s">
        <v>1482</v>
      </c>
      <c r="I2284" s="230" t="s">
        <v>58</v>
      </c>
      <c r="J2284" s="230" t="s">
        <v>303</v>
      </c>
      <c r="K2284" s="230">
        <v>2014</v>
      </c>
      <c r="L2284" s="230" t="s">
        <v>293</v>
      </c>
    </row>
    <row r="2285" spans="1:22" ht="17.25" customHeight="1" x14ac:dyDescent="0.3">
      <c r="A2285" s="230">
        <v>427482</v>
      </c>
      <c r="B2285" s="230" t="s">
        <v>5085</v>
      </c>
      <c r="C2285" s="230" t="s">
        <v>66</v>
      </c>
      <c r="D2285" s="230" t="s">
        <v>237</v>
      </c>
      <c r="E2285" s="230" t="s">
        <v>145</v>
      </c>
      <c r="F2285" s="230" t="s">
        <v>5086</v>
      </c>
      <c r="G2285" s="230" t="s">
        <v>2519</v>
      </c>
      <c r="H2285" s="230" t="s">
        <v>1482</v>
      </c>
      <c r="I2285" s="230" t="s">
        <v>58</v>
      </c>
      <c r="J2285" s="230" t="s">
        <v>303</v>
      </c>
      <c r="K2285" s="230">
        <v>2014</v>
      </c>
      <c r="L2285" s="230" t="s">
        <v>293</v>
      </c>
    </row>
    <row r="2286" spans="1:22" ht="17.25" customHeight="1" x14ac:dyDescent="0.3">
      <c r="A2286" s="230">
        <v>427470</v>
      </c>
      <c r="B2286" s="230" t="s">
        <v>2225</v>
      </c>
      <c r="C2286" s="230" t="s">
        <v>114</v>
      </c>
      <c r="D2286" s="230" t="s">
        <v>233</v>
      </c>
      <c r="E2286" s="230" t="s">
        <v>145</v>
      </c>
      <c r="F2286" s="230" t="s">
        <v>5087</v>
      </c>
      <c r="G2286" s="230" t="s">
        <v>1485</v>
      </c>
      <c r="H2286" s="230" t="s">
        <v>1482</v>
      </c>
      <c r="I2286" s="230" t="s">
        <v>58</v>
      </c>
      <c r="J2286" s="230" t="s">
        <v>303</v>
      </c>
      <c r="K2286" s="230">
        <v>2014</v>
      </c>
      <c r="L2286" s="230" t="s">
        <v>293</v>
      </c>
      <c r="V2286" s="230" t="s">
        <v>976</v>
      </c>
    </row>
    <row r="2287" spans="1:22" ht="17.25" customHeight="1" x14ac:dyDescent="0.3">
      <c r="A2287" s="230">
        <v>427270</v>
      </c>
      <c r="B2287" s="230" t="s">
        <v>5088</v>
      </c>
      <c r="C2287" s="230" t="s">
        <v>573</v>
      </c>
      <c r="D2287" s="230" t="s">
        <v>1710</v>
      </c>
      <c r="E2287" s="230" t="s">
        <v>146</v>
      </c>
      <c r="F2287" s="230" t="s">
        <v>5089</v>
      </c>
      <c r="G2287" s="230" t="s">
        <v>288</v>
      </c>
      <c r="H2287" s="230" t="s">
        <v>1482</v>
      </c>
      <c r="I2287" s="230" t="s">
        <v>58</v>
      </c>
      <c r="J2287" s="230" t="s">
        <v>302</v>
      </c>
      <c r="K2287" s="230">
        <v>2015</v>
      </c>
      <c r="L2287" s="230" t="s">
        <v>293</v>
      </c>
    </row>
    <row r="2288" spans="1:22" ht="17.25" customHeight="1" x14ac:dyDescent="0.3">
      <c r="A2288" s="230">
        <v>427691</v>
      </c>
      <c r="B2288" s="230" t="s">
        <v>5090</v>
      </c>
      <c r="C2288" s="230" t="s">
        <v>735</v>
      </c>
      <c r="D2288" s="230" t="s">
        <v>632</v>
      </c>
      <c r="E2288" s="230" t="s">
        <v>145</v>
      </c>
      <c r="F2288" s="230" t="s">
        <v>5091</v>
      </c>
      <c r="G2288" s="230" t="s">
        <v>288</v>
      </c>
      <c r="H2288" s="230" t="s">
        <v>1482</v>
      </c>
      <c r="I2288" s="230" t="s">
        <v>58</v>
      </c>
      <c r="J2288" s="230" t="s">
        <v>302</v>
      </c>
      <c r="K2288" s="230">
        <v>2015</v>
      </c>
      <c r="L2288" s="230" t="s">
        <v>293</v>
      </c>
      <c r="V2288" s="230" t="s">
        <v>976</v>
      </c>
    </row>
    <row r="2289" spans="1:22" ht="17.25" customHeight="1" x14ac:dyDescent="0.3">
      <c r="A2289" s="230">
        <v>427490</v>
      </c>
      <c r="B2289" s="230" t="s">
        <v>5092</v>
      </c>
      <c r="C2289" s="230" t="s">
        <v>63</v>
      </c>
      <c r="D2289" s="230" t="s">
        <v>256</v>
      </c>
      <c r="E2289" s="230" t="s">
        <v>146</v>
      </c>
      <c r="F2289" s="230">
        <v>35106</v>
      </c>
      <c r="G2289" s="230" t="s">
        <v>288</v>
      </c>
      <c r="H2289" s="230" t="s">
        <v>1482</v>
      </c>
      <c r="I2289" s="230" t="s">
        <v>58</v>
      </c>
      <c r="J2289" s="230" t="s">
        <v>303</v>
      </c>
      <c r="K2289" s="230">
        <v>2015</v>
      </c>
      <c r="L2289" s="230" t="s">
        <v>293</v>
      </c>
    </row>
    <row r="2290" spans="1:22" ht="17.25" customHeight="1" x14ac:dyDescent="0.3">
      <c r="A2290" s="230">
        <v>427544</v>
      </c>
      <c r="B2290" s="230" t="s">
        <v>5093</v>
      </c>
      <c r="C2290" s="230" t="s">
        <v>108</v>
      </c>
      <c r="D2290" s="230" t="s">
        <v>200</v>
      </c>
      <c r="E2290" s="230" t="s">
        <v>145</v>
      </c>
      <c r="F2290" s="230">
        <v>35601</v>
      </c>
      <c r="G2290" s="230" t="s">
        <v>4659</v>
      </c>
      <c r="H2290" s="230" t="s">
        <v>1482</v>
      </c>
      <c r="I2290" s="230" t="s">
        <v>58</v>
      </c>
      <c r="J2290" s="230" t="s">
        <v>303</v>
      </c>
      <c r="K2290" s="230">
        <v>2015</v>
      </c>
      <c r="L2290" s="230" t="s">
        <v>293</v>
      </c>
      <c r="V2290" s="230" t="s">
        <v>976</v>
      </c>
    </row>
    <row r="2291" spans="1:22" ht="17.25" customHeight="1" x14ac:dyDescent="0.3">
      <c r="A2291" s="230">
        <v>427409</v>
      </c>
      <c r="B2291" s="230" t="s">
        <v>3854</v>
      </c>
      <c r="C2291" s="230" t="s">
        <v>638</v>
      </c>
      <c r="D2291" s="230" t="s">
        <v>4279</v>
      </c>
      <c r="E2291" s="230" t="s">
        <v>146</v>
      </c>
      <c r="F2291" s="230">
        <v>35615</v>
      </c>
      <c r="G2291" s="230" t="s">
        <v>4442</v>
      </c>
      <c r="H2291" s="230" t="s">
        <v>1482</v>
      </c>
      <c r="I2291" s="230" t="s">
        <v>58</v>
      </c>
      <c r="J2291" s="230" t="s">
        <v>303</v>
      </c>
      <c r="K2291" s="230">
        <v>2015</v>
      </c>
      <c r="L2291" s="230" t="s">
        <v>293</v>
      </c>
      <c r="V2291" s="230" t="s">
        <v>976</v>
      </c>
    </row>
    <row r="2292" spans="1:22" ht="17.25" customHeight="1" x14ac:dyDescent="0.3">
      <c r="A2292" s="230">
        <v>427582</v>
      </c>
      <c r="B2292" s="230" t="s">
        <v>3057</v>
      </c>
      <c r="C2292" s="230" t="s">
        <v>62</v>
      </c>
      <c r="D2292" s="230" t="s">
        <v>483</v>
      </c>
      <c r="E2292" s="230" t="s">
        <v>145</v>
      </c>
      <c r="F2292" s="230">
        <v>36071</v>
      </c>
      <c r="G2292" s="230" t="s">
        <v>5094</v>
      </c>
      <c r="H2292" s="230" t="s">
        <v>1482</v>
      </c>
      <c r="I2292" s="230" t="s">
        <v>58</v>
      </c>
      <c r="J2292" s="230" t="s">
        <v>303</v>
      </c>
      <c r="K2292" s="230">
        <v>2015</v>
      </c>
      <c r="L2292" s="230" t="s">
        <v>293</v>
      </c>
      <c r="V2292" s="230" t="s">
        <v>976</v>
      </c>
    </row>
    <row r="2293" spans="1:22" ht="17.25" customHeight="1" x14ac:dyDescent="0.3">
      <c r="A2293" s="230">
        <v>427315</v>
      </c>
      <c r="B2293" s="230" t="s">
        <v>5095</v>
      </c>
      <c r="C2293" s="230" t="s">
        <v>635</v>
      </c>
      <c r="D2293" s="230" t="s">
        <v>250</v>
      </c>
      <c r="E2293" s="230" t="s">
        <v>146</v>
      </c>
      <c r="F2293" s="230">
        <v>35916</v>
      </c>
      <c r="G2293" s="230" t="s">
        <v>5096</v>
      </c>
      <c r="H2293" s="230" t="s">
        <v>1482</v>
      </c>
      <c r="I2293" s="230" t="s">
        <v>58</v>
      </c>
      <c r="J2293" s="230" t="s">
        <v>302</v>
      </c>
      <c r="K2293" s="230">
        <v>2016</v>
      </c>
      <c r="L2293" s="230" t="s">
        <v>293</v>
      </c>
    </row>
    <row r="2294" spans="1:22" ht="17.25" customHeight="1" x14ac:dyDescent="0.3">
      <c r="A2294" s="230">
        <v>427418</v>
      </c>
      <c r="B2294" s="230" t="s">
        <v>5097</v>
      </c>
      <c r="C2294" s="230" t="s">
        <v>519</v>
      </c>
      <c r="D2294" s="230" t="s">
        <v>5098</v>
      </c>
      <c r="E2294" s="230" t="s">
        <v>145</v>
      </c>
      <c r="F2294" s="230">
        <v>35976</v>
      </c>
      <c r="G2294" s="230" t="s">
        <v>288</v>
      </c>
      <c r="H2294" s="230" t="s">
        <v>1482</v>
      </c>
      <c r="I2294" s="230" t="s">
        <v>58</v>
      </c>
      <c r="J2294" s="230" t="s">
        <v>302</v>
      </c>
      <c r="K2294" s="230">
        <v>2016</v>
      </c>
      <c r="L2294" s="230" t="s">
        <v>293</v>
      </c>
      <c r="V2294" s="230" t="s">
        <v>976</v>
      </c>
    </row>
    <row r="2295" spans="1:22" ht="17.25" customHeight="1" x14ac:dyDescent="0.3">
      <c r="A2295" s="230">
        <v>427428</v>
      </c>
      <c r="B2295" s="230" t="s">
        <v>5099</v>
      </c>
      <c r="C2295" s="230" t="s">
        <v>114</v>
      </c>
      <c r="D2295" s="230" t="s">
        <v>5100</v>
      </c>
      <c r="E2295" s="230" t="s">
        <v>146</v>
      </c>
      <c r="F2295" s="230">
        <v>36101</v>
      </c>
      <c r="G2295" s="230" t="s">
        <v>4417</v>
      </c>
      <c r="H2295" s="230" t="s">
        <v>1482</v>
      </c>
      <c r="I2295" s="230" t="s">
        <v>58</v>
      </c>
      <c r="J2295" s="230" t="s">
        <v>303</v>
      </c>
      <c r="K2295" s="230">
        <v>2016</v>
      </c>
      <c r="L2295" s="230" t="s">
        <v>293</v>
      </c>
      <c r="V2295" s="230" t="s">
        <v>976</v>
      </c>
    </row>
    <row r="2296" spans="1:22" ht="17.25" customHeight="1" x14ac:dyDescent="0.3">
      <c r="A2296" s="230">
        <v>427508</v>
      </c>
      <c r="B2296" s="230" t="s">
        <v>879</v>
      </c>
      <c r="C2296" s="230" t="s">
        <v>72</v>
      </c>
      <c r="D2296" s="230" t="s">
        <v>239</v>
      </c>
      <c r="E2296" s="230" t="s">
        <v>146</v>
      </c>
      <c r="F2296" s="230">
        <v>36192</v>
      </c>
      <c r="G2296" s="230" t="s">
        <v>1882</v>
      </c>
      <c r="H2296" s="230" t="s">
        <v>1482</v>
      </c>
      <c r="I2296" s="230" t="s">
        <v>58</v>
      </c>
      <c r="J2296" s="230" t="s">
        <v>303</v>
      </c>
      <c r="K2296" s="230">
        <v>2016</v>
      </c>
      <c r="L2296" s="230" t="s">
        <v>293</v>
      </c>
    </row>
    <row r="2297" spans="1:22" ht="17.25" customHeight="1" x14ac:dyDescent="0.3">
      <c r="A2297" s="230">
        <v>427743</v>
      </c>
      <c r="B2297" s="230" t="s">
        <v>5101</v>
      </c>
      <c r="C2297" s="230" t="s">
        <v>64</v>
      </c>
      <c r="D2297" s="230" t="s">
        <v>541</v>
      </c>
      <c r="E2297" s="230" t="s">
        <v>146</v>
      </c>
      <c r="H2297" s="230" t="s">
        <v>1482</v>
      </c>
      <c r="I2297" s="230" t="s">
        <v>58</v>
      </c>
      <c r="J2297" s="230" t="s">
        <v>303</v>
      </c>
      <c r="K2297" s="230">
        <v>2016</v>
      </c>
      <c r="L2297" s="230" t="s">
        <v>293</v>
      </c>
    </row>
    <row r="2298" spans="1:22" ht="17.25" customHeight="1" x14ac:dyDescent="0.3">
      <c r="A2298" s="230">
        <v>427476</v>
      </c>
      <c r="B2298" s="230" t="s">
        <v>5102</v>
      </c>
      <c r="C2298" s="230" t="s">
        <v>243</v>
      </c>
      <c r="D2298" s="230" t="s">
        <v>133</v>
      </c>
      <c r="E2298" s="230" t="s">
        <v>145</v>
      </c>
      <c r="F2298" s="230">
        <v>35894</v>
      </c>
      <c r="G2298" s="230" t="s">
        <v>1485</v>
      </c>
      <c r="H2298" s="230" t="s">
        <v>1482</v>
      </c>
      <c r="I2298" s="230" t="s">
        <v>58</v>
      </c>
      <c r="J2298" s="230" t="s">
        <v>302</v>
      </c>
      <c r="K2298" s="230">
        <v>2017</v>
      </c>
      <c r="L2298" s="230" t="s">
        <v>293</v>
      </c>
    </row>
    <row r="2299" spans="1:22" ht="17.25" customHeight="1" x14ac:dyDescent="0.3">
      <c r="A2299" s="230">
        <v>427543</v>
      </c>
      <c r="B2299" s="230" t="s">
        <v>5103</v>
      </c>
      <c r="C2299" s="230" t="s">
        <v>98</v>
      </c>
      <c r="D2299" s="230" t="s">
        <v>212</v>
      </c>
      <c r="E2299" s="230" t="s">
        <v>146</v>
      </c>
      <c r="F2299" s="230">
        <v>35952</v>
      </c>
      <c r="G2299" s="230" t="s">
        <v>4265</v>
      </c>
      <c r="H2299" s="230" t="s">
        <v>1482</v>
      </c>
      <c r="I2299" s="230" t="s">
        <v>58</v>
      </c>
      <c r="J2299" s="230" t="s">
        <v>302</v>
      </c>
      <c r="K2299" s="230">
        <v>2017</v>
      </c>
      <c r="L2299" s="230" t="s">
        <v>293</v>
      </c>
    </row>
    <row r="2300" spans="1:22" ht="17.25" customHeight="1" x14ac:dyDescent="0.3">
      <c r="A2300" s="230">
        <v>427501</v>
      </c>
      <c r="B2300" s="230" t="s">
        <v>5104</v>
      </c>
      <c r="C2300" s="230" t="s">
        <v>5105</v>
      </c>
      <c r="D2300" s="230" t="s">
        <v>5106</v>
      </c>
      <c r="E2300" s="230" t="s">
        <v>145</v>
      </c>
      <c r="F2300" s="230">
        <v>36199</v>
      </c>
      <c r="G2300" s="230" t="s">
        <v>4265</v>
      </c>
      <c r="H2300" s="230" t="s">
        <v>1482</v>
      </c>
      <c r="I2300" s="230" t="s">
        <v>58</v>
      </c>
      <c r="J2300" s="230" t="s">
        <v>302</v>
      </c>
      <c r="K2300" s="230">
        <v>2017</v>
      </c>
      <c r="L2300" s="230" t="s">
        <v>293</v>
      </c>
      <c r="V2300" s="230" t="s">
        <v>976</v>
      </c>
    </row>
    <row r="2301" spans="1:22" ht="17.25" customHeight="1" x14ac:dyDescent="0.3">
      <c r="A2301" s="230">
        <v>427246</v>
      </c>
      <c r="B2301" s="230" t="s">
        <v>5107</v>
      </c>
      <c r="C2301" s="230" t="s">
        <v>61</v>
      </c>
      <c r="D2301" s="230" t="s">
        <v>223</v>
      </c>
      <c r="E2301" s="230" t="s">
        <v>145</v>
      </c>
      <c r="F2301" s="230">
        <v>36473</v>
      </c>
      <c r="G2301" s="230" t="s">
        <v>1485</v>
      </c>
      <c r="H2301" s="230" t="s">
        <v>1482</v>
      </c>
      <c r="I2301" s="230" t="s">
        <v>58</v>
      </c>
      <c r="J2301" s="230" t="s">
        <v>302</v>
      </c>
      <c r="K2301" s="230">
        <v>2017</v>
      </c>
      <c r="L2301" s="230" t="s">
        <v>293</v>
      </c>
    </row>
    <row r="2302" spans="1:22" ht="17.25" customHeight="1" x14ac:dyDescent="0.3">
      <c r="A2302" s="230">
        <v>427403</v>
      </c>
      <c r="B2302" s="230" t="s">
        <v>5108</v>
      </c>
      <c r="C2302" s="230" t="s">
        <v>96</v>
      </c>
      <c r="D2302" s="230" t="s">
        <v>197</v>
      </c>
      <c r="E2302" s="230" t="s">
        <v>145</v>
      </c>
      <c r="F2302" s="230" t="s">
        <v>5109</v>
      </c>
      <c r="G2302" s="230" t="s">
        <v>2058</v>
      </c>
      <c r="H2302" s="230" t="s">
        <v>1482</v>
      </c>
      <c r="I2302" s="230" t="s">
        <v>58</v>
      </c>
      <c r="J2302" s="230" t="s">
        <v>302</v>
      </c>
      <c r="K2302" s="230">
        <v>2017</v>
      </c>
      <c r="L2302" s="230" t="s">
        <v>293</v>
      </c>
      <c r="V2302" s="230" t="s">
        <v>976</v>
      </c>
    </row>
    <row r="2303" spans="1:22" ht="17.25" customHeight="1" x14ac:dyDescent="0.3">
      <c r="A2303" s="230">
        <v>427237</v>
      </c>
      <c r="B2303" s="230" t="s">
        <v>5110</v>
      </c>
      <c r="C2303" s="230" t="s">
        <v>1121</v>
      </c>
      <c r="D2303" s="230" t="s">
        <v>244</v>
      </c>
      <c r="E2303" s="230" t="s">
        <v>145</v>
      </c>
      <c r="F2303" s="230">
        <v>36161</v>
      </c>
      <c r="G2303" s="230" t="s">
        <v>3217</v>
      </c>
      <c r="H2303" s="230" t="s">
        <v>1482</v>
      </c>
      <c r="I2303" s="230" t="s">
        <v>58</v>
      </c>
      <c r="J2303" s="230" t="s">
        <v>302</v>
      </c>
      <c r="K2303" s="230">
        <v>2017</v>
      </c>
      <c r="L2303" s="230" t="s">
        <v>293</v>
      </c>
    </row>
    <row r="2304" spans="1:22" ht="17.25" customHeight="1" x14ac:dyDescent="0.3">
      <c r="A2304" s="230">
        <v>427445</v>
      </c>
      <c r="B2304" s="230" t="s">
        <v>5111</v>
      </c>
      <c r="C2304" s="230" t="s">
        <v>120</v>
      </c>
      <c r="D2304" s="230" t="s">
        <v>450</v>
      </c>
      <c r="E2304" s="230" t="s">
        <v>145</v>
      </c>
      <c r="F2304" s="230">
        <v>36284</v>
      </c>
      <c r="G2304" s="230" t="s">
        <v>1952</v>
      </c>
      <c r="H2304" s="230" t="s">
        <v>1482</v>
      </c>
      <c r="I2304" s="230" t="s">
        <v>58</v>
      </c>
      <c r="J2304" s="230" t="s">
        <v>302</v>
      </c>
      <c r="K2304" s="230">
        <v>2017</v>
      </c>
      <c r="L2304" s="230" t="s">
        <v>293</v>
      </c>
    </row>
    <row r="2305" spans="1:22" ht="17.25" customHeight="1" x14ac:dyDescent="0.3">
      <c r="A2305" s="230">
        <v>427123</v>
      </c>
      <c r="B2305" s="230" t="s">
        <v>5112</v>
      </c>
      <c r="C2305" s="230" t="s">
        <v>702</v>
      </c>
      <c r="D2305" s="230" t="s">
        <v>5113</v>
      </c>
      <c r="E2305" s="230" t="s">
        <v>145</v>
      </c>
      <c r="F2305" s="230">
        <v>36800</v>
      </c>
      <c r="G2305" s="230" t="s">
        <v>4388</v>
      </c>
      <c r="H2305" s="230" t="s">
        <v>1482</v>
      </c>
      <c r="I2305" s="230" t="s">
        <v>58</v>
      </c>
      <c r="J2305" s="230" t="s">
        <v>302</v>
      </c>
      <c r="K2305" s="230">
        <v>2017</v>
      </c>
      <c r="L2305" s="230" t="s">
        <v>293</v>
      </c>
      <c r="V2305" s="230" t="s">
        <v>976</v>
      </c>
    </row>
    <row r="2306" spans="1:22" ht="17.25" customHeight="1" x14ac:dyDescent="0.3">
      <c r="A2306" s="230">
        <v>427435</v>
      </c>
      <c r="B2306" s="230" t="s">
        <v>5114</v>
      </c>
      <c r="C2306" s="230" t="s">
        <v>57</v>
      </c>
      <c r="D2306" s="230" t="s">
        <v>204</v>
      </c>
      <c r="E2306" s="230" t="s">
        <v>145</v>
      </c>
      <c r="F2306" s="230" t="s">
        <v>3699</v>
      </c>
      <c r="G2306" s="230" t="s">
        <v>1952</v>
      </c>
      <c r="H2306" s="230" t="s">
        <v>1482</v>
      </c>
      <c r="I2306" s="230" t="s">
        <v>58</v>
      </c>
      <c r="J2306" s="230" t="s">
        <v>302</v>
      </c>
      <c r="K2306" s="230">
        <v>2017</v>
      </c>
      <c r="L2306" s="230" t="s">
        <v>293</v>
      </c>
      <c r="V2306" s="230" t="s">
        <v>976</v>
      </c>
    </row>
    <row r="2307" spans="1:22" ht="17.25" customHeight="1" x14ac:dyDescent="0.3">
      <c r="A2307" s="230">
        <v>427549</v>
      </c>
      <c r="B2307" s="230" t="s">
        <v>5115</v>
      </c>
      <c r="C2307" s="230" t="s">
        <v>113</v>
      </c>
      <c r="D2307" s="230" t="s">
        <v>667</v>
      </c>
      <c r="E2307" s="230" t="s">
        <v>145</v>
      </c>
      <c r="F2307" s="230" t="s">
        <v>2461</v>
      </c>
      <c r="G2307" s="230" t="s">
        <v>4327</v>
      </c>
      <c r="H2307" s="230" t="s">
        <v>1482</v>
      </c>
      <c r="I2307" s="230" t="s">
        <v>58</v>
      </c>
      <c r="J2307" s="230" t="s">
        <v>302</v>
      </c>
      <c r="K2307" s="230">
        <v>2017</v>
      </c>
      <c r="L2307" s="230" t="s">
        <v>293</v>
      </c>
    </row>
    <row r="2308" spans="1:22" ht="17.25" customHeight="1" x14ac:dyDescent="0.3">
      <c r="A2308" s="230">
        <v>427558</v>
      </c>
      <c r="B2308" s="230" t="s">
        <v>5116</v>
      </c>
      <c r="C2308" s="230" t="s">
        <v>83</v>
      </c>
      <c r="D2308" s="230" t="s">
        <v>5117</v>
      </c>
      <c r="E2308" s="230" t="s">
        <v>145</v>
      </c>
      <c r="F2308" s="230" t="s">
        <v>5118</v>
      </c>
      <c r="G2308" s="230" t="s">
        <v>3217</v>
      </c>
      <c r="H2308" s="230" t="s">
        <v>1482</v>
      </c>
      <c r="I2308" s="230" t="s">
        <v>58</v>
      </c>
      <c r="J2308" s="230" t="s">
        <v>302</v>
      </c>
      <c r="K2308" s="230">
        <v>2017</v>
      </c>
      <c r="L2308" s="230" t="s">
        <v>293</v>
      </c>
    </row>
    <row r="2309" spans="1:22" ht="17.25" customHeight="1" x14ac:dyDescent="0.3">
      <c r="A2309" s="230">
        <v>427741</v>
      </c>
      <c r="B2309" s="230" t="s">
        <v>5119</v>
      </c>
      <c r="C2309" s="230" t="s">
        <v>63</v>
      </c>
      <c r="D2309" s="230" t="s">
        <v>561</v>
      </c>
      <c r="E2309" s="230" t="s">
        <v>145</v>
      </c>
      <c r="H2309" s="230" t="s">
        <v>1482</v>
      </c>
      <c r="I2309" s="230" t="s">
        <v>58</v>
      </c>
      <c r="J2309" s="230" t="s">
        <v>302</v>
      </c>
      <c r="K2309" s="230">
        <v>2017</v>
      </c>
      <c r="L2309" s="230" t="s">
        <v>293</v>
      </c>
      <c r="V2309" s="230" t="s">
        <v>976</v>
      </c>
    </row>
    <row r="2310" spans="1:22" ht="17.25" customHeight="1" x14ac:dyDescent="0.3">
      <c r="A2310" s="230">
        <v>427135</v>
      </c>
      <c r="B2310" s="230" t="s">
        <v>5121</v>
      </c>
      <c r="C2310" s="230" t="s">
        <v>407</v>
      </c>
      <c r="D2310" s="230" t="s">
        <v>197</v>
      </c>
      <c r="E2310" s="230" t="s">
        <v>145</v>
      </c>
      <c r="F2310" s="230">
        <v>36161</v>
      </c>
      <c r="G2310" s="230" t="s">
        <v>3217</v>
      </c>
      <c r="H2310" s="230" t="s">
        <v>1482</v>
      </c>
      <c r="I2310" s="230" t="s">
        <v>58</v>
      </c>
      <c r="J2310" s="230" t="s">
        <v>302</v>
      </c>
      <c r="K2310" s="230">
        <v>2018</v>
      </c>
      <c r="L2310" s="230" t="s">
        <v>293</v>
      </c>
    </row>
    <row r="2311" spans="1:22" ht="17.25" customHeight="1" x14ac:dyDescent="0.3">
      <c r="A2311" s="230">
        <v>427140</v>
      </c>
      <c r="B2311" s="230" t="s">
        <v>5122</v>
      </c>
      <c r="C2311" s="230" t="s">
        <v>63</v>
      </c>
      <c r="D2311" s="230" t="s">
        <v>133</v>
      </c>
      <c r="E2311" s="230" t="s">
        <v>145</v>
      </c>
      <c r="F2311" s="230">
        <v>36526</v>
      </c>
      <c r="G2311" s="230" t="s">
        <v>4265</v>
      </c>
      <c r="H2311" s="230" t="s">
        <v>1482</v>
      </c>
      <c r="I2311" s="230" t="s">
        <v>58</v>
      </c>
      <c r="J2311" s="230" t="s">
        <v>302</v>
      </c>
      <c r="K2311" s="230">
        <v>2018</v>
      </c>
      <c r="L2311" s="230" t="s">
        <v>293</v>
      </c>
    </row>
    <row r="2312" spans="1:22" ht="17.25" customHeight="1" x14ac:dyDescent="0.3">
      <c r="A2312" s="230">
        <v>427481</v>
      </c>
      <c r="B2312" s="230" t="s">
        <v>5123</v>
      </c>
      <c r="C2312" s="230" t="s">
        <v>80</v>
      </c>
      <c r="D2312" s="230" t="s">
        <v>746</v>
      </c>
      <c r="E2312" s="230" t="s">
        <v>145</v>
      </c>
      <c r="F2312" s="230">
        <v>36526</v>
      </c>
      <c r="G2312" s="230" t="s">
        <v>5124</v>
      </c>
      <c r="H2312" s="230" t="s">
        <v>1482</v>
      </c>
      <c r="I2312" s="230" t="s">
        <v>58</v>
      </c>
      <c r="J2312" s="230" t="s">
        <v>302</v>
      </c>
      <c r="K2312" s="230">
        <v>2018</v>
      </c>
      <c r="L2312" s="230" t="s">
        <v>293</v>
      </c>
    </row>
    <row r="2313" spans="1:22" ht="17.25" customHeight="1" x14ac:dyDescent="0.3">
      <c r="A2313" s="230">
        <v>427322</v>
      </c>
      <c r="B2313" s="230" t="s">
        <v>5125</v>
      </c>
      <c r="C2313" s="230" t="s">
        <v>126</v>
      </c>
      <c r="D2313" s="230" t="s">
        <v>240</v>
      </c>
      <c r="E2313" s="230" t="s">
        <v>146</v>
      </c>
      <c r="F2313" s="230">
        <v>36526</v>
      </c>
      <c r="G2313" s="230" t="s">
        <v>4350</v>
      </c>
      <c r="H2313" s="230" t="s">
        <v>1482</v>
      </c>
      <c r="I2313" s="230" t="s">
        <v>58</v>
      </c>
      <c r="J2313" s="230" t="s">
        <v>302</v>
      </c>
      <c r="K2313" s="230">
        <v>2018</v>
      </c>
      <c r="L2313" s="230" t="s">
        <v>293</v>
      </c>
      <c r="N2313" s="230">
        <v>3123</v>
      </c>
      <c r="O2313" s="230">
        <v>44425.478483796294</v>
      </c>
      <c r="P2313" s="230">
        <v>10000</v>
      </c>
    </row>
    <row r="2314" spans="1:22" ht="17.25" customHeight="1" x14ac:dyDescent="0.3">
      <c r="A2314" s="230">
        <v>427245</v>
      </c>
      <c r="B2314" s="230" t="s">
        <v>5126</v>
      </c>
      <c r="C2314" s="230" t="s">
        <v>83</v>
      </c>
      <c r="D2314" s="230" t="s">
        <v>5127</v>
      </c>
      <c r="E2314" s="230" t="s">
        <v>145</v>
      </c>
      <c r="F2314" s="230">
        <v>36526</v>
      </c>
      <c r="G2314" s="230" t="s">
        <v>4209</v>
      </c>
      <c r="H2314" s="230" t="s">
        <v>1482</v>
      </c>
      <c r="I2314" s="230" t="s">
        <v>58</v>
      </c>
      <c r="J2314" s="230" t="s">
        <v>302</v>
      </c>
      <c r="K2314" s="230">
        <v>2018</v>
      </c>
      <c r="L2314" s="230" t="s">
        <v>293</v>
      </c>
      <c r="V2314" s="230" t="s">
        <v>976</v>
      </c>
    </row>
    <row r="2315" spans="1:22" ht="17.25" customHeight="1" x14ac:dyDescent="0.3">
      <c r="A2315" s="230">
        <v>427483</v>
      </c>
      <c r="B2315" s="230" t="s">
        <v>5128</v>
      </c>
      <c r="C2315" s="230" t="s">
        <v>389</v>
      </c>
      <c r="D2315" s="230" t="s">
        <v>250</v>
      </c>
      <c r="E2315" s="230" t="s">
        <v>145</v>
      </c>
      <c r="F2315" s="230">
        <v>36531</v>
      </c>
      <c r="G2315" s="230" t="s">
        <v>288</v>
      </c>
      <c r="H2315" s="230" t="s">
        <v>1482</v>
      </c>
      <c r="I2315" s="230" t="s">
        <v>58</v>
      </c>
      <c r="J2315" s="230" t="s">
        <v>302</v>
      </c>
      <c r="K2315" s="230">
        <v>2018</v>
      </c>
      <c r="L2315" s="230" t="s">
        <v>293</v>
      </c>
    </row>
    <row r="2316" spans="1:22" ht="17.25" customHeight="1" x14ac:dyDescent="0.3">
      <c r="A2316" s="230">
        <v>427296</v>
      </c>
      <c r="B2316" s="230" t="s">
        <v>5129</v>
      </c>
      <c r="C2316" s="230" t="s">
        <v>497</v>
      </c>
      <c r="D2316" s="230" t="s">
        <v>5130</v>
      </c>
      <c r="E2316" s="230" t="s">
        <v>145</v>
      </c>
      <c r="F2316" s="230">
        <v>36559</v>
      </c>
      <c r="G2316" s="230" t="s">
        <v>288</v>
      </c>
      <c r="H2316" s="230" t="s">
        <v>1482</v>
      </c>
      <c r="I2316" s="230" t="s">
        <v>58</v>
      </c>
      <c r="J2316" s="230" t="s">
        <v>302</v>
      </c>
      <c r="K2316" s="230">
        <v>2018</v>
      </c>
      <c r="L2316" s="230" t="s">
        <v>293</v>
      </c>
    </row>
    <row r="2317" spans="1:22" ht="17.25" customHeight="1" x14ac:dyDescent="0.3">
      <c r="A2317" s="230">
        <v>427513</v>
      </c>
      <c r="B2317" s="230" t="s">
        <v>5131</v>
      </c>
      <c r="C2317" s="230" t="s">
        <v>2190</v>
      </c>
      <c r="D2317" s="230" t="s">
        <v>5132</v>
      </c>
      <c r="E2317" s="230" t="s">
        <v>145</v>
      </c>
      <c r="F2317" s="230">
        <v>36710</v>
      </c>
      <c r="G2317" s="230" t="s">
        <v>1749</v>
      </c>
      <c r="H2317" s="230" t="s">
        <v>1482</v>
      </c>
      <c r="I2317" s="230" t="s">
        <v>58</v>
      </c>
      <c r="J2317" s="230" t="s">
        <v>302</v>
      </c>
      <c r="K2317" s="230">
        <v>2018</v>
      </c>
      <c r="L2317" s="230" t="s">
        <v>293</v>
      </c>
    </row>
    <row r="2318" spans="1:22" ht="17.25" customHeight="1" x14ac:dyDescent="0.3">
      <c r="A2318" s="230">
        <v>427509</v>
      </c>
      <c r="B2318" s="230" t="s">
        <v>5133</v>
      </c>
      <c r="C2318" s="230" t="s">
        <v>376</v>
      </c>
      <c r="D2318" s="230" t="s">
        <v>252</v>
      </c>
      <c r="E2318" s="230" t="s">
        <v>146</v>
      </c>
      <c r="F2318" s="230">
        <v>36892</v>
      </c>
      <c r="G2318" s="230" t="s">
        <v>5120</v>
      </c>
      <c r="H2318" s="230" t="s">
        <v>1482</v>
      </c>
      <c r="I2318" s="230" t="s">
        <v>58</v>
      </c>
      <c r="J2318" s="230" t="s">
        <v>302</v>
      </c>
      <c r="K2318" s="230">
        <v>2018</v>
      </c>
      <c r="L2318" s="230" t="s">
        <v>293</v>
      </c>
      <c r="V2318" s="230" t="s">
        <v>976</v>
      </c>
    </row>
    <row r="2319" spans="1:22" ht="17.25" customHeight="1" x14ac:dyDescent="0.3">
      <c r="A2319" s="230">
        <v>427158</v>
      </c>
      <c r="B2319" s="230" t="s">
        <v>5134</v>
      </c>
      <c r="C2319" s="230" t="s">
        <v>3827</v>
      </c>
      <c r="D2319" s="230" t="s">
        <v>2125</v>
      </c>
      <c r="E2319" s="230" t="s">
        <v>145</v>
      </c>
      <c r="F2319" s="230" t="s">
        <v>4041</v>
      </c>
      <c r="G2319" s="230" t="s">
        <v>5135</v>
      </c>
      <c r="H2319" s="230" t="s">
        <v>1482</v>
      </c>
      <c r="I2319" s="230" t="s">
        <v>58</v>
      </c>
      <c r="J2319" s="230" t="s">
        <v>302</v>
      </c>
      <c r="K2319" s="230">
        <v>2018</v>
      </c>
      <c r="L2319" s="230" t="s">
        <v>293</v>
      </c>
    </row>
    <row r="2320" spans="1:22" ht="17.25" customHeight="1" x14ac:dyDescent="0.3">
      <c r="A2320" s="230">
        <v>427614</v>
      </c>
      <c r="B2320" s="230" t="s">
        <v>4271</v>
      </c>
      <c r="C2320" s="230" t="s">
        <v>108</v>
      </c>
      <c r="D2320" s="230" t="s">
        <v>220</v>
      </c>
      <c r="E2320" s="230" t="s">
        <v>145</v>
      </c>
      <c r="F2320" s="230" t="s">
        <v>3617</v>
      </c>
      <c r="G2320" s="230" t="s">
        <v>5135</v>
      </c>
      <c r="H2320" s="230" t="s">
        <v>1482</v>
      </c>
      <c r="I2320" s="230" t="s">
        <v>58</v>
      </c>
      <c r="J2320" s="230" t="s">
        <v>302</v>
      </c>
      <c r="K2320" s="230">
        <v>2018</v>
      </c>
      <c r="L2320" s="230" t="s">
        <v>293</v>
      </c>
      <c r="V2320" s="230" t="s">
        <v>976</v>
      </c>
    </row>
    <row r="2321" spans="1:22" ht="17.25" customHeight="1" x14ac:dyDescent="0.3">
      <c r="A2321" s="230">
        <v>427250</v>
      </c>
      <c r="B2321" s="230" t="s">
        <v>5136</v>
      </c>
      <c r="C2321" s="230" t="s">
        <v>94</v>
      </c>
      <c r="D2321" s="230" t="s">
        <v>263</v>
      </c>
      <c r="E2321" s="230" t="s">
        <v>146</v>
      </c>
      <c r="F2321" s="230" t="s">
        <v>5137</v>
      </c>
      <c r="G2321" s="230" t="s">
        <v>2519</v>
      </c>
      <c r="H2321" s="230" t="s">
        <v>1482</v>
      </c>
      <c r="I2321" s="230" t="s">
        <v>58</v>
      </c>
      <c r="J2321" s="230" t="s">
        <v>302</v>
      </c>
      <c r="K2321" s="230">
        <v>2018</v>
      </c>
      <c r="L2321" s="230" t="s">
        <v>293</v>
      </c>
      <c r="V2321" s="230" t="s">
        <v>976</v>
      </c>
    </row>
    <row r="2322" spans="1:22" ht="17.25" customHeight="1" x14ac:dyDescent="0.3">
      <c r="A2322" s="230">
        <v>427581</v>
      </c>
      <c r="B2322" s="230" t="s">
        <v>5138</v>
      </c>
      <c r="C2322" s="230" t="s">
        <v>1992</v>
      </c>
      <c r="D2322" s="230" t="s">
        <v>219</v>
      </c>
      <c r="E2322" s="230" t="s">
        <v>145</v>
      </c>
      <c r="F2322" s="230" t="s">
        <v>5139</v>
      </c>
      <c r="G2322" s="230" t="s">
        <v>4422</v>
      </c>
      <c r="H2322" s="230" t="s">
        <v>1482</v>
      </c>
      <c r="I2322" s="230" t="s">
        <v>58</v>
      </c>
      <c r="J2322" s="230" t="s">
        <v>302</v>
      </c>
      <c r="K2322" s="230">
        <v>2018</v>
      </c>
      <c r="L2322" s="230" t="s">
        <v>293</v>
      </c>
    </row>
    <row r="2323" spans="1:22" ht="17.25" customHeight="1" x14ac:dyDescent="0.3">
      <c r="A2323" s="230">
        <v>427211</v>
      </c>
      <c r="B2323" s="230" t="s">
        <v>5140</v>
      </c>
      <c r="C2323" s="230" t="s">
        <v>134</v>
      </c>
      <c r="D2323" s="230" t="s">
        <v>1742</v>
      </c>
      <c r="E2323" s="230" t="s">
        <v>146</v>
      </c>
      <c r="F2323" s="230" t="s">
        <v>5141</v>
      </c>
      <c r="G2323" s="230" t="s">
        <v>2058</v>
      </c>
      <c r="H2323" s="230" t="s">
        <v>1482</v>
      </c>
      <c r="I2323" s="230" t="s">
        <v>58</v>
      </c>
      <c r="J2323" s="230" t="s">
        <v>302</v>
      </c>
      <c r="K2323" s="230">
        <v>2018</v>
      </c>
      <c r="L2323" s="230" t="s">
        <v>293</v>
      </c>
      <c r="V2323" s="230" t="s">
        <v>976</v>
      </c>
    </row>
    <row r="2324" spans="1:22" ht="17.25" customHeight="1" x14ac:dyDescent="0.3">
      <c r="A2324" s="230">
        <v>427587</v>
      </c>
      <c r="B2324" s="230" t="s">
        <v>5142</v>
      </c>
      <c r="C2324" s="230" t="s">
        <v>63</v>
      </c>
      <c r="D2324" s="230" t="s">
        <v>216</v>
      </c>
      <c r="E2324" s="230" t="s">
        <v>145</v>
      </c>
      <c r="F2324" s="230" t="s">
        <v>5143</v>
      </c>
      <c r="G2324" s="230" t="s">
        <v>1846</v>
      </c>
      <c r="H2324" s="230" t="s">
        <v>1482</v>
      </c>
      <c r="I2324" s="230" t="s">
        <v>58</v>
      </c>
      <c r="J2324" s="230" t="s">
        <v>302</v>
      </c>
      <c r="K2324" s="230">
        <v>2018</v>
      </c>
      <c r="L2324" s="230" t="s">
        <v>293</v>
      </c>
      <c r="V2324" s="230" t="s">
        <v>976</v>
      </c>
    </row>
    <row r="2325" spans="1:22" ht="17.25" customHeight="1" x14ac:dyDescent="0.3">
      <c r="A2325" s="230">
        <v>427523</v>
      </c>
      <c r="B2325" s="230" t="s">
        <v>5144</v>
      </c>
      <c r="C2325" s="230" t="s">
        <v>660</v>
      </c>
      <c r="D2325" s="230" t="s">
        <v>225</v>
      </c>
      <c r="E2325" s="230" t="s">
        <v>145</v>
      </c>
      <c r="F2325" s="230" t="s">
        <v>3016</v>
      </c>
      <c r="G2325" s="230" t="s">
        <v>1583</v>
      </c>
      <c r="H2325" s="230" t="s">
        <v>1482</v>
      </c>
      <c r="I2325" s="230" t="s">
        <v>58</v>
      </c>
      <c r="J2325" s="230" t="s">
        <v>302</v>
      </c>
      <c r="K2325" s="230">
        <v>2018</v>
      </c>
      <c r="L2325" s="230" t="s">
        <v>293</v>
      </c>
    </row>
    <row r="2326" spans="1:22" ht="17.25" customHeight="1" x14ac:dyDescent="0.3">
      <c r="A2326" s="230">
        <v>427308</v>
      </c>
      <c r="B2326" s="230" t="s">
        <v>5145</v>
      </c>
      <c r="C2326" s="230" t="s">
        <v>405</v>
      </c>
      <c r="D2326" s="230" t="s">
        <v>227</v>
      </c>
      <c r="E2326" s="230" t="s">
        <v>146</v>
      </c>
      <c r="H2326" s="230" t="s">
        <v>1482</v>
      </c>
      <c r="I2326" s="230" t="s">
        <v>58</v>
      </c>
      <c r="J2326" s="230" t="s">
        <v>302</v>
      </c>
      <c r="K2326" s="230">
        <v>2018</v>
      </c>
      <c r="L2326" s="230" t="s">
        <v>293</v>
      </c>
    </row>
    <row r="2327" spans="1:22" ht="17.25" customHeight="1" x14ac:dyDescent="0.3">
      <c r="A2327" s="230">
        <v>427138</v>
      </c>
      <c r="B2327" s="230" t="s">
        <v>1116</v>
      </c>
      <c r="C2327" s="230" t="s">
        <v>61</v>
      </c>
      <c r="D2327" s="230" t="s">
        <v>200</v>
      </c>
      <c r="E2327" s="230" t="s">
        <v>145</v>
      </c>
      <c r="F2327" s="230">
        <v>35226</v>
      </c>
      <c r="G2327" s="230" t="s">
        <v>288</v>
      </c>
      <c r="H2327" s="230" t="s">
        <v>1482</v>
      </c>
      <c r="I2327" s="230" t="s">
        <v>58</v>
      </c>
      <c r="J2327" s="230" t="s">
        <v>302</v>
      </c>
      <c r="K2327" s="230">
        <v>2018</v>
      </c>
      <c r="L2327" s="230" t="s">
        <v>293</v>
      </c>
      <c r="V2327" s="230" t="s">
        <v>976</v>
      </c>
    </row>
    <row r="2328" spans="1:22" ht="17.25" customHeight="1" x14ac:dyDescent="0.3">
      <c r="A2328" s="230">
        <v>427137</v>
      </c>
      <c r="B2328" s="230" t="s">
        <v>5146</v>
      </c>
      <c r="C2328" s="230" t="s">
        <v>5147</v>
      </c>
      <c r="D2328" s="230" t="s">
        <v>223</v>
      </c>
      <c r="E2328" s="230" t="s">
        <v>145</v>
      </c>
      <c r="F2328" s="230">
        <v>36526</v>
      </c>
      <c r="G2328" s="230" t="s">
        <v>1952</v>
      </c>
      <c r="H2328" s="230" t="s">
        <v>1482</v>
      </c>
      <c r="I2328" s="230" t="s">
        <v>58</v>
      </c>
      <c r="J2328" s="230" t="s">
        <v>302</v>
      </c>
      <c r="K2328" s="230">
        <v>2018</v>
      </c>
      <c r="L2328" s="230" t="s">
        <v>293</v>
      </c>
      <c r="V2328" s="230" t="s">
        <v>976</v>
      </c>
    </row>
    <row r="2329" spans="1:22" ht="17.25" customHeight="1" x14ac:dyDescent="0.3">
      <c r="A2329" s="230">
        <v>427148</v>
      </c>
      <c r="B2329" s="230" t="s">
        <v>5148</v>
      </c>
      <c r="C2329" s="230" t="s">
        <v>728</v>
      </c>
      <c r="D2329" s="230" t="s">
        <v>701</v>
      </c>
      <c r="E2329" s="230" t="s">
        <v>1780</v>
      </c>
      <c r="F2329" s="230">
        <v>36625</v>
      </c>
      <c r="G2329" s="230" t="s">
        <v>293</v>
      </c>
      <c r="H2329" s="230" t="s">
        <v>1482</v>
      </c>
      <c r="I2329" s="230" t="s">
        <v>58</v>
      </c>
      <c r="J2329" s="230" t="s">
        <v>302</v>
      </c>
      <c r="K2329" s="230">
        <v>2018</v>
      </c>
      <c r="L2329" s="230" t="s">
        <v>293</v>
      </c>
    </row>
    <row r="2330" spans="1:22" ht="17.25" customHeight="1" x14ac:dyDescent="0.3">
      <c r="A2330" s="230">
        <v>427555</v>
      </c>
      <c r="B2330" s="230" t="s">
        <v>5149</v>
      </c>
      <c r="C2330" s="230" t="s">
        <v>395</v>
      </c>
      <c r="D2330" s="230" t="s">
        <v>5150</v>
      </c>
      <c r="E2330" s="230" t="s">
        <v>145</v>
      </c>
      <c r="F2330" s="230">
        <v>36719</v>
      </c>
      <c r="G2330" s="230" t="s">
        <v>4438</v>
      </c>
      <c r="H2330" s="230" t="s">
        <v>1482</v>
      </c>
      <c r="I2330" s="230" t="s">
        <v>58</v>
      </c>
      <c r="J2330" s="230" t="s">
        <v>302</v>
      </c>
      <c r="K2330" s="230">
        <v>2018</v>
      </c>
      <c r="L2330" s="230" t="s">
        <v>293</v>
      </c>
      <c r="V2330" s="230" t="s">
        <v>976</v>
      </c>
    </row>
    <row r="2331" spans="1:22" ht="17.25" customHeight="1" x14ac:dyDescent="0.3">
      <c r="A2331" s="230">
        <v>427725</v>
      </c>
      <c r="B2331" s="230" t="s">
        <v>5151</v>
      </c>
      <c r="C2331" s="230" t="s">
        <v>104</v>
      </c>
      <c r="D2331" s="230" t="s">
        <v>1886</v>
      </c>
      <c r="E2331" s="230" t="s">
        <v>146</v>
      </c>
      <c r="F2331" s="230">
        <v>36743</v>
      </c>
      <c r="G2331" s="230" t="s">
        <v>293</v>
      </c>
      <c r="H2331" s="230" t="s">
        <v>1482</v>
      </c>
      <c r="I2331" s="230" t="s">
        <v>58</v>
      </c>
      <c r="J2331" s="230" t="s">
        <v>302</v>
      </c>
      <c r="K2331" s="230">
        <v>2018</v>
      </c>
      <c r="L2331" s="230" t="s">
        <v>293</v>
      </c>
      <c r="N2331" s="230">
        <v>3157</v>
      </c>
      <c r="O2331" s="230">
        <v>44426.483842592592</v>
      </c>
      <c r="P2331" s="230">
        <v>52500</v>
      </c>
    </row>
    <row r="2332" spans="1:22" ht="17.25" customHeight="1" x14ac:dyDescent="0.3">
      <c r="A2332" s="230">
        <v>427619</v>
      </c>
      <c r="B2332" s="230" t="s">
        <v>5152</v>
      </c>
      <c r="C2332" s="230" t="s">
        <v>5153</v>
      </c>
      <c r="D2332" s="230" t="s">
        <v>5154</v>
      </c>
      <c r="E2332" s="230" t="s">
        <v>145</v>
      </c>
      <c r="F2332" s="230">
        <v>36894</v>
      </c>
      <c r="G2332" s="230" t="s">
        <v>293</v>
      </c>
      <c r="H2332" s="230" t="s">
        <v>1482</v>
      </c>
      <c r="I2332" s="230" t="s">
        <v>58</v>
      </c>
      <c r="J2332" s="230" t="s">
        <v>302</v>
      </c>
      <c r="K2332" s="230">
        <v>2018</v>
      </c>
      <c r="L2332" s="230" t="s">
        <v>293</v>
      </c>
    </row>
    <row r="2333" spans="1:22" ht="17.25" customHeight="1" x14ac:dyDescent="0.3">
      <c r="A2333" s="230">
        <v>427188</v>
      </c>
      <c r="B2333" s="230" t="s">
        <v>5155</v>
      </c>
      <c r="C2333" s="230" t="s">
        <v>114</v>
      </c>
      <c r="D2333" s="230" t="s">
        <v>650</v>
      </c>
      <c r="E2333" s="230" t="s">
        <v>145</v>
      </c>
      <c r="F2333" s="230" t="s">
        <v>5156</v>
      </c>
      <c r="G2333" s="230" t="s">
        <v>3218</v>
      </c>
      <c r="H2333" s="230" t="s">
        <v>1482</v>
      </c>
      <c r="I2333" s="230" t="s">
        <v>58</v>
      </c>
      <c r="J2333" s="230" t="s">
        <v>302</v>
      </c>
      <c r="K2333" s="230">
        <v>2018</v>
      </c>
      <c r="L2333" s="230" t="s">
        <v>293</v>
      </c>
    </row>
    <row r="2334" spans="1:22" ht="17.25" customHeight="1" x14ac:dyDescent="0.3">
      <c r="A2334" s="230">
        <v>427659</v>
      </c>
      <c r="B2334" s="230" t="s">
        <v>5157</v>
      </c>
      <c r="C2334" s="230" t="s">
        <v>83</v>
      </c>
      <c r="D2334" s="230" t="s">
        <v>228</v>
      </c>
      <c r="E2334" s="230" t="s">
        <v>146</v>
      </c>
      <c r="F2334" s="230" t="s">
        <v>5158</v>
      </c>
      <c r="G2334" s="230" t="s">
        <v>4269</v>
      </c>
      <c r="H2334" s="230" t="s">
        <v>1482</v>
      </c>
      <c r="I2334" s="230" t="s">
        <v>58</v>
      </c>
      <c r="J2334" s="230" t="s">
        <v>302</v>
      </c>
      <c r="K2334" s="230">
        <v>2018</v>
      </c>
      <c r="L2334" s="230" t="s">
        <v>293</v>
      </c>
    </row>
    <row r="2335" spans="1:22" ht="17.25" customHeight="1" x14ac:dyDescent="0.3">
      <c r="A2335" s="230">
        <v>427622</v>
      </c>
      <c r="B2335" s="230" t="s">
        <v>5159</v>
      </c>
      <c r="C2335" s="230" t="s">
        <v>405</v>
      </c>
      <c r="D2335" s="230" t="s">
        <v>206</v>
      </c>
      <c r="E2335" s="230" t="s">
        <v>145</v>
      </c>
      <c r="F2335" s="230" t="s">
        <v>5160</v>
      </c>
      <c r="G2335" s="230" t="s">
        <v>288</v>
      </c>
      <c r="H2335" s="230" t="s">
        <v>1482</v>
      </c>
      <c r="I2335" s="230" t="s">
        <v>58</v>
      </c>
      <c r="J2335" s="230" t="s">
        <v>302</v>
      </c>
      <c r="K2335" s="230">
        <v>2018</v>
      </c>
      <c r="L2335" s="230" t="s">
        <v>293</v>
      </c>
    </row>
    <row r="2336" spans="1:22" ht="17.25" customHeight="1" x14ac:dyDescent="0.3">
      <c r="A2336" s="230">
        <v>427502</v>
      </c>
      <c r="B2336" s="230" t="s">
        <v>5161</v>
      </c>
      <c r="C2336" s="230" t="s">
        <v>480</v>
      </c>
      <c r="D2336" s="230" t="s">
        <v>5162</v>
      </c>
      <c r="E2336" s="230" t="s">
        <v>146</v>
      </c>
      <c r="F2336" s="230">
        <v>36376</v>
      </c>
      <c r="G2336" s="230" t="s">
        <v>2400</v>
      </c>
      <c r="H2336" s="230" t="s">
        <v>1482</v>
      </c>
      <c r="I2336" s="230" t="s">
        <v>58</v>
      </c>
      <c r="J2336" s="230" t="s">
        <v>303</v>
      </c>
      <c r="K2336" s="230">
        <v>2018</v>
      </c>
      <c r="L2336" s="230" t="s">
        <v>293</v>
      </c>
      <c r="V2336" s="230" t="s">
        <v>976</v>
      </c>
    </row>
    <row r="2337" spans="1:22" ht="17.25" customHeight="1" x14ac:dyDescent="0.3">
      <c r="A2337" s="230">
        <v>427321</v>
      </c>
      <c r="B2337" s="230" t="s">
        <v>5163</v>
      </c>
      <c r="C2337" s="230" t="s">
        <v>5164</v>
      </c>
      <c r="D2337" s="230" t="s">
        <v>1001</v>
      </c>
      <c r="E2337" s="230" t="s">
        <v>1780</v>
      </c>
      <c r="F2337" s="230">
        <v>36526</v>
      </c>
      <c r="G2337" s="230" t="s">
        <v>4442</v>
      </c>
      <c r="H2337" s="230" t="s">
        <v>1482</v>
      </c>
      <c r="I2337" s="230" t="s">
        <v>58</v>
      </c>
      <c r="J2337" s="230" t="s">
        <v>303</v>
      </c>
      <c r="K2337" s="230">
        <v>2018</v>
      </c>
      <c r="L2337" s="230" t="s">
        <v>293</v>
      </c>
      <c r="V2337" s="230" t="s">
        <v>976</v>
      </c>
    </row>
    <row r="2338" spans="1:22" ht="17.25" customHeight="1" x14ac:dyDescent="0.3">
      <c r="A2338" s="230">
        <v>427687</v>
      </c>
      <c r="B2338" s="230" t="s">
        <v>5165</v>
      </c>
      <c r="C2338" s="230" t="s">
        <v>92</v>
      </c>
      <c r="D2338" s="230" t="s">
        <v>236</v>
      </c>
      <c r="E2338" s="230" t="s">
        <v>146</v>
      </c>
      <c r="F2338" s="230">
        <v>36739</v>
      </c>
      <c r="G2338" s="230" t="s">
        <v>4334</v>
      </c>
      <c r="H2338" s="230" t="s">
        <v>1482</v>
      </c>
      <c r="I2338" s="230" t="s">
        <v>58</v>
      </c>
      <c r="J2338" s="230" t="s">
        <v>303</v>
      </c>
      <c r="K2338" s="230">
        <v>2018</v>
      </c>
      <c r="L2338" s="230" t="s">
        <v>293</v>
      </c>
      <c r="V2338" s="230" t="s">
        <v>976</v>
      </c>
    </row>
    <row r="2339" spans="1:22" ht="17.25" customHeight="1" x14ac:dyDescent="0.3">
      <c r="A2339" s="230">
        <v>427448</v>
      </c>
      <c r="B2339" s="230" t="s">
        <v>5166</v>
      </c>
      <c r="C2339" s="230" t="s">
        <v>493</v>
      </c>
      <c r="D2339" s="230" t="s">
        <v>603</v>
      </c>
      <c r="E2339" s="230" t="s">
        <v>145</v>
      </c>
      <c r="F2339" s="230" t="s">
        <v>4042</v>
      </c>
      <c r="G2339" s="230" t="s">
        <v>5167</v>
      </c>
      <c r="H2339" s="230" t="s">
        <v>1482</v>
      </c>
      <c r="I2339" s="230" t="s">
        <v>58</v>
      </c>
      <c r="J2339" s="230" t="s">
        <v>303</v>
      </c>
      <c r="K2339" s="230">
        <v>2018</v>
      </c>
      <c r="L2339" s="230" t="s">
        <v>293</v>
      </c>
      <c r="V2339" s="230" t="s">
        <v>976</v>
      </c>
    </row>
    <row r="2340" spans="1:22" ht="17.25" customHeight="1" x14ac:dyDescent="0.3">
      <c r="A2340" s="230">
        <v>427278</v>
      </c>
      <c r="B2340" s="230" t="s">
        <v>5168</v>
      </c>
      <c r="C2340" s="230" t="s">
        <v>65</v>
      </c>
      <c r="D2340" s="230" t="s">
        <v>250</v>
      </c>
      <c r="E2340" s="230" t="s">
        <v>145</v>
      </c>
      <c r="F2340" s="230" t="s">
        <v>5169</v>
      </c>
      <c r="G2340" s="230" t="s">
        <v>4269</v>
      </c>
      <c r="H2340" s="230" t="s">
        <v>1482</v>
      </c>
      <c r="I2340" s="230" t="s">
        <v>58</v>
      </c>
      <c r="J2340" s="230" t="s">
        <v>303</v>
      </c>
      <c r="K2340" s="230">
        <v>2018</v>
      </c>
      <c r="L2340" s="230" t="s">
        <v>293</v>
      </c>
    </row>
    <row r="2341" spans="1:22" ht="17.25" customHeight="1" x14ac:dyDescent="0.3">
      <c r="A2341" s="230">
        <v>427291</v>
      </c>
      <c r="B2341" s="230" t="s">
        <v>5170</v>
      </c>
      <c r="C2341" s="230" t="s">
        <v>358</v>
      </c>
      <c r="D2341" s="230" t="s">
        <v>230</v>
      </c>
      <c r="E2341" s="230" t="s">
        <v>1780</v>
      </c>
      <c r="H2341" s="230" t="s">
        <v>1482</v>
      </c>
      <c r="I2341" s="230" t="s">
        <v>58</v>
      </c>
      <c r="J2341" s="230" t="s">
        <v>303</v>
      </c>
      <c r="K2341" s="230">
        <v>2018</v>
      </c>
      <c r="L2341" s="230" t="s">
        <v>293</v>
      </c>
      <c r="N2341" s="230">
        <v>3017</v>
      </c>
      <c r="O2341" s="230">
        <v>44420.423414351855</v>
      </c>
      <c r="P2341" s="230">
        <v>13000</v>
      </c>
    </row>
    <row r="2342" spans="1:22" ht="17.25" customHeight="1" x14ac:dyDescent="0.3">
      <c r="A2342" s="230">
        <v>427617</v>
      </c>
      <c r="B2342" s="230" t="s">
        <v>1153</v>
      </c>
      <c r="C2342" s="230" t="s">
        <v>1879</v>
      </c>
      <c r="D2342" s="230" t="s">
        <v>594</v>
      </c>
      <c r="E2342" s="230" t="s">
        <v>145</v>
      </c>
      <c r="F2342" s="230" t="s">
        <v>5171</v>
      </c>
      <c r="G2342" s="230" t="s">
        <v>1484</v>
      </c>
      <c r="H2342" s="230" t="s">
        <v>1482</v>
      </c>
      <c r="I2342" s="230" t="s">
        <v>58</v>
      </c>
      <c r="J2342" s="230" t="s">
        <v>302</v>
      </c>
      <c r="K2342" s="230">
        <v>2019</v>
      </c>
      <c r="L2342" s="230" t="s">
        <v>293</v>
      </c>
      <c r="V2342" s="230" t="s">
        <v>976</v>
      </c>
    </row>
    <row r="2343" spans="1:22" ht="17.25" customHeight="1" x14ac:dyDescent="0.3">
      <c r="A2343" s="230">
        <v>425153</v>
      </c>
      <c r="B2343" s="230" t="s">
        <v>5172</v>
      </c>
      <c r="C2343" s="230" t="s">
        <v>63</v>
      </c>
      <c r="D2343" s="230" t="s">
        <v>201</v>
      </c>
      <c r="E2343" s="230" t="s">
        <v>145</v>
      </c>
      <c r="F2343" s="230">
        <v>30225</v>
      </c>
      <c r="G2343" s="230" t="s">
        <v>3794</v>
      </c>
      <c r="H2343" s="230" t="s">
        <v>1482</v>
      </c>
      <c r="I2343" s="230" t="s">
        <v>58</v>
      </c>
      <c r="K2343" s="230">
        <v>2000</v>
      </c>
      <c r="L2343" s="230" t="s">
        <v>1501</v>
      </c>
      <c r="S2343" s="230" t="s">
        <v>976</v>
      </c>
      <c r="T2343" s="230" t="s">
        <v>976</v>
      </c>
      <c r="U2343" s="230" t="s">
        <v>976</v>
      </c>
      <c r="V2343" s="230" t="s">
        <v>976</v>
      </c>
    </row>
    <row r="2344" spans="1:22" ht="17.25" customHeight="1" x14ac:dyDescent="0.3">
      <c r="A2344" s="230">
        <v>425210</v>
      </c>
      <c r="B2344" s="230" t="s">
        <v>5173</v>
      </c>
      <c r="C2344" s="230" t="s">
        <v>83</v>
      </c>
      <c r="D2344" s="230" t="s">
        <v>197</v>
      </c>
      <c r="E2344" s="230" t="s">
        <v>145</v>
      </c>
      <c r="F2344" s="230">
        <v>32325</v>
      </c>
      <c r="G2344" s="230" t="s">
        <v>3217</v>
      </c>
      <c r="H2344" s="230" t="s">
        <v>1482</v>
      </c>
      <c r="I2344" s="230" t="s">
        <v>58</v>
      </c>
      <c r="J2344" s="230" t="s">
        <v>302</v>
      </c>
      <c r="K2344" s="230">
        <v>2006</v>
      </c>
      <c r="L2344" s="230" t="s">
        <v>1501</v>
      </c>
      <c r="S2344" s="230" t="s">
        <v>976</v>
      </c>
      <c r="T2344" s="230" t="s">
        <v>976</v>
      </c>
      <c r="U2344" s="230" t="s">
        <v>976</v>
      </c>
      <c r="V2344" s="230" t="s">
        <v>976</v>
      </c>
    </row>
    <row r="2345" spans="1:22" ht="17.25" customHeight="1" x14ac:dyDescent="0.3">
      <c r="A2345" s="230">
        <v>425151</v>
      </c>
      <c r="B2345" s="230" t="s">
        <v>5174</v>
      </c>
      <c r="C2345" s="230" t="s">
        <v>83</v>
      </c>
      <c r="D2345" s="230" t="s">
        <v>567</v>
      </c>
      <c r="E2345" s="230" t="s">
        <v>145</v>
      </c>
      <c r="F2345" s="230">
        <v>32281</v>
      </c>
      <c r="G2345" s="230" t="s">
        <v>1832</v>
      </c>
      <c r="H2345" s="230" t="s">
        <v>1482</v>
      </c>
      <c r="I2345" s="230" t="s">
        <v>58</v>
      </c>
      <c r="J2345" s="230" t="s">
        <v>302</v>
      </c>
      <c r="K2345" s="230">
        <v>2007</v>
      </c>
      <c r="L2345" s="230" t="s">
        <v>1501</v>
      </c>
      <c r="S2345" s="230" t="s">
        <v>976</v>
      </c>
      <c r="T2345" s="230" t="s">
        <v>976</v>
      </c>
      <c r="U2345" s="230" t="s">
        <v>976</v>
      </c>
      <c r="V2345" s="230" t="s">
        <v>976</v>
      </c>
    </row>
    <row r="2346" spans="1:22" ht="17.25" customHeight="1" x14ac:dyDescent="0.3">
      <c r="A2346" s="230">
        <v>427150</v>
      </c>
      <c r="B2346" s="230" t="s">
        <v>5175</v>
      </c>
      <c r="C2346" s="230" t="s">
        <v>66</v>
      </c>
      <c r="D2346" s="230" t="s">
        <v>233</v>
      </c>
      <c r="E2346" s="230" t="s">
        <v>146</v>
      </c>
      <c r="F2346" s="230" t="s">
        <v>5176</v>
      </c>
      <c r="G2346" s="230" t="s">
        <v>1722</v>
      </c>
      <c r="H2346" s="230" t="s">
        <v>1482</v>
      </c>
      <c r="I2346" s="230" t="s">
        <v>58</v>
      </c>
      <c r="J2346" s="230" t="s">
        <v>303</v>
      </c>
      <c r="K2346" s="230">
        <v>2018</v>
      </c>
      <c r="V2346" s="230" t="s">
        <v>976</v>
      </c>
    </row>
    <row r="2347" spans="1:22" ht="17.25" customHeight="1" x14ac:dyDescent="0.3">
      <c r="A2347" s="230">
        <v>424020</v>
      </c>
      <c r="B2347" s="230" t="s">
        <v>5177</v>
      </c>
      <c r="C2347" s="230" t="s">
        <v>537</v>
      </c>
      <c r="D2347" s="230" t="s">
        <v>583</v>
      </c>
      <c r="E2347" s="230" t="s">
        <v>145</v>
      </c>
      <c r="F2347" s="230">
        <v>33329</v>
      </c>
      <c r="G2347" s="230" t="s">
        <v>288</v>
      </c>
      <c r="H2347" s="230" t="s">
        <v>1482</v>
      </c>
      <c r="I2347" s="230" t="s">
        <v>58</v>
      </c>
      <c r="J2347" s="230" t="s">
        <v>302</v>
      </c>
      <c r="K2347" s="230">
        <v>2009</v>
      </c>
      <c r="R2347" s="230" t="s">
        <v>976</v>
      </c>
      <c r="T2347" s="230" t="s">
        <v>976</v>
      </c>
      <c r="U2347" s="230" t="s">
        <v>976</v>
      </c>
      <c r="V2347" s="230" t="s">
        <v>976</v>
      </c>
    </row>
    <row r="2348" spans="1:22" ht="17.25" customHeight="1" x14ac:dyDescent="0.3">
      <c r="A2348" s="230">
        <v>423543</v>
      </c>
      <c r="B2348" s="230" t="s">
        <v>5178</v>
      </c>
      <c r="C2348" s="230" t="s">
        <v>59</v>
      </c>
      <c r="D2348" s="230" t="s">
        <v>5179</v>
      </c>
      <c r="E2348" s="230" t="s">
        <v>145</v>
      </c>
      <c r="F2348" s="230">
        <v>32143</v>
      </c>
      <c r="G2348" s="230" t="s">
        <v>295</v>
      </c>
      <c r="H2348" s="230" t="s">
        <v>1482</v>
      </c>
      <c r="I2348" s="230" t="s">
        <v>58</v>
      </c>
      <c r="J2348" s="230" t="s">
        <v>302</v>
      </c>
      <c r="K2348" s="230">
        <v>2011</v>
      </c>
      <c r="T2348" s="230" t="s">
        <v>976</v>
      </c>
      <c r="U2348" s="230" t="s">
        <v>976</v>
      </c>
      <c r="V2348" s="230" t="s">
        <v>976</v>
      </c>
    </row>
    <row r="2349" spans="1:22" ht="17.25" customHeight="1" x14ac:dyDescent="0.3">
      <c r="A2349" s="230">
        <v>417970</v>
      </c>
      <c r="B2349" s="230" t="s">
        <v>5180</v>
      </c>
      <c r="C2349" s="230" t="s">
        <v>72</v>
      </c>
      <c r="D2349" s="230" t="s">
        <v>471</v>
      </c>
      <c r="E2349" s="230" t="s">
        <v>146</v>
      </c>
      <c r="F2349" s="230">
        <v>28856</v>
      </c>
      <c r="G2349" s="230" t="s">
        <v>293</v>
      </c>
      <c r="H2349" s="230" t="s">
        <v>1482</v>
      </c>
      <c r="I2349" s="230" t="s">
        <v>58</v>
      </c>
      <c r="R2349" s="230" t="s">
        <v>976</v>
      </c>
      <c r="S2349" s="230" t="s">
        <v>976</v>
      </c>
      <c r="T2349" s="230" t="s">
        <v>976</v>
      </c>
      <c r="U2349" s="230" t="s">
        <v>976</v>
      </c>
      <c r="V2349" s="230" t="s">
        <v>976</v>
      </c>
    </row>
    <row r="2350" spans="1:22" ht="17.25" customHeight="1" x14ac:dyDescent="0.3">
      <c r="A2350" s="230">
        <v>414353</v>
      </c>
      <c r="B2350" s="230" t="s">
        <v>3015</v>
      </c>
      <c r="C2350" s="230" t="s">
        <v>5181</v>
      </c>
      <c r="D2350" s="230" t="s">
        <v>5182</v>
      </c>
      <c r="E2350" s="230" t="s">
        <v>145</v>
      </c>
      <c r="F2350" s="230">
        <v>30322</v>
      </c>
      <c r="G2350" s="230" t="s">
        <v>1856</v>
      </c>
      <c r="H2350" s="230" t="s">
        <v>1482</v>
      </c>
      <c r="I2350" s="230" t="s">
        <v>58</v>
      </c>
      <c r="T2350" s="230" t="s">
        <v>976</v>
      </c>
      <c r="U2350" s="230" t="s">
        <v>976</v>
      </c>
      <c r="V2350" s="230" t="s">
        <v>976</v>
      </c>
    </row>
    <row r="2351" spans="1:22" ht="17.25" customHeight="1" x14ac:dyDescent="0.3">
      <c r="A2351" s="230">
        <v>414596</v>
      </c>
      <c r="B2351" s="230" t="s">
        <v>5183</v>
      </c>
      <c r="C2351" s="230" t="s">
        <v>441</v>
      </c>
      <c r="D2351" s="230" t="s">
        <v>5184</v>
      </c>
      <c r="E2351" s="230" t="s">
        <v>146</v>
      </c>
      <c r="F2351" s="230">
        <v>31413</v>
      </c>
      <c r="G2351" s="230" t="s">
        <v>1485</v>
      </c>
      <c r="H2351" s="230" t="s">
        <v>1482</v>
      </c>
      <c r="I2351" s="230" t="s">
        <v>58</v>
      </c>
      <c r="U2351" s="230" t="s">
        <v>976</v>
      </c>
      <c r="V2351" s="230" t="s">
        <v>976</v>
      </c>
    </row>
    <row r="2352" spans="1:22" ht="17.25" customHeight="1" x14ac:dyDescent="0.3">
      <c r="A2352" s="230">
        <v>418579</v>
      </c>
      <c r="B2352" s="230" t="s">
        <v>5185</v>
      </c>
      <c r="C2352" s="230" t="s">
        <v>105</v>
      </c>
      <c r="D2352" s="230" t="s">
        <v>551</v>
      </c>
      <c r="E2352" s="230" t="s">
        <v>145</v>
      </c>
      <c r="F2352" s="230">
        <v>31603</v>
      </c>
      <c r="G2352" s="230" t="s">
        <v>293</v>
      </c>
      <c r="H2352" s="230" t="s">
        <v>1482</v>
      </c>
      <c r="I2352" s="230" t="s">
        <v>58</v>
      </c>
      <c r="U2352" s="230" t="s">
        <v>976</v>
      </c>
      <c r="V2352" s="230" t="s">
        <v>976</v>
      </c>
    </row>
    <row r="2353" spans="1:22" ht="17.25" customHeight="1" x14ac:dyDescent="0.3">
      <c r="A2353" s="230">
        <v>413527</v>
      </c>
      <c r="B2353" s="230" t="s">
        <v>5186</v>
      </c>
      <c r="C2353" s="230" t="s">
        <v>107</v>
      </c>
      <c r="D2353" s="230" t="s">
        <v>242</v>
      </c>
      <c r="E2353" s="230" t="s">
        <v>145</v>
      </c>
      <c r="F2353" s="230">
        <v>33172</v>
      </c>
      <c r="G2353" s="230" t="s">
        <v>1952</v>
      </c>
      <c r="H2353" s="230" t="s">
        <v>1482</v>
      </c>
      <c r="I2353" s="230" t="s">
        <v>58</v>
      </c>
      <c r="U2353" s="230" t="s">
        <v>976</v>
      </c>
      <c r="V2353" s="230" t="s">
        <v>976</v>
      </c>
    </row>
    <row r="2354" spans="1:22" ht="17.25" customHeight="1" x14ac:dyDescent="0.3">
      <c r="A2354" s="230">
        <v>414423</v>
      </c>
      <c r="B2354" s="230" t="s">
        <v>4627</v>
      </c>
      <c r="C2354" s="230" t="s">
        <v>83</v>
      </c>
      <c r="D2354" s="230" t="s">
        <v>5187</v>
      </c>
      <c r="E2354" s="230" t="s">
        <v>145</v>
      </c>
      <c r="F2354" s="230">
        <v>33652</v>
      </c>
      <c r="G2354" s="230" t="s">
        <v>2519</v>
      </c>
      <c r="H2354" s="230" t="s">
        <v>1482</v>
      </c>
      <c r="I2354" s="230" t="s">
        <v>58</v>
      </c>
      <c r="R2354" s="230" t="s">
        <v>976</v>
      </c>
      <c r="S2354" s="230" t="s">
        <v>976</v>
      </c>
      <c r="T2354" s="230" t="s">
        <v>976</v>
      </c>
      <c r="U2354" s="230" t="s">
        <v>976</v>
      </c>
      <c r="V2354" s="230" t="s">
        <v>976</v>
      </c>
    </row>
    <row r="2355" spans="1:22" ht="17.25" customHeight="1" x14ac:dyDescent="0.3">
      <c r="A2355" s="230">
        <v>426435</v>
      </c>
      <c r="B2355" s="230" t="s">
        <v>5188</v>
      </c>
      <c r="C2355" s="230" t="s">
        <v>65</v>
      </c>
      <c r="D2355" s="230" t="s">
        <v>139</v>
      </c>
      <c r="E2355" s="230" t="s">
        <v>145</v>
      </c>
      <c r="F2355" s="230" t="s">
        <v>5189</v>
      </c>
      <c r="G2355" s="230" t="s">
        <v>288</v>
      </c>
      <c r="H2355" s="230" t="s">
        <v>1482</v>
      </c>
      <c r="I2355" s="230" t="s">
        <v>58</v>
      </c>
      <c r="J2355" s="230" t="s">
        <v>302</v>
      </c>
      <c r="K2355" s="230">
        <v>1998</v>
      </c>
      <c r="L2355" s="230" t="s">
        <v>300</v>
      </c>
    </row>
    <row r="2356" spans="1:22" ht="17.25" customHeight="1" x14ac:dyDescent="0.3">
      <c r="A2356" s="230">
        <v>426582</v>
      </c>
      <c r="B2356" s="230" t="s">
        <v>5190</v>
      </c>
      <c r="C2356" s="230" t="s">
        <v>642</v>
      </c>
      <c r="D2356" s="230" t="s">
        <v>419</v>
      </c>
      <c r="E2356" s="230" t="s">
        <v>146</v>
      </c>
      <c r="H2356" s="230" t="s">
        <v>1482</v>
      </c>
      <c r="I2356" s="230" t="s">
        <v>58</v>
      </c>
      <c r="J2356" s="230" t="s">
        <v>303</v>
      </c>
      <c r="K2356" s="230">
        <v>2013</v>
      </c>
      <c r="L2356" s="230" t="s">
        <v>296</v>
      </c>
      <c r="U2356" s="230" t="s">
        <v>976</v>
      </c>
      <c r="V2356" s="230" t="s">
        <v>976</v>
      </c>
    </row>
    <row r="2357" spans="1:22" ht="17.25" customHeight="1" x14ac:dyDescent="0.3">
      <c r="A2357" s="230">
        <v>426401</v>
      </c>
      <c r="B2357" s="230" t="s">
        <v>5191</v>
      </c>
      <c r="C2357" s="230" t="s">
        <v>79</v>
      </c>
      <c r="D2357" s="230" t="s">
        <v>435</v>
      </c>
      <c r="E2357" s="230" t="s">
        <v>146</v>
      </c>
      <c r="F2357" s="230">
        <v>29021</v>
      </c>
      <c r="G2357" s="230" t="s">
        <v>288</v>
      </c>
      <c r="H2357" s="230" t="s">
        <v>1482</v>
      </c>
      <c r="I2357" s="230" t="s">
        <v>58</v>
      </c>
      <c r="J2357" s="230" t="s">
        <v>302</v>
      </c>
      <c r="K2357" s="230">
        <v>1998</v>
      </c>
      <c r="L2357" s="230" t="s">
        <v>288</v>
      </c>
    </row>
    <row r="2358" spans="1:22" ht="17.25" customHeight="1" x14ac:dyDescent="0.3">
      <c r="A2358" s="230">
        <v>426399</v>
      </c>
      <c r="B2358" s="230" t="s">
        <v>5192</v>
      </c>
      <c r="C2358" s="230" t="s">
        <v>688</v>
      </c>
      <c r="D2358" s="230" t="s">
        <v>5193</v>
      </c>
      <c r="E2358" s="230" t="s">
        <v>146</v>
      </c>
      <c r="H2358" s="230" t="s">
        <v>1482</v>
      </c>
      <c r="I2358" s="230" t="s">
        <v>58</v>
      </c>
      <c r="J2358" s="230" t="s">
        <v>303</v>
      </c>
      <c r="K2358" s="230">
        <v>1999</v>
      </c>
      <c r="L2358" s="230" t="s">
        <v>288</v>
      </c>
      <c r="U2358" s="230" t="s">
        <v>976</v>
      </c>
      <c r="V2358" s="230" t="s">
        <v>976</v>
      </c>
    </row>
    <row r="2359" spans="1:22" ht="17.25" customHeight="1" x14ac:dyDescent="0.3">
      <c r="A2359" s="230">
        <v>425953</v>
      </c>
      <c r="B2359" s="230" t="s">
        <v>5194</v>
      </c>
      <c r="C2359" s="230" t="s">
        <v>740</v>
      </c>
      <c r="D2359" s="230" t="s">
        <v>5195</v>
      </c>
      <c r="E2359" s="230" t="s">
        <v>146</v>
      </c>
      <c r="H2359" s="230" t="s">
        <v>1482</v>
      </c>
      <c r="I2359" s="230" t="s">
        <v>58</v>
      </c>
      <c r="J2359" s="230" t="s">
        <v>303</v>
      </c>
      <c r="K2359" s="230">
        <v>2000</v>
      </c>
      <c r="L2359" s="230" t="s">
        <v>288</v>
      </c>
      <c r="U2359" s="230" t="s">
        <v>976</v>
      </c>
      <c r="V2359" s="230" t="s">
        <v>976</v>
      </c>
    </row>
    <row r="2360" spans="1:22" ht="17.25" customHeight="1" x14ac:dyDescent="0.3">
      <c r="A2360" s="230">
        <v>426901</v>
      </c>
      <c r="B2360" s="230" t="s">
        <v>5197</v>
      </c>
      <c r="C2360" s="230" t="s">
        <v>105</v>
      </c>
      <c r="D2360" s="230" t="s">
        <v>198</v>
      </c>
      <c r="E2360" s="230" t="s">
        <v>146</v>
      </c>
      <c r="F2360" s="230">
        <v>34151</v>
      </c>
      <c r="G2360" s="230" t="s">
        <v>5198</v>
      </c>
      <c r="H2360" s="230" t="s">
        <v>1482</v>
      </c>
      <c r="I2360" s="230" t="s">
        <v>58</v>
      </c>
      <c r="J2360" s="230" t="s">
        <v>302</v>
      </c>
      <c r="K2360" s="230">
        <v>2011</v>
      </c>
      <c r="L2360" s="230" t="s">
        <v>288</v>
      </c>
      <c r="V2360" s="230" t="s">
        <v>976</v>
      </c>
    </row>
    <row r="2361" spans="1:22" ht="17.25" customHeight="1" x14ac:dyDescent="0.3">
      <c r="A2361" s="230">
        <v>426426</v>
      </c>
      <c r="B2361" s="230" t="s">
        <v>5199</v>
      </c>
      <c r="C2361" s="230" t="s">
        <v>5200</v>
      </c>
      <c r="D2361" s="230" t="s">
        <v>3584</v>
      </c>
      <c r="E2361" s="230" t="s">
        <v>146</v>
      </c>
      <c r="F2361" s="230">
        <v>34362</v>
      </c>
      <c r="G2361" s="230" t="s">
        <v>297</v>
      </c>
      <c r="H2361" s="230" t="s">
        <v>1482</v>
      </c>
      <c r="I2361" s="230" t="s">
        <v>58</v>
      </c>
      <c r="J2361" s="230" t="s">
        <v>303</v>
      </c>
      <c r="K2361" s="230">
        <v>2011</v>
      </c>
      <c r="L2361" s="230" t="s">
        <v>288</v>
      </c>
    </row>
    <row r="2362" spans="1:22" ht="17.25" customHeight="1" x14ac:dyDescent="0.3">
      <c r="A2362" s="230">
        <v>420748</v>
      </c>
      <c r="B2362" s="230" t="s">
        <v>5201</v>
      </c>
      <c r="C2362" s="230" t="s">
        <v>396</v>
      </c>
      <c r="D2362" s="230" t="s">
        <v>202</v>
      </c>
      <c r="E2362" s="230" t="s">
        <v>146</v>
      </c>
      <c r="F2362" s="230">
        <v>36161</v>
      </c>
      <c r="G2362" s="230" t="s">
        <v>288</v>
      </c>
      <c r="H2362" s="230" t="s">
        <v>1482</v>
      </c>
      <c r="I2362" s="230" t="s">
        <v>58</v>
      </c>
      <c r="J2362" s="230" t="s">
        <v>303</v>
      </c>
      <c r="K2362" s="230">
        <v>2011</v>
      </c>
      <c r="L2362" s="230" t="s">
        <v>288</v>
      </c>
      <c r="S2362" s="230" t="s">
        <v>976</v>
      </c>
      <c r="T2362" s="230" t="s">
        <v>976</v>
      </c>
      <c r="U2362" s="230" t="s">
        <v>976</v>
      </c>
      <c r="V2362" s="230" t="s">
        <v>976</v>
      </c>
    </row>
    <row r="2363" spans="1:22" ht="17.25" customHeight="1" x14ac:dyDescent="0.3">
      <c r="A2363" s="230">
        <v>427077</v>
      </c>
      <c r="B2363" s="230" t="s">
        <v>5202</v>
      </c>
      <c r="C2363" s="230" t="s">
        <v>59</v>
      </c>
      <c r="D2363" s="230" t="s">
        <v>383</v>
      </c>
      <c r="E2363" s="230" t="s">
        <v>145</v>
      </c>
      <c r="H2363" s="230" t="s">
        <v>1482</v>
      </c>
      <c r="I2363" s="230" t="s">
        <v>58</v>
      </c>
      <c r="J2363" s="230" t="s">
        <v>303</v>
      </c>
      <c r="K2363" s="230">
        <v>2012</v>
      </c>
      <c r="L2363" s="230" t="s">
        <v>288</v>
      </c>
      <c r="U2363" s="230" t="s">
        <v>976</v>
      </c>
      <c r="V2363" s="230" t="s">
        <v>976</v>
      </c>
    </row>
    <row r="2364" spans="1:22" ht="17.25" customHeight="1" x14ac:dyDescent="0.3">
      <c r="A2364" s="230">
        <v>419867</v>
      </c>
      <c r="B2364" s="230" t="s">
        <v>5203</v>
      </c>
      <c r="C2364" s="230" t="s">
        <v>63</v>
      </c>
      <c r="D2364" s="230" t="s">
        <v>3049</v>
      </c>
      <c r="E2364" s="230" t="s">
        <v>145</v>
      </c>
      <c r="F2364" s="230">
        <v>34700</v>
      </c>
      <c r="G2364" s="230" t="s">
        <v>288</v>
      </c>
      <c r="H2364" s="230" t="s">
        <v>1482</v>
      </c>
      <c r="I2364" s="230" t="s">
        <v>58</v>
      </c>
      <c r="J2364" s="230" t="s">
        <v>303</v>
      </c>
      <c r="K2364" s="230">
        <v>2013</v>
      </c>
      <c r="L2364" s="230" t="s">
        <v>288</v>
      </c>
      <c r="R2364" s="230" t="s">
        <v>976</v>
      </c>
      <c r="S2364" s="230" t="s">
        <v>976</v>
      </c>
      <c r="V2364" s="230" t="s">
        <v>976</v>
      </c>
    </row>
    <row r="2365" spans="1:22" ht="17.25" customHeight="1" x14ac:dyDescent="0.3">
      <c r="A2365" s="230">
        <v>426990</v>
      </c>
      <c r="B2365" s="230" t="s">
        <v>5204</v>
      </c>
      <c r="C2365" s="230" t="s">
        <v>65</v>
      </c>
      <c r="D2365" s="230" t="s">
        <v>668</v>
      </c>
      <c r="E2365" s="230" t="s">
        <v>145</v>
      </c>
      <c r="F2365" s="230">
        <v>35066</v>
      </c>
      <c r="G2365" s="230" t="s">
        <v>288</v>
      </c>
      <c r="H2365" s="230" t="s">
        <v>1482</v>
      </c>
      <c r="I2365" s="230" t="s">
        <v>58</v>
      </c>
      <c r="J2365" s="230" t="s">
        <v>303</v>
      </c>
      <c r="K2365" s="230">
        <v>2014</v>
      </c>
      <c r="L2365" s="230" t="s">
        <v>288</v>
      </c>
    </row>
    <row r="2366" spans="1:22" ht="17.25" customHeight="1" x14ac:dyDescent="0.3">
      <c r="A2366" s="230">
        <v>425741</v>
      </c>
      <c r="B2366" s="230" t="s">
        <v>5205</v>
      </c>
      <c r="C2366" s="230" t="s">
        <v>679</v>
      </c>
      <c r="D2366" s="230" t="s">
        <v>203</v>
      </c>
      <c r="E2366" s="230" t="s">
        <v>145</v>
      </c>
      <c r="F2366" s="230">
        <v>35339</v>
      </c>
      <c r="G2366" s="230" t="s">
        <v>288</v>
      </c>
      <c r="H2366" s="230" t="s">
        <v>1482</v>
      </c>
      <c r="I2366" s="230" t="s">
        <v>58</v>
      </c>
      <c r="J2366" s="230" t="s">
        <v>303</v>
      </c>
      <c r="K2366" s="230">
        <v>2014</v>
      </c>
      <c r="L2366" s="230" t="s">
        <v>288</v>
      </c>
      <c r="S2366" s="230" t="s">
        <v>976</v>
      </c>
      <c r="U2366" s="230" t="s">
        <v>976</v>
      </c>
      <c r="V2366" s="230" t="s">
        <v>976</v>
      </c>
    </row>
    <row r="2367" spans="1:22" ht="17.25" customHeight="1" x14ac:dyDescent="0.3">
      <c r="A2367" s="230">
        <v>421702</v>
      </c>
      <c r="B2367" s="230" t="s">
        <v>5206</v>
      </c>
      <c r="C2367" s="230" t="s">
        <v>86</v>
      </c>
      <c r="D2367" s="230" t="s">
        <v>1118</v>
      </c>
      <c r="E2367" s="230" t="s">
        <v>145</v>
      </c>
      <c r="F2367" s="230">
        <v>35440</v>
      </c>
      <c r="G2367" s="230" t="s">
        <v>288</v>
      </c>
      <c r="H2367" s="230" t="s">
        <v>1482</v>
      </c>
      <c r="I2367" s="230" t="s">
        <v>58</v>
      </c>
      <c r="J2367" s="230" t="s">
        <v>303</v>
      </c>
      <c r="K2367" s="230">
        <v>2014</v>
      </c>
      <c r="L2367" s="230" t="s">
        <v>288</v>
      </c>
      <c r="R2367" s="230" t="s">
        <v>976</v>
      </c>
      <c r="S2367" s="230" t="s">
        <v>976</v>
      </c>
      <c r="U2367" s="230" t="s">
        <v>976</v>
      </c>
      <c r="V2367" s="230" t="s">
        <v>976</v>
      </c>
    </row>
    <row r="2368" spans="1:22" ht="17.25" customHeight="1" x14ac:dyDescent="0.3">
      <c r="A2368" s="230">
        <v>425705</v>
      </c>
      <c r="B2368" s="230" t="s">
        <v>5207</v>
      </c>
      <c r="C2368" s="230" t="s">
        <v>63</v>
      </c>
      <c r="D2368" s="230" t="s">
        <v>558</v>
      </c>
      <c r="E2368" s="230" t="s">
        <v>146</v>
      </c>
      <c r="F2368" s="230">
        <v>35453</v>
      </c>
      <c r="G2368" s="230" t="s">
        <v>5208</v>
      </c>
      <c r="H2368" s="230" t="s">
        <v>1482</v>
      </c>
      <c r="I2368" s="230" t="s">
        <v>58</v>
      </c>
      <c r="J2368" s="230" t="s">
        <v>302</v>
      </c>
      <c r="K2368" s="230">
        <v>2015</v>
      </c>
      <c r="L2368" s="230" t="s">
        <v>288</v>
      </c>
      <c r="S2368" s="230" t="s">
        <v>976</v>
      </c>
      <c r="T2368" s="230" t="s">
        <v>976</v>
      </c>
      <c r="U2368" s="230" t="s">
        <v>976</v>
      </c>
      <c r="V2368" s="230" t="s">
        <v>976</v>
      </c>
    </row>
    <row r="2369" spans="1:22" ht="17.25" customHeight="1" x14ac:dyDescent="0.3">
      <c r="A2369" s="230">
        <v>426776</v>
      </c>
      <c r="B2369" s="230" t="s">
        <v>5209</v>
      </c>
      <c r="C2369" s="230" t="s">
        <v>5210</v>
      </c>
      <c r="D2369" s="230" t="s">
        <v>5211</v>
      </c>
      <c r="E2369" s="230" t="s">
        <v>145</v>
      </c>
      <c r="F2369" s="230">
        <v>35709</v>
      </c>
      <c r="G2369" s="230" t="s">
        <v>5212</v>
      </c>
      <c r="H2369" s="230" t="s">
        <v>1482</v>
      </c>
      <c r="I2369" s="230" t="s">
        <v>58</v>
      </c>
      <c r="J2369" s="230" t="s">
        <v>303</v>
      </c>
      <c r="K2369" s="230">
        <v>2015</v>
      </c>
      <c r="L2369" s="230" t="s">
        <v>288</v>
      </c>
      <c r="U2369" s="230" t="s">
        <v>976</v>
      </c>
      <c r="V2369" s="230" t="s">
        <v>976</v>
      </c>
    </row>
    <row r="2370" spans="1:22" ht="17.25" customHeight="1" x14ac:dyDescent="0.3">
      <c r="A2370" s="230">
        <v>426018</v>
      </c>
      <c r="B2370" s="230" t="s">
        <v>5213</v>
      </c>
      <c r="C2370" s="230" t="s">
        <v>65</v>
      </c>
      <c r="D2370" s="230" t="s">
        <v>710</v>
      </c>
      <c r="E2370" s="230" t="s">
        <v>145</v>
      </c>
      <c r="H2370" s="230" t="s">
        <v>1482</v>
      </c>
      <c r="I2370" s="230" t="s">
        <v>58</v>
      </c>
      <c r="J2370" s="230" t="s">
        <v>303</v>
      </c>
      <c r="K2370" s="230">
        <v>2015</v>
      </c>
      <c r="L2370" s="230" t="s">
        <v>288</v>
      </c>
      <c r="U2370" s="230" t="s">
        <v>976</v>
      </c>
      <c r="V2370" s="230" t="s">
        <v>976</v>
      </c>
    </row>
    <row r="2371" spans="1:22" ht="17.25" customHeight="1" x14ac:dyDescent="0.3">
      <c r="A2371" s="230">
        <v>427054</v>
      </c>
      <c r="B2371" s="230" t="s">
        <v>5214</v>
      </c>
      <c r="C2371" s="230" t="s">
        <v>493</v>
      </c>
      <c r="D2371" s="230" t="s">
        <v>502</v>
      </c>
      <c r="E2371" s="230" t="s">
        <v>146</v>
      </c>
      <c r="H2371" s="230" t="s">
        <v>1482</v>
      </c>
      <c r="I2371" s="230" t="s">
        <v>58</v>
      </c>
      <c r="J2371" s="230" t="s">
        <v>303</v>
      </c>
      <c r="K2371" s="230">
        <v>2016</v>
      </c>
      <c r="L2371" s="230" t="s">
        <v>288</v>
      </c>
      <c r="U2371" s="230" t="s">
        <v>976</v>
      </c>
      <c r="V2371" s="230" t="s">
        <v>976</v>
      </c>
    </row>
    <row r="2372" spans="1:22" ht="17.25" customHeight="1" x14ac:dyDescent="0.3">
      <c r="A2372" s="230">
        <v>420526</v>
      </c>
      <c r="B2372" s="230" t="s">
        <v>5215</v>
      </c>
      <c r="C2372" s="230" t="s">
        <v>121</v>
      </c>
      <c r="D2372" s="230" t="s">
        <v>195</v>
      </c>
      <c r="E2372" s="230" t="s">
        <v>145</v>
      </c>
      <c r="F2372" s="230">
        <v>36244</v>
      </c>
      <c r="G2372" s="230" t="s">
        <v>288</v>
      </c>
      <c r="H2372" s="230" t="s">
        <v>1482</v>
      </c>
      <c r="I2372" s="230" t="s">
        <v>58</v>
      </c>
      <c r="J2372" s="230" t="s">
        <v>303</v>
      </c>
      <c r="K2372" s="230">
        <v>2016</v>
      </c>
      <c r="L2372" s="230" t="s">
        <v>288</v>
      </c>
      <c r="S2372" s="230" t="s">
        <v>976</v>
      </c>
      <c r="U2372" s="230" t="s">
        <v>976</v>
      </c>
      <c r="V2372" s="230" t="s">
        <v>976</v>
      </c>
    </row>
    <row r="2373" spans="1:22" ht="17.25" customHeight="1" x14ac:dyDescent="0.3">
      <c r="A2373" s="230">
        <v>422861</v>
      </c>
      <c r="B2373" s="230" t="s">
        <v>5216</v>
      </c>
      <c r="C2373" s="230" t="s">
        <v>3128</v>
      </c>
      <c r="D2373" s="230" t="s">
        <v>231</v>
      </c>
      <c r="E2373" s="230" t="s">
        <v>145</v>
      </c>
      <c r="F2373" s="230">
        <v>36243</v>
      </c>
      <c r="G2373" s="230" t="s">
        <v>288</v>
      </c>
      <c r="H2373" s="230" t="s">
        <v>1482</v>
      </c>
      <c r="I2373" s="230" t="s">
        <v>58</v>
      </c>
      <c r="J2373" s="230" t="s">
        <v>303</v>
      </c>
      <c r="K2373" s="230">
        <v>2017</v>
      </c>
      <c r="L2373" s="230" t="s">
        <v>288</v>
      </c>
      <c r="S2373" s="230" t="s">
        <v>976</v>
      </c>
      <c r="T2373" s="230" t="s">
        <v>976</v>
      </c>
      <c r="U2373" s="230" t="s">
        <v>976</v>
      </c>
      <c r="V2373" s="230" t="s">
        <v>976</v>
      </c>
    </row>
    <row r="2374" spans="1:22" ht="17.25" customHeight="1" x14ac:dyDescent="0.3">
      <c r="A2374" s="230">
        <v>426459</v>
      </c>
      <c r="B2374" s="230" t="s">
        <v>5217</v>
      </c>
      <c r="C2374" s="230" t="s">
        <v>87</v>
      </c>
      <c r="D2374" s="230" t="s">
        <v>5218</v>
      </c>
      <c r="E2374" s="230" t="s">
        <v>145</v>
      </c>
      <c r="H2374" s="230" t="s">
        <v>1482</v>
      </c>
      <c r="I2374" s="230" t="s">
        <v>58</v>
      </c>
      <c r="J2374" s="230" t="s">
        <v>303</v>
      </c>
      <c r="K2374" s="230">
        <v>2017</v>
      </c>
      <c r="L2374" s="230" t="s">
        <v>288</v>
      </c>
      <c r="U2374" s="230" t="s">
        <v>976</v>
      </c>
      <c r="V2374" s="230" t="s">
        <v>976</v>
      </c>
    </row>
    <row r="2375" spans="1:22" ht="17.25" customHeight="1" x14ac:dyDescent="0.3">
      <c r="A2375" s="230">
        <v>426917</v>
      </c>
      <c r="B2375" s="230" t="s">
        <v>5219</v>
      </c>
      <c r="C2375" s="230" t="s">
        <v>61</v>
      </c>
      <c r="D2375" s="230" t="s">
        <v>406</v>
      </c>
      <c r="E2375" s="230" t="s">
        <v>146</v>
      </c>
      <c r="F2375" s="230">
        <v>31306</v>
      </c>
      <c r="G2375" s="230" t="s">
        <v>288</v>
      </c>
      <c r="H2375" s="230" t="s">
        <v>1482</v>
      </c>
      <c r="I2375" s="230" t="s">
        <v>58</v>
      </c>
      <c r="J2375" s="230" t="s">
        <v>303</v>
      </c>
      <c r="K2375" s="230">
        <v>2003</v>
      </c>
      <c r="L2375" s="230" t="s">
        <v>293</v>
      </c>
      <c r="N2375" s="230">
        <v>2972</v>
      </c>
      <c r="O2375" s="230">
        <v>44419.403067129628</v>
      </c>
      <c r="P2375" s="230">
        <v>15000</v>
      </c>
    </row>
    <row r="2376" spans="1:22" ht="17.25" customHeight="1" x14ac:dyDescent="0.3">
      <c r="A2376" s="230">
        <v>426482</v>
      </c>
      <c r="B2376" s="230" t="s">
        <v>5220</v>
      </c>
      <c r="C2376" s="230" t="s">
        <v>2686</v>
      </c>
      <c r="D2376" s="230" t="s">
        <v>196</v>
      </c>
      <c r="E2376" s="230" t="s">
        <v>145</v>
      </c>
      <c r="F2376" s="230">
        <v>34441</v>
      </c>
      <c r="G2376" s="230" t="s">
        <v>288</v>
      </c>
      <c r="H2376" s="230" t="s">
        <v>1482</v>
      </c>
      <c r="I2376" s="230" t="s">
        <v>58</v>
      </c>
      <c r="J2376" s="230" t="s">
        <v>303</v>
      </c>
      <c r="K2376" s="230">
        <v>2012</v>
      </c>
      <c r="L2376" s="230" t="s">
        <v>293</v>
      </c>
      <c r="V2376" s="230" t="s">
        <v>976</v>
      </c>
    </row>
    <row r="2377" spans="1:22" ht="17.25" customHeight="1" x14ac:dyDescent="0.3">
      <c r="A2377" s="230">
        <v>426423</v>
      </c>
      <c r="B2377" s="230" t="s">
        <v>5221</v>
      </c>
      <c r="C2377" s="230" t="s">
        <v>436</v>
      </c>
      <c r="D2377" s="230" t="s">
        <v>5222</v>
      </c>
      <c r="E2377" s="230" t="s">
        <v>146</v>
      </c>
      <c r="H2377" s="230" t="s">
        <v>1482</v>
      </c>
      <c r="I2377" s="230" t="s">
        <v>58</v>
      </c>
      <c r="J2377" s="230" t="s">
        <v>302</v>
      </c>
      <c r="K2377" s="230">
        <v>2014</v>
      </c>
      <c r="L2377" s="230" t="s">
        <v>293</v>
      </c>
      <c r="U2377" s="230" t="s">
        <v>976</v>
      </c>
      <c r="V2377" s="230" t="s">
        <v>976</v>
      </c>
    </row>
    <row r="2378" spans="1:22" ht="17.25" customHeight="1" x14ac:dyDescent="0.3">
      <c r="A2378" s="230">
        <v>426486</v>
      </c>
      <c r="B2378" s="230" t="s">
        <v>5224</v>
      </c>
      <c r="C2378" s="230" t="s">
        <v>1119</v>
      </c>
      <c r="D2378" s="230" t="s">
        <v>1834</v>
      </c>
      <c r="E2378" s="230" t="s">
        <v>146</v>
      </c>
      <c r="H2378" s="230" t="s">
        <v>1482</v>
      </c>
      <c r="I2378" s="230" t="s">
        <v>58</v>
      </c>
      <c r="J2378" s="230" t="s">
        <v>303</v>
      </c>
      <c r="K2378" s="230">
        <v>1990</v>
      </c>
      <c r="L2378" s="230" t="s">
        <v>297</v>
      </c>
      <c r="U2378" s="230" t="s">
        <v>976</v>
      </c>
      <c r="V2378" s="230" t="s">
        <v>976</v>
      </c>
    </row>
    <row r="2379" spans="1:22" ht="17.25" customHeight="1" x14ac:dyDescent="0.3">
      <c r="A2379" s="230">
        <v>426313</v>
      </c>
      <c r="B2379" s="230" t="s">
        <v>5225</v>
      </c>
      <c r="C2379" s="230" t="s">
        <v>82</v>
      </c>
      <c r="D2379" s="230" t="s">
        <v>435</v>
      </c>
      <c r="E2379" s="230" t="s">
        <v>146</v>
      </c>
      <c r="H2379" s="230" t="s">
        <v>1482</v>
      </c>
      <c r="I2379" s="230" t="s">
        <v>58</v>
      </c>
      <c r="J2379" s="230" t="s">
        <v>302</v>
      </c>
      <c r="K2379" s="230">
        <v>2002</v>
      </c>
      <c r="L2379" s="230" t="s">
        <v>297</v>
      </c>
      <c r="U2379" s="230" t="s">
        <v>976</v>
      </c>
      <c r="V2379" s="230" t="s">
        <v>976</v>
      </c>
    </row>
    <row r="2380" spans="1:22" ht="17.25" customHeight="1" x14ac:dyDescent="0.3">
      <c r="A2380" s="230">
        <v>426914</v>
      </c>
      <c r="B2380" s="230" t="s">
        <v>5226</v>
      </c>
      <c r="C2380" s="230" t="s">
        <v>63</v>
      </c>
      <c r="D2380" s="230" t="s">
        <v>210</v>
      </c>
      <c r="E2380" s="230" t="s">
        <v>146</v>
      </c>
      <c r="H2380" s="230" t="s">
        <v>1482</v>
      </c>
      <c r="I2380" s="230" t="s">
        <v>58</v>
      </c>
      <c r="J2380" s="230" t="s">
        <v>302</v>
      </c>
      <c r="K2380" s="230">
        <v>2002</v>
      </c>
      <c r="L2380" s="230" t="s">
        <v>297</v>
      </c>
      <c r="U2380" s="230" t="s">
        <v>976</v>
      </c>
      <c r="V2380" s="230" t="s">
        <v>976</v>
      </c>
    </row>
    <row r="2381" spans="1:22" ht="17.25" customHeight="1" x14ac:dyDescent="0.3">
      <c r="A2381" s="230">
        <v>417180</v>
      </c>
      <c r="B2381" s="230" t="s">
        <v>5228</v>
      </c>
      <c r="C2381" s="230" t="s">
        <v>63</v>
      </c>
      <c r="D2381" s="230" t="s">
        <v>1742</v>
      </c>
      <c r="E2381" s="230" t="s">
        <v>146</v>
      </c>
      <c r="F2381" s="230">
        <v>34719</v>
      </c>
      <c r="G2381" s="230" t="s">
        <v>5229</v>
      </c>
      <c r="H2381" s="230" t="s">
        <v>1482</v>
      </c>
      <c r="I2381" s="230" t="s">
        <v>58</v>
      </c>
      <c r="J2381" s="230" t="s">
        <v>303</v>
      </c>
      <c r="K2381" s="230">
        <v>2012</v>
      </c>
      <c r="L2381" s="230" t="s">
        <v>297</v>
      </c>
      <c r="S2381" s="230" t="s">
        <v>976</v>
      </c>
      <c r="T2381" s="230" t="s">
        <v>976</v>
      </c>
      <c r="U2381" s="230" t="s">
        <v>976</v>
      </c>
      <c r="V2381" s="230" t="s">
        <v>976</v>
      </c>
    </row>
    <row r="2382" spans="1:22" ht="17.25" customHeight="1" x14ac:dyDescent="0.3">
      <c r="A2382" s="230">
        <v>424989</v>
      </c>
      <c r="B2382" s="230" t="s">
        <v>5230</v>
      </c>
      <c r="C2382" s="230" t="s">
        <v>74</v>
      </c>
      <c r="D2382" s="230" t="s">
        <v>567</v>
      </c>
      <c r="E2382" s="230" t="s">
        <v>146</v>
      </c>
      <c r="F2382" s="230">
        <v>35252</v>
      </c>
      <c r="G2382" s="230" t="s">
        <v>5231</v>
      </c>
      <c r="H2382" s="230" t="s">
        <v>1482</v>
      </c>
      <c r="I2382" s="230" t="s">
        <v>58</v>
      </c>
      <c r="J2382" s="230" t="s">
        <v>303</v>
      </c>
      <c r="K2382" s="230">
        <v>2014</v>
      </c>
      <c r="L2382" s="230" t="s">
        <v>297</v>
      </c>
      <c r="U2382" s="230" t="s">
        <v>976</v>
      </c>
      <c r="V2382" s="230" t="s">
        <v>976</v>
      </c>
    </row>
    <row r="2383" spans="1:22" ht="17.25" customHeight="1" x14ac:dyDescent="0.3">
      <c r="A2383" s="230">
        <v>424401</v>
      </c>
      <c r="B2383" s="230" t="s">
        <v>5232</v>
      </c>
      <c r="C2383" s="230" t="s">
        <v>107</v>
      </c>
      <c r="D2383" s="230" t="s">
        <v>504</v>
      </c>
      <c r="E2383" s="230" t="s">
        <v>145</v>
      </c>
      <c r="F2383" s="230">
        <v>34938</v>
      </c>
      <c r="G2383" s="230" t="s">
        <v>288</v>
      </c>
      <c r="H2383" s="230" t="s">
        <v>1482</v>
      </c>
      <c r="I2383" s="230" t="s">
        <v>58</v>
      </c>
      <c r="J2383" s="230" t="s">
        <v>302</v>
      </c>
      <c r="K2383" s="230">
        <v>2015</v>
      </c>
      <c r="L2383" s="230" t="s">
        <v>297</v>
      </c>
      <c r="S2383" s="230" t="s">
        <v>976</v>
      </c>
      <c r="U2383" s="230" t="s">
        <v>976</v>
      </c>
      <c r="V2383" s="230" t="s">
        <v>976</v>
      </c>
    </row>
    <row r="2384" spans="1:22" ht="17.25" customHeight="1" x14ac:dyDescent="0.3">
      <c r="A2384" s="230">
        <v>424545</v>
      </c>
      <c r="B2384" s="230" t="s">
        <v>5233</v>
      </c>
      <c r="C2384" s="230" t="s">
        <v>63</v>
      </c>
      <c r="D2384" s="230" t="s">
        <v>223</v>
      </c>
      <c r="E2384" s="230" t="s">
        <v>146</v>
      </c>
      <c r="F2384" s="230">
        <v>35798</v>
      </c>
      <c r="G2384" s="230" t="s">
        <v>5196</v>
      </c>
      <c r="H2384" s="230" t="s">
        <v>1482</v>
      </c>
      <c r="I2384" s="230" t="s">
        <v>58</v>
      </c>
      <c r="J2384" s="230" t="s">
        <v>303</v>
      </c>
      <c r="K2384" s="230">
        <v>2016</v>
      </c>
      <c r="L2384" s="230" t="s">
        <v>297</v>
      </c>
      <c r="S2384" s="230" t="s">
        <v>976</v>
      </c>
      <c r="T2384" s="230" t="s">
        <v>976</v>
      </c>
      <c r="U2384" s="230" t="s">
        <v>976</v>
      </c>
      <c r="V2384" s="230" t="s">
        <v>976</v>
      </c>
    </row>
    <row r="2385" spans="1:22" ht="17.25" customHeight="1" x14ac:dyDescent="0.3">
      <c r="A2385" s="230">
        <v>424369</v>
      </c>
      <c r="B2385" s="230" t="s">
        <v>5234</v>
      </c>
      <c r="C2385" s="230" t="s">
        <v>395</v>
      </c>
      <c r="D2385" s="230" t="s">
        <v>1707</v>
      </c>
      <c r="E2385" s="230" t="s">
        <v>146</v>
      </c>
      <c r="F2385" s="230">
        <v>36180</v>
      </c>
      <c r="G2385" s="230" t="s">
        <v>5235</v>
      </c>
      <c r="H2385" s="230" t="s">
        <v>1482</v>
      </c>
      <c r="I2385" s="230" t="s">
        <v>58</v>
      </c>
      <c r="J2385" s="230" t="s">
        <v>303</v>
      </c>
      <c r="K2385" s="230">
        <v>2016</v>
      </c>
      <c r="L2385" s="230" t="s">
        <v>297</v>
      </c>
    </row>
    <row r="2386" spans="1:22" ht="17.25" customHeight="1" x14ac:dyDescent="0.3">
      <c r="A2386" s="230">
        <v>427541</v>
      </c>
      <c r="B2386" s="230" t="s">
        <v>5237</v>
      </c>
      <c r="C2386" s="230" t="s">
        <v>68</v>
      </c>
      <c r="D2386" s="230" t="s">
        <v>205</v>
      </c>
      <c r="E2386" s="230" t="s">
        <v>145</v>
      </c>
      <c r="F2386" s="230" t="s">
        <v>5238</v>
      </c>
      <c r="G2386" s="230" t="s">
        <v>5239</v>
      </c>
      <c r="H2386" s="230" t="s">
        <v>1482</v>
      </c>
      <c r="I2386" s="230" t="s">
        <v>58</v>
      </c>
      <c r="J2386" s="230" t="s">
        <v>303</v>
      </c>
      <c r="K2386" s="230">
        <v>1998</v>
      </c>
      <c r="L2386" s="230" t="s">
        <v>288</v>
      </c>
      <c r="V2386" s="230" t="s">
        <v>976</v>
      </c>
    </row>
    <row r="2387" spans="1:22" ht="17.25" customHeight="1" x14ac:dyDescent="0.3">
      <c r="A2387" s="230">
        <v>424983</v>
      </c>
      <c r="B2387" s="230" t="s">
        <v>5240</v>
      </c>
      <c r="C2387" s="230" t="s">
        <v>399</v>
      </c>
      <c r="D2387" s="230" t="s">
        <v>204</v>
      </c>
      <c r="E2387" s="230" t="s">
        <v>146</v>
      </c>
      <c r="F2387" s="230">
        <v>33970</v>
      </c>
      <c r="G2387" s="230" t="s">
        <v>288</v>
      </c>
      <c r="H2387" s="230" t="s">
        <v>1482</v>
      </c>
      <c r="I2387" s="230" t="s">
        <v>58</v>
      </c>
      <c r="J2387" s="230" t="s">
        <v>303</v>
      </c>
      <c r="K2387" s="230">
        <v>2010</v>
      </c>
      <c r="L2387" s="230" t="s">
        <v>288</v>
      </c>
      <c r="S2387" s="230" t="s">
        <v>976</v>
      </c>
      <c r="T2387" s="230" t="s">
        <v>976</v>
      </c>
      <c r="U2387" s="230" t="s">
        <v>976</v>
      </c>
      <c r="V2387" s="230" t="s">
        <v>976</v>
      </c>
    </row>
    <row r="2388" spans="1:22" ht="17.25" customHeight="1" x14ac:dyDescent="0.3">
      <c r="A2388" s="230">
        <v>425280</v>
      </c>
      <c r="B2388" s="230" t="s">
        <v>5241</v>
      </c>
      <c r="C2388" s="230" t="s">
        <v>79</v>
      </c>
      <c r="D2388" s="230" t="s">
        <v>211</v>
      </c>
      <c r="E2388" s="230" t="s">
        <v>145</v>
      </c>
      <c r="F2388" s="230">
        <v>31455</v>
      </c>
      <c r="G2388" s="230" t="s">
        <v>297</v>
      </c>
      <c r="H2388" s="230" t="s">
        <v>1482</v>
      </c>
      <c r="I2388" s="230" t="s">
        <v>58</v>
      </c>
      <c r="J2388" s="230" t="s">
        <v>302</v>
      </c>
      <c r="K2388" s="230">
        <v>2017</v>
      </c>
      <c r="L2388" s="230" t="s">
        <v>288</v>
      </c>
      <c r="S2388" s="230" t="s">
        <v>976</v>
      </c>
      <c r="T2388" s="230" t="s">
        <v>976</v>
      </c>
      <c r="U2388" s="230" t="s">
        <v>976</v>
      </c>
      <c r="V2388" s="230" t="s">
        <v>976</v>
      </c>
    </row>
    <row r="2389" spans="1:22" ht="17.25" customHeight="1" x14ac:dyDescent="0.3">
      <c r="A2389" s="230">
        <v>427604</v>
      </c>
      <c r="B2389" s="230" t="s">
        <v>904</v>
      </c>
      <c r="C2389" s="230" t="s">
        <v>61</v>
      </c>
      <c r="D2389" s="230" t="s">
        <v>245</v>
      </c>
      <c r="E2389" s="230" t="s">
        <v>145</v>
      </c>
      <c r="F2389" s="230" t="s">
        <v>5242</v>
      </c>
      <c r="G2389" s="230" t="s">
        <v>288</v>
      </c>
      <c r="H2389" s="230" t="s">
        <v>1482</v>
      </c>
      <c r="I2389" s="230" t="s">
        <v>58</v>
      </c>
      <c r="J2389" s="230" t="s">
        <v>303</v>
      </c>
      <c r="K2389" s="230">
        <v>2017</v>
      </c>
      <c r="L2389" s="230" t="s">
        <v>288</v>
      </c>
      <c r="V2389" s="230" t="s">
        <v>976</v>
      </c>
    </row>
    <row r="2390" spans="1:22" ht="17.25" customHeight="1" x14ac:dyDescent="0.3">
      <c r="A2390" s="230">
        <v>427471</v>
      </c>
      <c r="B2390" s="230" t="s">
        <v>5243</v>
      </c>
      <c r="C2390" s="230" t="s">
        <v>769</v>
      </c>
      <c r="D2390" s="230" t="s">
        <v>435</v>
      </c>
      <c r="E2390" s="230" t="s">
        <v>145</v>
      </c>
      <c r="F2390" s="230">
        <v>36839</v>
      </c>
      <c r="G2390" s="230" t="s">
        <v>288</v>
      </c>
      <c r="H2390" s="230" t="s">
        <v>1482</v>
      </c>
      <c r="I2390" s="230" t="s">
        <v>58</v>
      </c>
      <c r="J2390" s="230" t="s">
        <v>303</v>
      </c>
      <c r="K2390" s="230">
        <v>2018</v>
      </c>
      <c r="L2390" s="230" t="s">
        <v>288</v>
      </c>
    </row>
    <row r="2391" spans="1:22" ht="17.25" customHeight="1" x14ac:dyDescent="0.3">
      <c r="A2391" s="230">
        <v>427573</v>
      </c>
      <c r="B2391" s="230" t="s">
        <v>5244</v>
      </c>
      <c r="C2391" s="230" t="s">
        <v>2989</v>
      </c>
      <c r="D2391" s="230" t="s">
        <v>203</v>
      </c>
      <c r="E2391" s="230" t="s">
        <v>145</v>
      </c>
      <c r="F2391" s="230" t="s">
        <v>4125</v>
      </c>
      <c r="G2391" s="230" t="s">
        <v>288</v>
      </c>
      <c r="H2391" s="230" t="s">
        <v>1482</v>
      </c>
      <c r="I2391" s="230" t="s">
        <v>58</v>
      </c>
      <c r="J2391" s="230" t="s">
        <v>303</v>
      </c>
      <c r="K2391" s="230">
        <v>2018</v>
      </c>
      <c r="L2391" s="230" t="s">
        <v>288</v>
      </c>
    </row>
    <row r="2392" spans="1:22" ht="17.25" customHeight="1" x14ac:dyDescent="0.3">
      <c r="A2392" s="230">
        <v>424949</v>
      </c>
      <c r="B2392" s="230" t="s">
        <v>5245</v>
      </c>
      <c r="C2392" s="230" t="s">
        <v>770</v>
      </c>
      <c r="D2392" s="230" t="s">
        <v>438</v>
      </c>
      <c r="E2392" s="230" t="s">
        <v>146</v>
      </c>
      <c r="F2392" s="230">
        <v>23450</v>
      </c>
      <c r="H2392" s="230" t="s">
        <v>1482</v>
      </c>
      <c r="I2392" s="230" t="s">
        <v>58</v>
      </c>
      <c r="J2392" s="230" t="s">
        <v>303</v>
      </c>
      <c r="K2392" s="230">
        <v>1984</v>
      </c>
      <c r="L2392" s="230" t="s">
        <v>1485</v>
      </c>
      <c r="T2392" s="230" t="s">
        <v>976</v>
      </c>
      <c r="U2392" s="230" t="s">
        <v>976</v>
      </c>
      <c r="V2392" s="230" t="s">
        <v>976</v>
      </c>
    </row>
    <row r="2393" spans="1:22" ht="17.25" customHeight="1" x14ac:dyDescent="0.3">
      <c r="A2393" s="230">
        <v>424726</v>
      </c>
      <c r="B2393" s="230" t="s">
        <v>5246</v>
      </c>
      <c r="C2393" s="230" t="s">
        <v>358</v>
      </c>
      <c r="D2393" s="230" t="s">
        <v>562</v>
      </c>
      <c r="E2393" s="230" t="s">
        <v>145</v>
      </c>
      <c r="F2393" s="230">
        <v>32878</v>
      </c>
      <c r="G2393" s="230" t="s">
        <v>288</v>
      </c>
      <c r="H2393" s="230" t="s">
        <v>1482</v>
      </c>
      <c r="I2393" s="230" t="s">
        <v>58</v>
      </c>
      <c r="J2393" s="230" t="s">
        <v>302</v>
      </c>
      <c r="K2393" s="230">
        <v>2007</v>
      </c>
      <c r="L2393" s="230" t="s">
        <v>293</v>
      </c>
      <c r="T2393" s="230" t="s">
        <v>976</v>
      </c>
      <c r="U2393" s="230" t="s">
        <v>976</v>
      </c>
      <c r="V2393" s="230" t="s">
        <v>976</v>
      </c>
    </row>
    <row r="2394" spans="1:22" ht="17.25" customHeight="1" x14ac:dyDescent="0.3">
      <c r="A2394" s="230">
        <v>427681</v>
      </c>
      <c r="B2394" s="230" t="s">
        <v>5247</v>
      </c>
      <c r="C2394" s="230" t="s">
        <v>5248</v>
      </c>
      <c r="D2394" s="230" t="s">
        <v>524</v>
      </c>
      <c r="E2394" s="230" t="s">
        <v>145</v>
      </c>
      <c r="F2394" s="230" t="s">
        <v>5249</v>
      </c>
      <c r="G2394" s="230" t="s">
        <v>5250</v>
      </c>
      <c r="H2394" s="230" t="s">
        <v>1482</v>
      </c>
      <c r="I2394" s="230" t="s">
        <v>58</v>
      </c>
      <c r="J2394" s="230" t="s">
        <v>303</v>
      </c>
      <c r="K2394" s="230">
        <v>1990</v>
      </c>
      <c r="L2394" s="230" t="s">
        <v>297</v>
      </c>
    </row>
    <row r="2395" spans="1:22" ht="17.25" customHeight="1" x14ac:dyDescent="0.3">
      <c r="A2395" s="230">
        <v>427685</v>
      </c>
      <c r="B2395" s="230" t="s">
        <v>5251</v>
      </c>
      <c r="C2395" s="230" t="s">
        <v>63</v>
      </c>
      <c r="D2395" s="230" t="s">
        <v>265</v>
      </c>
      <c r="E2395" s="230" t="s">
        <v>146</v>
      </c>
      <c r="F2395" s="230" t="s">
        <v>5252</v>
      </c>
      <c r="G2395" s="230" t="s">
        <v>5253</v>
      </c>
      <c r="H2395" s="230" t="s">
        <v>1482</v>
      </c>
      <c r="I2395" s="230" t="s">
        <v>58</v>
      </c>
      <c r="J2395" s="230" t="s">
        <v>302</v>
      </c>
      <c r="K2395" s="230">
        <v>1998</v>
      </c>
      <c r="L2395" s="230" t="s">
        <v>297</v>
      </c>
    </row>
    <row r="2396" spans="1:22" ht="17.25" customHeight="1" x14ac:dyDescent="0.3">
      <c r="A2396" s="230">
        <v>427194</v>
      </c>
      <c r="B2396" s="230" t="s">
        <v>5254</v>
      </c>
      <c r="C2396" s="230" t="s">
        <v>63</v>
      </c>
      <c r="D2396" s="230" t="s">
        <v>5255</v>
      </c>
      <c r="E2396" s="230" t="s">
        <v>145</v>
      </c>
      <c r="F2396" s="230">
        <v>29831</v>
      </c>
      <c r="G2396" s="230" t="s">
        <v>5227</v>
      </c>
      <c r="H2396" s="230" t="s">
        <v>1482</v>
      </c>
      <c r="I2396" s="230" t="s">
        <v>58</v>
      </c>
      <c r="J2396" s="230" t="s">
        <v>303</v>
      </c>
      <c r="K2396" s="230">
        <v>2000</v>
      </c>
      <c r="L2396" s="230" t="s">
        <v>297</v>
      </c>
      <c r="V2396" s="230" t="s">
        <v>976</v>
      </c>
    </row>
    <row r="2397" spans="1:22" ht="17.25" customHeight="1" x14ac:dyDescent="0.3">
      <c r="A2397" s="230">
        <v>427668</v>
      </c>
      <c r="B2397" s="230" t="s">
        <v>5256</v>
      </c>
      <c r="C2397" s="230" t="s">
        <v>84</v>
      </c>
      <c r="D2397" s="230" t="s">
        <v>571</v>
      </c>
      <c r="E2397" s="230" t="s">
        <v>1780</v>
      </c>
      <c r="F2397" s="230" t="s">
        <v>5257</v>
      </c>
      <c r="H2397" s="230" t="s">
        <v>1482</v>
      </c>
      <c r="I2397" s="230" t="s">
        <v>58</v>
      </c>
      <c r="J2397" s="230" t="s">
        <v>302</v>
      </c>
      <c r="K2397" s="230">
        <v>2003</v>
      </c>
      <c r="L2397" s="230" t="s">
        <v>297</v>
      </c>
    </row>
    <row r="2398" spans="1:22" ht="17.25" customHeight="1" x14ac:dyDescent="0.3">
      <c r="A2398" s="230">
        <v>426881</v>
      </c>
      <c r="B2398" s="230" t="s">
        <v>5258</v>
      </c>
      <c r="C2398" s="230" t="s">
        <v>623</v>
      </c>
      <c r="D2398" s="230" t="s">
        <v>210</v>
      </c>
      <c r="E2398" s="230" t="s">
        <v>145</v>
      </c>
      <c r="F2398" s="230">
        <v>33970</v>
      </c>
      <c r="H2398" s="230" t="s">
        <v>1482</v>
      </c>
      <c r="I2398" s="230" t="s">
        <v>58</v>
      </c>
      <c r="J2398" s="230" t="s">
        <v>302</v>
      </c>
      <c r="K2398" s="230">
        <v>2010</v>
      </c>
      <c r="L2398" s="230" t="s">
        <v>297</v>
      </c>
      <c r="U2398" s="230" t="s">
        <v>976</v>
      </c>
      <c r="V2398" s="230" t="s">
        <v>976</v>
      </c>
    </row>
    <row r="2399" spans="1:22" ht="17.25" customHeight="1" x14ac:dyDescent="0.3">
      <c r="A2399" s="230">
        <v>425020</v>
      </c>
      <c r="B2399" s="230" t="s">
        <v>5259</v>
      </c>
      <c r="C2399" s="230" t="s">
        <v>83</v>
      </c>
      <c r="D2399" s="230" t="s">
        <v>1603</v>
      </c>
      <c r="E2399" s="230" t="s">
        <v>146</v>
      </c>
      <c r="F2399" s="230">
        <v>33970</v>
      </c>
      <c r="G2399" s="230" t="s">
        <v>5260</v>
      </c>
      <c r="H2399" s="230" t="s">
        <v>1482</v>
      </c>
      <c r="I2399" s="230" t="s">
        <v>58</v>
      </c>
      <c r="J2399" s="230" t="s">
        <v>303</v>
      </c>
      <c r="K2399" s="230">
        <v>2011</v>
      </c>
      <c r="L2399" s="230" t="s">
        <v>297</v>
      </c>
      <c r="U2399" s="230" t="s">
        <v>976</v>
      </c>
      <c r="V2399" s="230" t="s">
        <v>976</v>
      </c>
    </row>
    <row r="2400" spans="1:22" ht="17.25" customHeight="1" x14ac:dyDescent="0.3">
      <c r="A2400" s="230">
        <v>427265</v>
      </c>
      <c r="B2400" s="230" t="s">
        <v>5223</v>
      </c>
      <c r="C2400" s="230" t="s">
        <v>65</v>
      </c>
      <c r="D2400" s="230" t="s">
        <v>825</v>
      </c>
      <c r="E2400" s="230" t="s">
        <v>145</v>
      </c>
      <c r="F2400" s="230">
        <v>35431</v>
      </c>
      <c r="G2400" s="230" t="s">
        <v>288</v>
      </c>
      <c r="H2400" s="230" t="s">
        <v>1482</v>
      </c>
      <c r="I2400" s="230" t="s">
        <v>58</v>
      </c>
      <c r="J2400" s="230" t="s">
        <v>303</v>
      </c>
      <c r="K2400" s="230">
        <v>2014</v>
      </c>
      <c r="L2400" s="230" t="s">
        <v>297</v>
      </c>
    </row>
    <row r="2401" spans="1:22" ht="17.25" customHeight="1" x14ac:dyDescent="0.3">
      <c r="A2401" s="230">
        <v>427179</v>
      </c>
      <c r="B2401" s="230" t="s">
        <v>5261</v>
      </c>
      <c r="C2401" s="230" t="s">
        <v>461</v>
      </c>
      <c r="D2401" s="230" t="s">
        <v>383</v>
      </c>
      <c r="E2401" s="230" t="s">
        <v>146</v>
      </c>
      <c r="F2401" s="230">
        <v>35814</v>
      </c>
      <c r="G2401" s="230" t="s">
        <v>5262</v>
      </c>
      <c r="H2401" s="230" t="s">
        <v>1482</v>
      </c>
      <c r="I2401" s="230" t="s">
        <v>58</v>
      </c>
      <c r="J2401" s="230" t="s">
        <v>303</v>
      </c>
      <c r="K2401" s="230">
        <v>2015</v>
      </c>
      <c r="L2401" s="230" t="s">
        <v>297</v>
      </c>
    </row>
    <row r="2402" spans="1:22" ht="17.25" customHeight="1" x14ac:dyDescent="0.3">
      <c r="A2402" s="230">
        <v>420424</v>
      </c>
      <c r="B2402" s="230" t="s">
        <v>5263</v>
      </c>
      <c r="C2402" s="230" t="s">
        <v>86</v>
      </c>
      <c r="D2402" s="230" t="s">
        <v>5264</v>
      </c>
      <c r="E2402" s="230" t="s">
        <v>146</v>
      </c>
      <c r="F2402" s="230">
        <v>32279</v>
      </c>
      <c r="G2402" s="230" t="s">
        <v>288</v>
      </c>
      <c r="H2402" s="230" t="s">
        <v>1482</v>
      </c>
      <c r="I2402" s="230" t="s">
        <v>58</v>
      </c>
      <c r="J2402" s="230" t="s">
        <v>302</v>
      </c>
      <c r="K2402" s="230">
        <v>2007</v>
      </c>
      <c r="L2402" s="230" t="s">
        <v>288</v>
      </c>
      <c r="U2402" s="230" t="s">
        <v>976</v>
      </c>
      <c r="V2402" s="230" t="s">
        <v>976</v>
      </c>
    </row>
    <row r="2403" spans="1:22" ht="17.25" customHeight="1" x14ac:dyDescent="0.3">
      <c r="A2403" s="230">
        <v>419888</v>
      </c>
      <c r="B2403" s="230" t="s">
        <v>5265</v>
      </c>
      <c r="C2403" s="230" t="s">
        <v>356</v>
      </c>
      <c r="D2403" s="230" t="s">
        <v>195</v>
      </c>
      <c r="E2403" s="230" t="s">
        <v>145</v>
      </c>
      <c r="F2403" s="230">
        <v>31429</v>
      </c>
      <c r="G2403" s="230" t="s">
        <v>5266</v>
      </c>
      <c r="H2403" s="230" t="s">
        <v>1482</v>
      </c>
      <c r="I2403" s="230" t="s">
        <v>58</v>
      </c>
      <c r="T2403" s="230" t="s">
        <v>976</v>
      </c>
      <c r="U2403" s="230" t="s">
        <v>976</v>
      </c>
      <c r="V2403" s="230" t="s">
        <v>976</v>
      </c>
    </row>
    <row r="2404" spans="1:22" ht="17.25" customHeight="1" x14ac:dyDescent="0.3">
      <c r="A2404" s="230">
        <v>427583</v>
      </c>
      <c r="B2404" s="230" t="s">
        <v>5267</v>
      </c>
      <c r="C2404" s="230" t="s">
        <v>105</v>
      </c>
      <c r="D2404" s="230" t="s">
        <v>200</v>
      </c>
      <c r="E2404" s="230" t="s">
        <v>145</v>
      </c>
      <c r="F2404" s="230">
        <v>35921</v>
      </c>
      <c r="G2404" s="230" t="s">
        <v>288</v>
      </c>
      <c r="H2404" s="230" t="s">
        <v>1495</v>
      </c>
      <c r="I2404" s="230" t="s">
        <v>58</v>
      </c>
      <c r="J2404" s="230" t="s">
        <v>302</v>
      </c>
      <c r="K2404" s="230">
        <v>2018</v>
      </c>
      <c r="L2404" s="230" t="s">
        <v>299</v>
      </c>
    </row>
    <row r="2405" spans="1:22" ht="17.25" customHeight="1" x14ac:dyDescent="0.3">
      <c r="A2405" s="230">
        <v>427244</v>
      </c>
      <c r="B2405" s="230" t="s">
        <v>5268</v>
      </c>
      <c r="C2405" s="230" t="s">
        <v>67</v>
      </c>
      <c r="D2405" s="230" t="s">
        <v>3843</v>
      </c>
      <c r="E2405" s="230" t="s">
        <v>145</v>
      </c>
      <c r="F2405" s="230">
        <v>31896</v>
      </c>
      <c r="G2405" s="230" t="s">
        <v>5269</v>
      </c>
      <c r="H2405" s="230" t="s">
        <v>1495</v>
      </c>
      <c r="I2405" s="230" t="s">
        <v>58</v>
      </c>
      <c r="J2405" s="230" t="s">
        <v>302</v>
      </c>
      <c r="K2405" s="230">
        <v>2005</v>
      </c>
      <c r="L2405" s="230" t="s">
        <v>290</v>
      </c>
    </row>
    <row r="2406" spans="1:22" ht="17.25" customHeight="1" x14ac:dyDescent="0.3">
      <c r="A2406" s="230">
        <v>427504</v>
      </c>
      <c r="B2406" s="230" t="s">
        <v>5270</v>
      </c>
      <c r="C2406" s="230" t="s">
        <v>63</v>
      </c>
      <c r="D2406" s="230" t="s">
        <v>1948</v>
      </c>
      <c r="E2406" s="230" t="s">
        <v>1780</v>
      </c>
      <c r="F2406" s="230">
        <v>24912</v>
      </c>
      <c r="G2406" s="230" t="s">
        <v>5271</v>
      </c>
      <c r="H2406" s="230" t="s">
        <v>1495</v>
      </c>
      <c r="I2406" s="230" t="s">
        <v>58</v>
      </c>
      <c r="J2406" s="230" t="s">
        <v>303</v>
      </c>
      <c r="K2406" s="230">
        <v>1986</v>
      </c>
      <c r="L2406" s="230" t="s">
        <v>288</v>
      </c>
    </row>
    <row r="2407" spans="1:22" ht="17.25" customHeight="1" x14ac:dyDescent="0.3">
      <c r="A2407" s="230">
        <v>427676</v>
      </c>
      <c r="B2407" s="230" t="s">
        <v>5272</v>
      </c>
      <c r="C2407" s="230" t="s">
        <v>5273</v>
      </c>
      <c r="D2407" s="230" t="s">
        <v>5274</v>
      </c>
      <c r="E2407" s="230" t="s">
        <v>146</v>
      </c>
      <c r="F2407" s="230">
        <v>27400</v>
      </c>
      <c r="G2407" s="230" t="s">
        <v>290</v>
      </c>
      <c r="H2407" s="230" t="s">
        <v>1495</v>
      </c>
      <c r="I2407" s="230" t="s">
        <v>58</v>
      </c>
      <c r="J2407" s="230" t="s">
        <v>303</v>
      </c>
      <c r="K2407" s="230">
        <v>1992</v>
      </c>
      <c r="L2407" s="230" t="s">
        <v>288</v>
      </c>
      <c r="V2407" s="230" t="s">
        <v>976</v>
      </c>
    </row>
    <row r="2408" spans="1:22" ht="17.25" customHeight="1" x14ac:dyDescent="0.3">
      <c r="A2408" s="230">
        <v>427491</v>
      </c>
      <c r="B2408" s="230" t="s">
        <v>5275</v>
      </c>
      <c r="C2408" s="230" t="s">
        <v>474</v>
      </c>
      <c r="D2408" s="230" t="s">
        <v>603</v>
      </c>
      <c r="E2408" s="230" t="s">
        <v>145</v>
      </c>
      <c r="F2408" s="230">
        <v>32113</v>
      </c>
      <c r="G2408" s="230" t="s">
        <v>288</v>
      </c>
      <c r="H2408" s="230" t="s">
        <v>1495</v>
      </c>
      <c r="I2408" s="230" t="s">
        <v>58</v>
      </c>
      <c r="J2408" s="230" t="s">
        <v>302</v>
      </c>
      <c r="K2408" s="230">
        <v>2005</v>
      </c>
      <c r="L2408" s="230" t="s">
        <v>288</v>
      </c>
      <c r="V2408" s="230" t="s">
        <v>976</v>
      </c>
    </row>
    <row r="2409" spans="1:22" ht="17.25" customHeight="1" x14ac:dyDescent="0.3">
      <c r="A2409" s="230">
        <v>427498</v>
      </c>
      <c r="B2409" s="230" t="s">
        <v>5276</v>
      </c>
      <c r="C2409" s="230" t="s">
        <v>533</v>
      </c>
      <c r="D2409" s="230" t="s">
        <v>205</v>
      </c>
      <c r="E2409" s="230" t="s">
        <v>145</v>
      </c>
      <c r="F2409" s="230" t="s">
        <v>5277</v>
      </c>
      <c r="G2409" s="230" t="s">
        <v>1485</v>
      </c>
      <c r="H2409" s="230" t="s">
        <v>1495</v>
      </c>
      <c r="I2409" s="230" t="s">
        <v>58</v>
      </c>
      <c r="J2409" s="230" t="s">
        <v>302</v>
      </c>
      <c r="K2409" s="230">
        <v>2006</v>
      </c>
      <c r="L2409" s="230" t="s">
        <v>288</v>
      </c>
      <c r="N2409" s="230">
        <v>3220</v>
      </c>
      <c r="O2409" s="230">
        <v>44427.532673611109</v>
      </c>
      <c r="P2409" s="230">
        <v>20000</v>
      </c>
    </row>
    <row r="2410" spans="1:22" ht="17.25" customHeight="1" x14ac:dyDescent="0.3">
      <c r="A2410" s="230">
        <v>427452</v>
      </c>
      <c r="B2410" s="230" t="s">
        <v>5278</v>
      </c>
      <c r="C2410" s="230" t="s">
        <v>4218</v>
      </c>
      <c r="D2410" s="230" t="s">
        <v>200</v>
      </c>
      <c r="E2410" s="230" t="s">
        <v>145</v>
      </c>
      <c r="F2410" s="230">
        <v>33633</v>
      </c>
      <c r="G2410" s="230" t="s">
        <v>1891</v>
      </c>
      <c r="H2410" s="230" t="s">
        <v>1495</v>
      </c>
      <c r="I2410" s="230" t="s">
        <v>58</v>
      </c>
      <c r="J2410" s="230" t="s">
        <v>302</v>
      </c>
      <c r="K2410" s="230">
        <v>2012</v>
      </c>
      <c r="L2410" s="230" t="s">
        <v>288</v>
      </c>
    </row>
    <row r="2411" spans="1:22" ht="17.25" customHeight="1" x14ac:dyDescent="0.3">
      <c r="A2411" s="230">
        <v>427149</v>
      </c>
      <c r="B2411" s="230" t="s">
        <v>5279</v>
      </c>
      <c r="C2411" s="230" t="s">
        <v>884</v>
      </c>
      <c r="D2411" s="230" t="s">
        <v>4981</v>
      </c>
      <c r="E2411" s="230" t="s">
        <v>1780</v>
      </c>
      <c r="H2411" s="230" t="s">
        <v>1495</v>
      </c>
      <c r="I2411" s="230" t="s">
        <v>58</v>
      </c>
      <c r="J2411" s="230" t="s">
        <v>303</v>
      </c>
      <c r="K2411" s="230">
        <v>2014</v>
      </c>
      <c r="L2411" s="230" t="s">
        <v>288</v>
      </c>
    </row>
    <row r="2412" spans="1:22" ht="17.25" customHeight="1" x14ac:dyDescent="0.3">
      <c r="A2412" s="230">
        <v>427675</v>
      </c>
      <c r="B2412" s="230" t="s">
        <v>5280</v>
      </c>
      <c r="C2412" s="230" t="s">
        <v>430</v>
      </c>
      <c r="D2412" s="230" t="s">
        <v>433</v>
      </c>
      <c r="E2412" s="230" t="s">
        <v>146</v>
      </c>
      <c r="F2412" s="230" t="s">
        <v>5281</v>
      </c>
      <c r="G2412" s="230" t="s">
        <v>288</v>
      </c>
      <c r="H2412" s="230" t="s">
        <v>1495</v>
      </c>
      <c r="I2412" s="230" t="s">
        <v>58</v>
      </c>
      <c r="J2412" s="230" t="s">
        <v>302</v>
      </c>
      <c r="K2412" s="230">
        <v>2017</v>
      </c>
      <c r="L2412" s="230" t="s">
        <v>288</v>
      </c>
      <c r="V2412" s="230" t="s">
        <v>976</v>
      </c>
    </row>
    <row r="2413" spans="1:22" ht="17.25" customHeight="1" x14ac:dyDescent="0.3">
      <c r="A2413" s="230">
        <v>427740</v>
      </c>
      <c r="B2413" s="230" t="s">
        <v>5282</v>
      </c>
      <c r="C2413" s="230" t="s">
        <v>90</v>
      </c>
      <c r="D2413" s="230" t="s">
        <v>5283</v>
      </c>
      <c r="E2413" s="230" t="s">
        <v>145</v>
      </c>
      <c r="H2413" s="230" t="s">
        <v>1495</v>
      </c>
      <c r="I2413" s="230" t="s">
        <v>58</v>
      </c>
      <c r="J2413" s="230" t="s">
        <v>303</v>
      </c>
      <c r="K2413" s="230">
        <v>2017</v>
      </c>
      <c r="L2413" s="230" t="s">
        <v>288</v>
      </c>
    </row>
    <row r="2414" spans="1:22" ht="17.25" customHeight="1" x14ac:dyDescent="0.3">
      <c r="A2414" s="230">
        <v>427258</v>
      </c>
      <c r="B2414" s="230" t="s">
        <v>5284</v>
      </c>
      <c r="C2414" s="230" t="s">
        <v>63</v>
      </c>
      <c r="D2414" s="230" t="s">
        <v>2382</v>
      </c>
      <c r="E2414" s="230" t="s">
        <v>1780</v>
      </c>
      <c r="F2414" s="230">
        <v>37196</v>
      </c>
      <c r="G2414" s="230" t="s">
        <v>288</v>
      </c>
      <c r="H2414" s="230" t="s">
        <v>1495</v>
      </c>
      <c r="I2414" s="230" t="s">
        <v>58</v>
      </c>
      <c r="J2414" s="230" t="s">
        <v>302</v>
      </c>
      <c r="K2414" s="230">
        <v>2018</v>
      </c>
      <c r="L2414" s="230" t="s">
        <v>288</v>
      </c>
      <c r="V2414" s="230" t="s">
        <v>976</v>
      </c>
    </row>
    <row r="2415" spans="1:22" ht="17.25" customHeight="1" x14ac:dyDescent="0.3">
      <c r="A2415" s="230">
        <v>427461</v>
      </c>
      <c r="B2415" s="230" t="s">
        <v>5285</v>
      </c>
      <c r="C2415" s="230" t="s">
        <v>62</v>
      </c>
      <c r="D2415" s="230" t="s">
        <v>242</v>
      </c>
      <c r="E2415" s="230" t="s">
        <v>145</v>
      </c>
      <c r="F2415" s="230" t="s">
        <v>5286</v>
      </c>
      <c r="G2415" s="230" t="s">
        <v>288</v>
      </c>
      <c r="H2415" s="230" t="s">
        <v>1495</v>
      </c>
      <c r="I2415" s="230" t="s">
        <v>58</v>
      </c>
      <c r="J2415" s="230" t="s">
        <v>303</v>
      </c>
      <c r="K2415" s="230">
        <v>2018</v>
      </c>
      <c r="L2415" s="230" t="s">
        <v>288</v>
      </c>
      <c r="V2415" s="230" t="s">
        <v>976</v>
      </c>
    </row>
    <row r="2416" spans="1:22" ht="17.25" customHeight="1" x14ac:dyDescent="0.3">
      <c r="A2416" s="230">
        <v>427707</v>
      </c>
      <c r="B2416" s="230" t="s">
        <v>322</v>
      </c>
      <c r="C2416" s="230" t="s">
        <v>105</v>
      </c>
      <c r="D2416" s="230" t="s">
        <v>1724</v>
      </c>
      <c r="E2416" s="230" t="s">
        <v>1780</v>
      </c>
      <c r="F2416" s="230">
        <v>34921</v>
      </c>
      <c r="G2416" s="230" t="s">
        <v>293</v>
      </c>
      <c r="H2416" s="230" t="s">
        <v>1495</v>
      </c>
      <c r="I2416" s="230" t="s">
        <v>58</v>
      </c>
      <c r="J2416" s="230" t="s">
        <v>303</v>
      </c>
      <c r="K2416" s="230">
        <v>2014</v>
      </c>
      <c r="L2416" s="230" t="s">
        <v>293</v>
      </c>
    </row>
    <row r="2417" spans="1:22" ht="17.25" customHeight="1" x14ac:dyDescent="0.3">
      <c r="A2417" s="230">
        <v>427176</v>
      </c>
      <c r="B2417" s="230" t="s">
        <v>1833</v>
      </c>
      <c r="C2417" s="230" t="s">
        <v>5287</v>
      </c>
      <c r="D2417" s="230" t="s">
        <v>5288</v>
      </c>
      <c r="E2417" s="230" t="s">
        <v>146</v>
      </c>
      <c r="F2417" s="230">
        <v>35528</v>
      </c>
      <c r="G2417" s="230" t="s">
        <v>288</v>
      </c>
      <c r="H2417" s="230" t="s">
        <v>1495</v>
      </c>
      <c r="I2417" s="230" t="s">
        <v>58</v>
      </c>
      <c r="J2417" s="230" t="s">
        <v>303</v>
      </c>
      <c r="K2417" s="230">
        <v>2015</v>
      </c>
      <c r="L2417" s="230" t="s">
        <v>293</v>
      </c>
      <c r="V2417" s="230" t="s">
        <v>976</v>
      </c>
    </row>
    <row r="2418" spans="1:22" ht="17.25" customHeight="1" x14ac:dyDescent="0.3">
      <c r="A2418" s="230">
        <v>415437</v>
      </c>
      <c r="B2418" s="230" t="s">
        <v>5289</v>
      </c>
      <c r="C2418" s="230" t="s">
        <v>405</v>
      </c>
      <c r="D2418" s="230" t="s">
        <v>5290</v>
      </c>
      <c r="E2418" s="230" t="s">
        <v>145</v>
      </c>
      <c r="F2418" s="230">
        <v>34099</v>
      </c>
      <c r="G2418" s="230" t="s">
        <v>1889</v>
      </c>
      <c r="H2418" s="230" t="s">
        <v>1495</v>
      </c>
      <c r="I2418" s="230" t="s">
        <v>58</v>
      </c>
      <c r="R2418" s="230" t="s">
        <v>976</v>
      </c>
      <c r="S2418" s="230" t="s">
        <v>976</v>
      </c>
      <c r="T2418" s="230" t="s">
        <v>976</v>
      </c>
      <c r="U2418" s="230" t="s">
        <v>976</v>
      </c>
      <c r="V2418" s="230" t="s">
        <v>976</v>
      </c>
    </row>
    <row r="2419" spans="1:22" ht="17.25" customHeight="1" x14ac:dyDescent="0.3">
      <c r="A2419" s="230">
        <v>426937</v>
      </c>
      <c r="B2419" s="230" t="s">
        <v>5291</v>
      </c>
      <c r="C2419" s="230" t="s">
        <v>63</v>
      </c>
      <c r="D2419" s="230" t="s">
        <v>383</v>
      </c>
      <c r="E2419" s="230" t="s">
        <v>146</v>
      </c>
      <c r="F2419" s="230">
        <v>34820</v>
      </c>
      <c r="H2419" s="230" t="s">
        <v>1483</v>
      </c>
      <c r="I2419" s="230" t="s">
        <v>58</v>
      </c>
      <c r="J2419" s="230" t="s">
        <v>302</v>
      </c>
      <c r="K2419" s="230">
        <v>2012</v>
      </c>
      <c r="L2419" s="230" t="s">
        <v>299</v>
      </c>
    </row>
    <row r="2420" spans="1:22" ht="17.25" customHeight="1" x14ac:dyDescent="0.3">
      <c r="A2420" s="230">
        <v>418744</v>
      </c>
      <c r="B2420" s="230" t="s">
        <v>5292</v>
      </c>
      <c r="C2420" s="230" t="s">
        <v>83</v>
      </c>
      <c r="D2420" s="230" t="s">
        <v>1598</v>
      </c>
      <c r="E2420" s="230" t="s">
        <v>145</v>
      </c>
      <c r="F2420" s="230">
        <v>34890</v>
      </c>
      <c r="G2420" s="230" t="s">
        <v>1889</v>
      </c>
      <c r="H2420" s="230" t="s">
        <v>1483</v>
      </c>
      <c r="I2420" s="230" t="s">
        <v>58</v>
      </c>
      <c r="J2420" s="230" t="s">
        <v>302</v>
      </c>
      <c r="K2420" s="230">
        <v>2013</v>
      </c>
      <c r="L2420" s="230" t="s">
        <v>299</v>
      </c>
      <c r="S2420" s="230" t="s">
        <v>976</v>
      </c>
      <c r="T2420" s="230" t="s">
        <v>976</v>
      </c>
      <c r="U2420" s="230" t="s">
        <v>976</v>
      </c>
      <c r="V2420" s="230" t="s">
        <v>976</v>
      </c>
    </row>
    <row r="2421" spans="1:22" ht="17.25" customHeight="1" x14ac:dyDescent="0.3">
      <c r="A2421" s="230">
        <v>424144</v>
      </c>
      <c r="B2421" s="230" t="s">
        <v>5293</v>
      </c>
      <c r="C2421" s="230" t="s">
        <v>426</v>
      </c>
      <c r="D2421" s="230" t="s">
        <v>239</v>
      </c>
      <c r="E2421" s="230" t="s">
        <v>146</v>
      </c>
      <c r="F2421" s="230">
        <v>35450</v>
      </c>
      <c r="G2421" s="230" t="s">
        <v>288</v>
      </c>
      <c r="H2421" s="230" t="s">
        <v>1483</v>
      </c>
      <c r="I2421" s="230" t="s">
        <v>58</v>
      </c>
      <c r="J2421" s="230" t="s">
        <v>303</v>
      </c>
      <c r="K2421" s="230">
        <v>2014</v>
      </c>
      <c r="L2421" s="230" t="s">
        <v>299</v>
      </c>
      <c r="S2421" s="230" t="s">
        <v>976</v>
      </c>
      <c r="T2421" s="230" t="s">
        <v>976</v>
      </c>
      <c r="U2421" s="230" t="s">
        <v>976</v>
      </c>
      <c r="V2421" s="230" t="s">
        <v>976</v>
      </c>
    </row>
    <row r="2422" spans="1:22" ht="17.25" customHeight="1" x14ac:dyDescent="0.3">
      <c r="A2422" s="230">
        <v>425967</v>
      </c>
      <c r="B2422" s="230" t="s">
        <v>5294</v>
      </c>
      <c r="C2422" s="230" t="s">
        <v>104</v>
      </c>
      <c r="D2422" s="230" t="s">
        <v>207</v>
      </c>
      <c r="E2422" s="230" t="s">
        <v>146</v>
      </c>
      <c r="H2422" s="230" t="s">
        <v>1483</v>
      </c>
      <c r="I2422" s="230" t="s">
        <v>58</v>
      </c>
      <c r="J2422" s="230" t="s">
        <v>302</v>
      </c>
      <c r="K2422" s="230">
        <v>2017</v>
      </c>
      <c r="L2422" s="230" t="s">
        <v>299</v>
      </c>
      <c r="U2422" s="230" t="s">
        <v>976</v>
      </c>
      <c r="V2422" s="230" t="s">
        <v>976</v>
      </c>
    </row>
    <row r="2423" spans="1:22" ht="17.25" customHeight="1" x14ac:dyDescent="0.3">
      <c r="A2423" s="230">
        <v>425911</v>
      </c>
      <c r="B2423" s="230" t="s">
        <v>5295</v>
      </c>
      <c r="C2423" s="230" t="s">
        <v>720</v>
      </c>
      <c r="D2423" s="230" t="s">
        <v>4406</v>
      </c>
      <c r="E2423" s="230" t="s">
        <v>146</v>
      </c>
      <c r="F2423" s="230">
        <v>34700</v>
      </c>
      <c r="G2423" s="230" t="s">
        <v>1889</v>
      </c>
      <c r="H2423" s="230" t="s">
        <v>1483</v>
      </c>
      <c r="I2423" s="230" t="s">
        <v>58</v>
      </c>
      <c r="J2423" s="230" t="s">
        <v>303</v>
      </c>
      <c r="K2423" s="230">
        <v>2014</v>
      </c>
      <c r="L2423" s="230" t="s">
        <v>290</v>
      </c>
    </row>
    <row r="2424" spans="1:22" ht="17.25" customHeight="1" x14ac:dyDescent="0.3">
      <c r="A2424" s="230">
        <v>425269</v>
      </c>
      <c r="B2424" s="230" t="s">
        <v>5296</v>
      </c>
      <c r="C2424" s="230" t="s">
        <v>66</v>
      </c>
      <c r="D2424" s="230" t="s">
        <v>380</v>
      </c>
      <c r="E2424" s="230" t="s">
        <v>145</v>
      </c>
      <c r="F2424" s="230">
        <v>36161</v>
      </c>
      <c r="G2424" s="230" t="s">
        <v>290</v>
      </c>
      <c r="H2424" s="230" t="s">
        <v>1483</v>
      </c>
      <c r="I2424" s="230" t="s">
        <v>58</v>
      </c>
      <c r="J2424" s="230" t="s">
        <v>303</v>
      </c>
      <c r="K2424" s="230">
        <v>2016</v>
      </c>
      <c r="L2424" s="230" t="s">
        <v>290</v>
      </c>
      <c r="U2424" s="230" t="s">
        <v>976</v>
      </c>
      <c r="V2424" s="230" t="s">
        <v>976</v>
      </c>
    </row>
    <row r="2425" spans="1:22" ht="17.25" customHeight="1" x14ac:dyDescent="0.3">
      <c r="A2425" s="230">
        <v>422779</v>
      </c>
      <c r="B2425" s="230" t="s">
        <v>5297</v>
      </c>
      <c r="C2425" s="230" t="s">
        <v>108</v>
      </c>
      <c r="D2425" s="230" t="s">
        <v>244</v>
      </c>
      <c r="E2425" s="230" t="s">
        <v>145</v>
      </c>
      <c r="F2425" s="230">
        <v>36262</v>
      </c>
      <c r="G2425" s="230" t="s">
        <v>611</v>
      </c>
      <c r="H2425" s="230" t="s">
        <v>1483</v>
      </c>
      <c r="I2425" s="230" t="s">
        <v>58</v>
      </c>
      <c r="J2425" s="230" t="s">
        <v>302</v>
      </c>
      <c r="K2425" s="230">
        <v>2017</v>
      </c>
      <c r="L2425" s="230" t="s">
        <v>290</v>
      </c>
      <c r="S2425" s="230" t="s">
        <v>976</v>
      </c>
      <c r="T2425" s="230" t="s">
        <v>976</v>
      </c>
      <c r="U2425" s="230" t="s">
        <v>976</v>
      </c>
      <c r="V2425" s="230" t="s">
        <v>976</v>
      </c>
    </row>
    <row r="2426" spans="1:22" ht="17.25" customHeight="1" x14ac:dyDescent="0.3">
      <c r="A2426" s="230">
        <v>426013</v>
      </c>
      <c r="B2426" s="230" t="s">
        <v>5298</v>
      </c>
      <c r="C2426" s="230" t="s">
        <v>79</v>
      </c>
      <c r="D2426" s="230" t="s">
        <v>5299</v>
      </c>
      <c r="E2426" s="230" t="s">
        <v>145</v>
      </c>
      <c r="H2426" s="230" t="s">
        <v>1483</v>
      </c>
      <c r="I2426" s="230" t="s">
        <v>58</v>
      </c>
      <c r="J2426" s="230" t="s">
        <v>303</v>
      </c>
      <c r="K2426" s="230">
        <v>1986</v>
      </c>
      <c r="L2426" s="230" t="s">
        <v>288</v>
      </c>
      <c r="U2426" s="230" t="s">
        <v>976</v>
      </c>
      <c r="V2426" s="230" t="s">
        <v>976</v>
      </c>
    </row>
    <row r="2427" spans="1:22" ht="17.25" customHeight="1" x14ac:dyDescent="0.3">
      <c r="A2427" s="230">
        <v>421192</v>
      </c>
      <c r="B2427" s="230" t="s">
        <v>5300</v>
      </c>
      <c r="C2427" s="230" t="s">
        <v>1692</v>
      </c>
      <c r="D2427" s="230" t="s">
        <v>5301</v>
      </c>
      <c r="E2427" s="230" t="s">
        <v>146</v>
      </c>
      <c r="F2427" s="230">
        <v>27999</v>
      </c>
      <c r="G2427" s="230" t="s">
        <v>288</v>
      </c>
      <c r="H2427" s="230" t="s">
        <v>1483</v>
      </c>
      <c r="I2427" s="230" t="s">
        <v>58</v>
      </c>
      <c r="J2427" s="230" t="s">
        <v>303</v>
      </c>
      <c r="K2427" s="230">
        <v>1994</v>
      </c>
      <c r="L2427" s="230" t="s">
        <v>288</v>
      </c>
      <c r="N2427" s="230">
        <v>3141</v>
      </c>
      <c r="O2427" s="230">
        <v>44426.392337962963</v>
      </c>
      <c r="P2427" s="230">
        <v>22500</v>
      </c>
    </row>
    <row r="2428" spans="1:22" ht="17.25" customHeight="1" x14ac:dyDescent="0.3">
      <c r="A2428" s="230">
        <v>425750</v>
      </c>
      <c r="B2428" s="230" t="s">
        <v>5302</v>
      </c>
      <c r="C2428" s="230" t="s">
        <v>364</v>
      </c>
      <c r="D2428" s="230" t="s">
        <v>225</v>
      </c>
      <c r="E2428" s="230" t="s">
        <v>146</v>
      </c>
      <c r="F2428" s="230">
        <v>30373</v>
      </c>
      <c r="G2428" s="230" t="s">
        <v>1533</v>
      </c>
      <c r="H2428" s="230" t="s">
        <v>1483</v>
      </c>
      <c r="I2428" s="230" t="s">
        <v>58</v>
      </c>
      <c r="J2428" s="230" t="s">
        <v>302</v>
      </c>
      <c r="K2428" s="230">
        <v>2000</v>
      </c>
      <c r="L2428" s="230" t="s">
        <v>288</v>
      </c>
    </row>
    <row r="2429" spans="1:22" ht="17.25" customHeight="1" x14ac:dyDescent="0.3">
      <c r="A2429" s="230">
        <v>420007</v>
      </c>
      <c r="B2429" s="230" t="s">
        <v>5304</v>
      </c>
      <c r="C2429" s="230" t="s">
        <v>654</v>
      </c>
      <c r="D2429" s="230" t="s">
        <v>366</v>
      </c>
      <c r="E2429" s="230" t="s">
        <v>145</v>
      </c>
      <c r="F2429" s="230">
        <v>31413</v>
      </c>
      <c r="H2429" s="230" t="s">
        <v>1483</v>
      </c>
      <c r="I2429" s="230" t="s">
        <v>58</v>
      </c>
      <c r="J2429" s="230" t="s">
        <v>303</v>
      </c>
      <c r="K2429" s="230">
        <v>2005</v>
      </c>
      <c r="L2429" s="230" t="s">
        <v>288</v>
      </c>
      <c r="U2429" s="230" t="s">
        <v>976</v>
      </c>
      <c r="V2429" s="230" t="s">
        <v>976</v>
      </c>
    </row>
    <row r="2430" spans="1:22" ht="17.25" customHeight="1" x14ac:dyDescent="0.3">
      <c r="A2430" s="230">
        <v>425890</v>
      </c>
      <c r="B2430" s="230" t="s">
        <v>5306</v>
      </c>
      <c r="C2430" s="230" t="s">
        <v>352</v>
      </c>
      <c r="D2430" s="230" t="s">
        <v>199</v>
      </c>
      <c r="E2430" s="230" t="s">
        <v>145</v>
      </c>
      <c r="H2430" s="230" t="s">
        <v>1483</v>
      </c>
      <c r="I2430" s="230" t="s">
        <v>58</v>
      </c>
      <c r="J2430" s="230" t="s">
        <v>302</v>
      </c>
      <c r="K2430" s="230">
        <v>2011</v>
      </c>
      <c r="L2430" s="230" t="s">
        <v>288</v>
      </c>
      <c r="U2430" s="230" t="s">
        <v>976</v>
      </c>
      <c r="V2430" s="230" t="s">
        <v>976</v>
      </c>
    </row>
    <row r="2431" spans="1:22" ht="17.25" customHeight="1" x14ac:dyDescent="0.3">
      <c r="A2431" s="230">
        <v>415419</v>
      </c>
      <c r="B2431" s="230" t="s">
        <v>5307</v>
      </c>
      <c r="C2431" s="230" t="s">
        <v>376</v>
      </c>
      <c r="D2431" s="230" t="s">
        <v>774</v>
      </c>
      <c r="E2431" s="230" t="s">
        <v>146</v>
      </c>
      <c r="F2431" s="230">
        <v>34169</v>
      </c>
      <c r="G2431" s="230" t="s">
        <v>1583</v>
      </c>
      <c r="H2431" s="230" t="s">
        <v>1483</v>
      </c>
      <c r="I2431" s="230" t="s">
        <v>58</v>
      </c>
      <c r="J2431" s="230" t="s">
        <v>302</v>
      </c>
      <c r="K2431" s="230">
        <v>2012</v>
      </c>
      <c r="L2431" s="230" t="s">
        <v>288</v>
      </c>
      <c r="S2431" s="230" t="s">
        <v>976</v>
      </c>
      <c r="T2431" s="230" t="s">
        <v>976</v>
      </c>
      <c r="U2431" s="230" t="s">
        <v>976</v>
      </c>
      <c r="V2431" s="230" t="s">
        <v>976</v>
      </c>
    </row>
    <row r="2432" spans="1:22" ht="17.25" customHeight="1" x14ac:dyDescent="0.3">
      <c r="A2432" s="230">
        <v>426496</v>
      </c>
      <c r="B2432" s="230" t="s">
        <v>5308</v>
      </c>
      <c r="C2432" s="230" t="s">
        <v>1005</v>
      </c>
      <c r="D2432" s="230" t="s">
        <v>202</v>
      </c>
      <c r="E2432" s="230" t="s">
        <v>146</v>
      </c>
      <c r="F2432" s="230">
        <v>34979</v>
      </c>
      <c r="G2432" s="230" t="s">
        <v>288</v>
      </c>
      <c r="H2432" s="230" t="s">
        <v>1483</v>
      </c>
      <c r="I2432" s="230" t="s">
        <v>58</v>
      </c>
      <c r="J2432" s="230" t="s">
        <v>302</v>
      </c>
      <c r="K2432" s="230">
        <v>2014</v>
      </c>
      <c r="L2432" s="230" t="s">
        <v>288</v>
      </c>
      <c r="N2432" s="230">
        <v>3061</v>
      </c>
      <c r="O2432" s="230">
        <v>44420.557905092595</v>
      </c>
      <c r="P2432" s="230">
        <v>25000</v>
      </c>
    </row>
    <row r="2433" spans="1:22" ht="17.25" customHeight="1" x14ac:dyDescent="0.3">
      <c r="A2433" s="230">
        <v>423906</v>
      </c>
      <c r="B2433" s="230" t="s">
        <v>5309</v>
      </c>
      <c r="C2433" s="230" t="s">
        <v>112</v>
      </c>
      <c r="D2433" s="230" t="s">
        <v>1707</v>
      </c>
      <c r="E2433" s="230" t="s">
        <v>145</v>
      </c>
      <c r="F2433" s="230">
        <v>35065</v>
      </c>
      <c r="G2433" s="230" t="s">
        <v>288</v>
      </c>
      <c r="H2433" s="230" t="s">
        <v>1483</v>
      </c>
      <c r="I2433" s="230" t="s">
        <v>58</v>
      </c>
      <c r="J2433" s="230" t="s">
        <v>302</v>
      </c>
      <c r="K2433" s="230">
        <v>2014</v>
      </c>
      <c r="L2433" s="230" t="s">
        <v>288</v>
      </c>
      <c r="R2433" s="230" t="s">
        <v>976</v>
      </c>
      <c r="T2433" s="230" t="s">
        <v>976</v>
      </c>
      <c r="U2433" s="230" t="s">
        <v>976</v>
      </c>
      <c r="V2433" s="230" t="s">
        <v>976</v>
      </c>
    </row>
    <row r="2434" spans="1:22" ht="17.25" customHeight="1" x14ac:dyDescent="0.3">
      <c r="A2434" s="230">
        <v>423549</v>
      </c>
      <c r="B2434" s="230" t="s">
        <v>5310</v>
      </c>
      <c r="C2434" s="230" t="s">
        <v>137</v>
      </c>
      <c r="D2434" s="230" t="s">
        <v>253</v>
      </c>
      <c r="E2434" s="230" t="s">
        <v>146</v>
      </c>
      <c r="F2434" s="230">
        <v>35431</v>
      </c>
      <c r="G2434" s="230" t="s">
        <v>3218</v>
      </c>
      <c r="H2434" s="230" t="s">
        <v>1483</v>
      </c>
      <c r="I2434" s="230" t="s">
        <v>58</v>
      </c>
      <c r="J2434" s="230" t="s">
        <v>302</v>
      </c>
      <c r="K2434" s="230">
        <v>2014</v>
      </c>
      <c r="L2434" s="230" t="s">
        <v>288</v>
      </c>
      <c r="S2434" s="230" t="s">
        <v>976</v>
      </c>
      <c r="T2434" s="230" t="s">
        <v>976</v>
      </c>
      <c r="U2434" s="230" t="s">
        <v>976</v>
      </c>
      <c r="V2434" s="230" t="s">
        <v>976</v>
      </c>
    </row>
    <row r="2435" spans="1:22" ht="17.25" customHeight="1" x14ac:dyDescent="0.3">
      <c r="A2435" s="230">
        <v>424799</v>
      </c>
      <c r="B2435" s="230" t="s">
        <v>5311</v>
      </c>
      <c r="C2435" s="230" t="s">
        <v>92</v>
      </c>
      <c r="D2435" s="230" t="s">
        <v>227</v>
      </c>
      <c r="E2435" s="230" t="s">
        <v>145</v>
      </c>
      <c r="F2435" s="230">
        <v>34956</v>
      </c>
      <c r="G2435" s="230" t="s">
        <v>1835</v>
      </c>
      <c r="H2435" s="230" t="s">
        <v>1483</v>
      </c>
      <c r="I2435" s="230" t="s">
        <v>58</v>
      </c>
      <c r="J2435" s="230" t="s">
        <v>303</v>
      </c>
      <c r="K2435" s="230">
        <v>2014</v>
      </c>
      <c r="L2435" s="230" t="s">
        <v>288</v>
      </c>
      <c r="T2435" s="230" t="s">
        <v>976</v>
      </c>
      <c r="U2435" s="230" t="s">
        <v>976</v>
      </c>
      <c r="V2435" s="230" t="s">
        <v>976</v>
      </c>
    </row>
    <row r="2436" spans="1:22" ht="17.25" customHeight="1" x14ac:dyDescent="0.3">
      <c r="A2436" s="230">
        <v>426814</v>
      </c>
      <c r="B2436" s="230" t="s">
        <v>5312</v>
      </c>
      <c r="C2436" s="230" t="s">
        <v>358</v>
      </c>
      <c r="D2436" s="230" t="s">
        <v>623</v>
      </c>
      <c r="E2436" s="230" t="s">
        <v>145</v>
      </c>
      <c r="F2436" s="230">
        <v>35065</v>
      </c>
      <c r="G2436" s="230" t="s">
        <v>288</v>
      </c>
      <c r="H2436" s="230" t="s">
        <v>1483</v>
      </c>
      <c r="I2436" s="230" t="s">
        <v>58</v>
      </c>
      <c r="J2436" s="230" t="s">
        <v>303</v>
      </c>
      <c r="K2436" s="230">
        <v>2014</v>
      </c>
      <c r="L2436" s="230" t="s">
        <v>288</v>
      </c>
    </row>
    <row r="2437" spans="1:22" ht="17.25" customHeight="1" x14ac:dyDescent="0.3">
      <c r="A2437" s="230">
        <v>425397</v>
      </c>
      <c r="B2437" s="230" t="s">
        <v>5313</v>
      </c>
      <c r="C2437" s="230" t="s">
        <v>98</v>
      </c>
      <c r="D2437" s="230" t="s">
        <v>5314</v>
      </c>
      <c r="E2437" s="230" t="s">
        <v>145</v>
      </c>
      <c r="F2437" s="230">
        <v>35402</v>
      </c>
      <c r="G2437" s="230" t="s">
        <v>288</v>
      </c>
      <c r="H2437" s="230" t="s">
        <v>1483</v>
      </c>
      <c r="I2437" s="230" t="s">
        <v>58</v>
      </c>
      <c r="J2437" s="230" t="s">
        <v>303</v>
      </c>
      <c r="K2437" s="230">
        <v>2014</v>
      </c>
      <c r="L2437" s="230" t="s">
        <v>288</v>
      </c>
      <c r="S2437" s="230" t="s">
        <v>976</v>
      </c>
      <c r="T2437" s="230" t="s">
        <v>976</v>
      </c>
      <c r="U2437" s="230" t="s">
        <v>976</v>
      </c>
      <c r="V2437" s="230" t="s">
        <v>976</v>
      </c>
    </row>
    <row r="2438" spans="1:22" ht="17.25" customHeight="1" x14ac:dyDescent="0.3">
      <c r="A2438" s="230">
        <v>426521</v>
      </c>
      <c r="B2438" s="230" t="s">
        <v>5315</v>
      </c>
      <c r="C2438" s="230" t="s">
        <v>82</v>
      </c>
      <c r="D2438" s="230" t="s">
        <v>5316</v>
      </c>
      <c r="E2438" s="230" t="s">
        <v>145</v>
      </c>
      <c r="F2438" s="230">
        <v>35440</v>
      </c>
      <c r="G2438" s="230" t="s">
        <v>288</v>
      </c>
      <c r="H2438" s="230" t="s">
        <v>1483</v>
      </c>
      <c r="I2438" s="230" t="s">
        <v>58</v>
      </c>
      <c r="J2438" s="230" t="s">
        <v>303</v>
      </c>
      <c r="K2438" s="230">
        <v>2014</v>
      </c>
      <c r="L2438" s="230" t="s">
        <v>288</v>
      </c>
    </row>
    <row r="2439" spans="1:22" ht="17.25" customHeight="1" x14ac:dyDescent="0.3">
      <c r="A2439" s="230">
        <v>426150</v>
      </c>
      <c r="B2439" s="230" t="s">
        <v>5317</v>
      </c>
      <c r="C2439" s="230" t="s">
        <v>555</v>
      </c>
      <c r="D2439" s="230" t="s">
        <v>2268</v>
      </c>
      <c r="E2439" s="230" t="s">
        <v>145</v>
      </c>
      <c r="H2439" s="230" t="s">
        <v>1483</v>
      </c>
      <c r="I2439" s="230" t="s">
        <v>58</v>
      </c>
      <c r="J2439" s="230" t="s">
        <v>303</v>
      </c>
      <c r="K2439" s="230">
        <v>2014</v>
      </c>
      <c r="L2439" s="230" t="s">
        <v>288</v>
      </c>
      <c r="U2439" s="230" t="s">
        <v>976</v>
      </c>
      <c r="V2439" s="230" t="s">
        <v>976</v>
      </c>
    </row>
    <row r="2440" spans="1:22" ht="17.25" customHeight="1" x14ac:dyDescent="0.3">
      <c r="A2440" s="230">
        <v>424405</v>
      </c>
      <c r="B2440" s="230" t="s">
        <v>5318</v>
      </c>
      <c r="C2440" s="230" t="s">
        <v>62</v>
      </c>
      <c r="D2440" s="230" t="s">
        <v>227</v>
      </c>
      <c r="E2440" s="230" t="s">
        <v>146</v>
      </c>
      <c r="F2440" s="230">
        <v>35454</v>
      </c>
      <c r="G2440" s="230" t="s">
        <v>288</v>
      </c>
      <c r="H2440" s="230" t="s">
        <v>1483</v>
      </c>
      <c r="I2440" s="230" t="s">
        <v>58</v>
      </c>
      <c r="J2440" s="230" t="s">
        <v>302</v>
      </c>
      <c r="K2440" s="230">
        <v>2015</v>
      </c>
      <c r="L2440" s="230" t="s">
        <v>288</v>
      </c>
      <c r="S2440" s="230" t="s">
        <v>976</v>
      </c>
      <c r="T2440" s="230" t="s">
        <v>976</v>
      </c>
      <c r="U2440" s="230" t="s">
        <v>976</v>
      </c>
      <c r="V2440" s="230" t="s">
        <v>976</v>
      </c>
    </row>
    <row r="2441" spans="1:22" ht="17.25" customHeight="1" x14ac:dyDescent="0.3">
      <c r="A2441" s="230">
        <v>423736</v>
      </c>
      <c r="B2441" s="230" t="s">
        <v>5319</v>
      </c>
      <c r="C2441" s="230" t="s">
        <v>92</v>
      </c>
      <c r="D2441" s="230" t="s">
        <v>3019</v>
      </c>
      <c r="E2441" s="230" t="s">
        <v>145</v>
      </c>
      <c r="F2441" s="230">
        <v>35431</v>
      </c>
      <c r="G2441" s="230" t="s">
        <v>288</v>
      </c>
      <c r="H2441" s="230" t="s">
        <v>1483</v>
      </c>
      <c r="I2441" s="230" t="s">
        <v>58</v>
      </c>
      <c r="J2441" s="230" t="s">
        <v>302</v>
      </c>
      <c r="K2441" s="230">
        <v>2015</v>
      </c>
      <c r="L2441" s="230" t="s">
        <v>288</v>
      </c>
      <c r="S2441" s="230" t="s">
        <v>976</v>
      </c>
      <c r="T2441" s="230" t="s">
        <v>976</v>
      </c>
      <c r="U2441" s="230" t="s">
        <v>976</v>
      </c>
      <c r="V2441" s="230" t="s">
        <v>976</v>
      </c>
    </row>
    <row r="2442" spans="1:22" ht="17.25" customHeight="1" x14ac:dyDescent="0.3">
      <c r="A2442" s="230">
        <v>427075</v>
      </c>
      <c r="B2442" s="230" t="s">
        <v>5320</v>
      </c>
      <c r="C2442" s="230" t="s">
        <v>642</v>
      </c>
      <c r="D2442" s="230" t="s">
        <v>567</v>
      </c>
      <c r="E2442" s="230" t="s">
        <v>145</v>
      </c>
      <c r="F2442" s="230">
        <v>35381</v>
      </c>
      <c r="G2442" s="230" t="s">
        <v>288</v>
      </c>
      <c r="H2442" s="230" t="s">
        <v>1483</v>
      </c>
      <c r="I2442" s="230" t="s">
        <v>58</v>
      </c>
      <c r="J2442" s="230" t="s">
        <v>303</v>
      </c>
      <c r="K2442" s="230">
        <v>2015</v>
      </c>
      <c r="L2442" s="230" t="s">
        <v>288</v>
      </c>
      <c r="V2442" s="230" t="s">
        <v>976</v>
      </c>
    </row>
    <row r="2443" spans="1:22" ht="17.25" customHeight="1" x14ac:dyDescent="0.3">
      <c r="A2443" s="230">
        <v>426346</v>
      </c>
      <c r="B2443" s="230" t="s">
        <v>5321</v>
      </c>
      <c r="C2443" s="230" t="s">
        <v>422</v>
      </c>
      <c r="D2443" s="230" t="s">
        <v>199</v>
      </c>
      <c r="E2443" s="230" t="s">
        <v>146</v>
      </c>
      <c r="F2443" s="230">
        <v>35431</v>
      </c>
      <c r="G2443" s="230" t="s">
        <v>288</v>
      </c>
      <c r="H2443" s="230" t="s">
        <v>1483</v>
      </c>
      <c r="I2443" s="230" t="s">
        <v>58</v>
      </c>
      <c r="J2443" s="230" t="s">
        <v>303</v>
      </c>
      <c r="K2443" s="230">
        <v>2015</v>
      </c>
      <c r="L2443" s="230" t="s">
        <v>288</v>
      </c>
    </row>
    <row r="2444" spans="1:22" ht="17.25" customHeight="1" x14ac:dyDescent="0.3">
      <c r="A2444" s="230">
        <v>426245</v>
      </c>
      <c r="B2444" s="230" t="s">
        <v>5322</v>
      </c>
      <c r="C2444" s="230" t="s">
        <v>63</v>
      </c>
      <c r="D2444" s="230" t="s">
        <v>650</v>
      </c>
      <c r="E2444" s="230" t="s">
        <v>146</v>
      </c>
      <c r="F2444" s="230">
        <v>35524</v>
      </c>
      <c r="G2444" s="230" t="s">
        <v>288</v>
      </c>
      <c r="H2444" s="230" t="s">
        <v>1483</v>
      </c>
      <c r="I2444" s="230" t="s">
        <v>58</v>
      </c>
      <c r="J2444" s="230" t="s">
        <v>303</v>
      </c>
      <c r="K2444" s="230">
        <v>2015</v>
      </c>
      <c r="L2444" s="230" t="s">
        <v>288</v>
      </c>
    </row>
    <row r="2445" spans="1:22" ht="17.25" customHeight="1" x14ac:dyDescent="0.3">
      <c r="A2445" s="230">
        <v>426031</v>
      </c>
      <c r="B2445" s="230" t="s">
        <v>5323</v>
      </c>
      <c r="C2445" s="230" t="s">
        <v>397</v>
      </c>
      <c r="D2445" s="230" t="s">
        <v>216</v>
      </c>
      <c r="E2445" s="230" t="s">
        <v>145</v>
      </c>
      <c r="H2445" s="230" t="s">
        <v>1483</v>
      </c>
      <c r="I2445" s="230" t="s">
        <v>58</v>
      </c>
      <c r="J2445" s="230" t="s">
        <v>303</v>
      </c>
      <c r="K2445" s="230">
        <v>2015</v>
      </c>
      <c r="L2445" s="230" t="s">
        <v>288</v>
      </c>
      <c r="U2445" s="230" t="s">
        <v>976</v>
      </c>
      <c r="V2445" s="230" t="s">
        <v>976</v>
      </c>
    </row>
    <row r="2446" spans="1:22" ht="17.25" customHeight="1" x14ac:dyDescent="0.3">
      <c r="A2446" s="230">
        <v>426398</v>
      </c>
      <c r="B2446" s="230" t="s">
        <v>5324</v>
      </c>
      <c r="C2446" s="230" t="s">
        <v>62</v>
      </c>
      <c r="D2446" s="230" t="s">
        <v>5325</v>
      </c>
      <c r="E2446" s="230" t="s">
        <v>145</v>
      </c>
      <c r="H2446" s="230" t="s">
        <v>1483</v>
      </c>
      <c r="I2446" s="230" t="s">
        <v>58</v>
      </c>
      <c r="J2446" s="230" t="s">
        <v>303</v>
      </c>
      <c r="K2446" s="230">
        <v>2015</v>
      </c>
      <c r="L2446" s="230" t="s">
        <v>288</v>
      </c>
      <c r="U2446" s="230" t="s">
        <v>976</v>
      </c>
      <c r="V2446" s="230" t="s">
        <v>976</v>
      </c>
    </row>
    <row r="2447" spans="1:22" ht="17.25" customHeight="1" x14ac:dyDescent="0.3">
      <c r="A2447" s="230">
        <v>426477</v>
      </c>
      <c r="B2447" s="230" t="s">
        <v>5326</v>
      </c>
      <c r="C2447" s="230" t="s">
        <v>72</v>
      </c>
      <c r="D2447" s="230" t="s">
        <v>216</v>
      </c>
      <c r="E2447" s="230" t="s">
        <v>145</v>
      </c>
      <c r="H2447" s="230" t="s">
        <v>1483</v>
      </c>
      <c r="I2447" s="230" t="s">
        <v>58</v>
      </c>
      <c r="J2447" s="230" t="s">
        <v>303</v>
      </c>
      <c r="K2447" s="230">
        <v>2015</v>
      </c>
      <c r="L2447" s="230" t="s">
        <v>288</v>
      </c>
      <c r="U2447" s="230" t="s">
        <v>976</v>
      </c>
      <c r="V2447" s="230" t="s">
        <v>976</v>
      </c>
    </row>
    <row r="2448" spans="1:22" ht="17.25" customHeight="1" x14ac:dyDescent="0.3">
      <c r="A2448" s="230">
        <v>426182</v>
      </c>
      <c r="B2448" s="230" t="s">
        <v>5327</v>
      </c>
      <c r="C2448" s="230" t="s">
        <v>61</v>
      </c>
      <c r="D2448" s="230" t="s">
        <v>562</v>
      </c>
      <c r="E2448" s="230" t="s">
        <v>146</v>
      </c>
      <c r="H2448" s="230" t="s">
        <v>1483</v>
      </c>
      <c r="I2448" s="230" t="s">
        <v>58</v>
      </c>
      <c r="J2448" s="230" t="s">
        <v>303</v>
      </c>
      <c r="K2448" s="230">
        <v>2015</v>
      </c>
      <c r="L2448" s="230" t="s">
        <v>288</v>
      </c>
      <c r="N2448" s="230">
        <v>3062</v>
      </c>
      <c r="O2448" s="230">
        <v>44420.559120370373</v>
      </c>
      <c r="P2448" s="230">
        <v>11000</v>
      </c>
    </row>
    <row r="2449" spans="1:22" ht="17.25" customHeight="1" x14ac:dyDescent="0.3">
      <c r="A2449" s="230">
        <v>425162</v>
      </c>
      <c r="B2449" s="230" t="s">
        <v>5328</v>
      </c>
      <c r="C2449" s="230" t="s">
        <v>114</v>
      </c>
      <c r="D2449" s="230" t="s">
        <v>360</v>
      </c>
      <c r="E2449" s="230" t="s">
        <v>145</v>
      </c>
      <c r="F2449" s="230">
        <v>35825</v>
      </c>
      <c r="G2449" s="230" t="s">
        <v>288</v>
      </c>
      <c r="H2449" s="230" t="s">
        <v>1483</v>
      </c>
      <c r="I2449" s="230" t="s">
        <v>58</v>
      </c>
      <c r="J2449" s="230" t="s">
        <v>302</v>
      </c>
      <c r="K2449" s="230">
        <v>2016</v>
      </c>
      <c r="L2449" s="230" t="s">
        <v>288</v>
      </c>
      <c r="S2449" s="230" t="s">
        <v>976</v>
      </c>
      <c r="T2449" s="230" t="s">
        <v>976</v>
      </c>
      <c r="U2449" s="230" t="s">
        <v>976</v>
      </c>
      <c r="V2449" s="230" t="s">
        <v>976</v>
      </c>
    </row>
    <row r="2450" spans="1:22" ht="17.25" customHeight="1" x14ac:dyDescent="0.3">
      <c r="A2450" s="230">
        <v>424923</v>
      </c>
      <c r="B2450" s="230" t="s">
        <v>5329</v>
      </c>
      <c r="C2450" s="230" t="s">
        <v>95</v>
      </c>
      <c r="D2450" s="230" t="s">
        <v>133</v>
      </c>
      <c r="E2450" s="230" t="s">
        <v>145</v>
      </c>
      <c r="F2450" s="230">
        <v>36161</v>
      </c>
      <c r="G2450" s="230" t="s">
        <v>1889</v>
      </c>
      <c r="H2450" s="230" t="s">
        <v>1483</v>
      </c>
      <c r="I2450" s="230" t="s">
        <v>58</v>
      </c>
      <c r="J2450" s="230" t="s">
        <v>302</v>
      </c>
      <c r="K2450" s="230">
        <v>2016</v>
      </c>
      <c r="L2450" s="230" t="s">
        <v>288</v>
      </c>
      <c r="V2450" s="230" t="s">
        <v>976</v>
      </c>
    </row>
    <row r="2451" spans="1:22" ht="17.25" customHeight="1" x14ac:dyDescent="0.3">
      <c r="A2451" s="230">
        <v>421694</v>
      </c>
      <c r="B2451" s="230" t="s">
        <v>5330</v>
      </c>
      <c r="C2451" s="230" t="s">
        <v>660</v>
      </c>
      <c r="D2451" s="230" t="s">
        <v>468</v>
      </c>
      <c r="E2451" s="230" t="s">
        <v>145</v>
      </c>
      <c r="F2451" s="230">
        <v>35796</v>
      </c>
      <c r="G2451" s="230" t="s">
        <v>288</v>
      </c>
      <c r="H2451" s="230" t="s">
        <v>1483</v>
      </c>
      <c r="I2451" s="230" t="s">
        <v>58</v>
      </c>
      <c r="J2451" s="230" t="s">
        <v>302</v>
      </c>
      <c r="K2451" s="230">
        <v>2016</v>
      </c>
      <c r="L2451" s="230" t="s">
        <v>288</v>
      </c>
      <c r="T2451" s="230" t="s">
        <v>976</v>
      </c>
      <c r="U2451" s="230" t="s">
        <v>976</v>
      </c>
      <c r="V2451" s="230" t="s">
        <v>976</v>
      </c>
    </row>
    <row r="2452" spans="1:22" ht="17.25" customHeight="1" x14ac:dyDescent="0.3">
      <c r="A2452" s="230">
        <v>425178</v>
      </c>
      <c r="B2452" s="230" t="s">
        <v>5331</v>
      </c>
      <c r="C2452" s="230" t="s">
        <v>783</v>
      </c>
      <c r="D2452" s="230" t="s">
        <v>205</v>
      </c>
      <c r="E2452" s="230" t="s">
        <v>145</v>
      </c>
      <c r="F2452" s="230">
        <v>35855</v>
      </c>
      <c r="G2452" s="230" t="s">
        <v>288</v>
      </c>
      <c r="H2452" s="230" t="s">
        <v>1483</v>
      </c>
      <c r="I2452" s="230" t="s">
        <v>58</v>
      </c>
      <c r="J2452" s="230" t="s">
        <v>302</v>
      </c>
      <c r="K2452" s="230">
        <v>2016</v>
      </c>
      <c r="L2452" s="230" t="s">
        <v>288</v>
      </c>
      <c r="T2452" s="230" t="s">
        <v>976</v>
      </c>
      <c r="U2452" s="230" t="s">
        <v>976</v>
      </c>
      <c r="V2452" s="230" t="s">
        <v>976</v>
      </c>
    </row>
    <row r="2453" spans="1:22" ht="17.25" customHeight="1" x14ac:dyDescent="0.3">
      <c r="A2453" s="230">
        <v>424765</v>
      </c>
      <c r="B2453" s="230" t="s">
        <v>5332</v>
      </c>
      <c r="C2453" s="230" t="s">
        <v>497</v>
      </c>
      <c r="D2453" s="230" t="s">
        <v>228</v>
      </c>
      <c r="E2453" s="230" t="s">
        <v>145</v>
      </c>
      <c r="F2453" s="230">
        <v>35796</v>
      </c>
      <c r="H2453" s="230" t="s">
        <v>1483</v>
      </c>
      <c r="I2453" s="230" t="s">
        <v>58</v>
      </c>
      <c r="J2453" s="230" t="s">
        <v>303</v>
      </c>
      <c r="K2453" s="230">
        <v>2016</v>
      </c>
      <c r="L2453" s="230" t="s">
        <v>288</v>
      </c>
      <c r="S2453" s="230" t="s">
        <v>976</v>
      </c>
      <c r="T2453" s="230" t="s">
        <v>976</v>
      </c>
      <c r="U2453" s="230" t="s">
        <v>976</v>
      </c>
      <c r="V2453" s="230" t="s">
        <v>976</v>
      </c>
    </row>
    <row r="2454" spans="1:22" ht="17.25" customHeight="1" x14ac:dyDescent="0.3">
      <c r="A2454" s="230">
        <v>425973</v>
      </c>
      <c r="B2454" s="230" t="s">
        <v>5333</v>
      </c>
      <c r="C2454" s="230" t="s">
        <v>465</v>
      </c>
      <c r="D2454" s="230" t="s">
        <v>469</v>
      </c>
      <c r="E2454" s="230" t="s">
        <v>145</v>
      </c>
      <c r="F2454" s="230">
        <v>35796</v>
      </c>
      <c r="H2454" s="230" t="s">
        <v>1483</v>
      </c>
      <c r="I2454" s="230" t="s">
        <v>58</v>
      </c>
      <c r="J2454" s="230" t="s">
        <v>303</v>
      </c>
      <c r="K2454" s="230">
        <v>2016</v>
      </c>
      <c r="L2454" s="230" t="s">
        <v>288</v>
      </c>
      <c r="U2454" s="230" t="s">
        <v>976</v>
      </c>
      <c r="V2454" s="230" t="s">
        <v>976</v>
      </c>
    </row>
    <row r="2455" spans="1:22" ht="17.25" customHeight="1" x14ac:dyDescent="0.3">
      <c r="A2455" s="230">
        <v>425301</v>
      </c>
      <c r="B2455" s="230" t="s">
        <v>5334</v>
      </c>
      <c r="C2455" s="230" t="s">
        <v>72</v>
      </c>
      <c r="D2455" s="230" t="s">
        <v>4007</v>
      </c>
      <c r="E2455" s="230" t="s">
        <v>145</v>
      </c>
      <c r="F2455" s="230">
        <v>35851</v>
      </c>
      <c r="G2455" s="230" t="s">
        <v>1835</v>
      </c>
      <c r="H2455" s="230" t="s">
        <v>1483</v>
      </c>
      <c r="I2455" s="230" t="s">
        <v>58</v>
      </c>
      <c r="J2455" s="230" t="s">
        <v>303</v>
      </c>
      <c r="K2455" s="230">
        <v>2016</v>
      </c>
      <c r="L2455" s="230" t="s">
        <v>288</v>
      </c>
      <c r="U2455" s="230" t="s">
        <v>976</v>
      </c>
      <c r="V2455" s="230" t="s">
        <v>976</v>
      </c>
    </row>
    <row r="2456" spans="1:22" ht="17.25" customHeight="1" x14ac:dyDescent="0.3">
      <c r="A2456" s="230">
        <v>420802</v>
      </c>
      <c r="B2456" s="230" t="s">
        <v>5335</v>
      </c>
      <c r="C2456" s="230" t="s">
        <v>114</v>
      </c>
      <c r="D2456" s="230" t="s">
        <v>195</v>
      </c>
      <c r="E2456" s="230" t="s">
        <v>146</v>
      </c>
      <c r="F2456" s="230">
        <v>35928</v>
      </c>
      <c r="G2456" s="230" t="s">
        <v>1889</v>
      </c>
      <c r="H2456" s="230" t="s">
        <v>1483</v>
      </c>
      <c r="I2456" s="230" t="s">
        <v>58</v>
      </c>
      <c r="J2456" s="230" t="s">
        <v>303</v>
      </c>
      <c r="K2456" s="230">
        <v>2016</v>
      </c>
      <c r="L2456" s="230" t="s">
        <v>288</v>
      </c>
      <c r="T2456" s="230" t="s">
        <v>976</v>
      </c>
      <c r="U2456" s="230" t="s">
        <v>976</v>
      </c>
      <c r="V2456" s="230" t="s">
        <v>976</v>
      </c>
    </row>
    <row r="2457" spans="1:22" ht="17.25" customHeight="1" x14ac:dyDescent="0.3">
      <c r="A2457" s="230">
        <v>425674</v>
      </c>
      <c r="B2457" s="230" t="s">
        <v>5336</v>
      </c>
      <c r="C2457" s="230" t="s">
        <v>394</v>
      </c>
      <c r="D2457" s="230" t="s">
        <v>5337</v>
      </c>
      <c r="E2457" s="230" t="s">
        <v>146</v>
      </c>
      <c r="F2457" s="230">
        <v>36100</v>
      </c>
      <c r="G2457" s="230" t="s">
        <v>1832</v>
      </c>
      <c r="H2457" s="230" t="s">
        <v>1483</v>
      </c>
      <c r="I2457" s="230" t="s">
        <v>58</v>
      </c>
      <c r="J2457" s="230" t="s">
        <v>303</v>
      </c>
      <c r="K2457" s="230">
        <v>2016</v>
      </c>
      <c r="L2457" s="230" t="s">
        <v>288</v>
      </c>
      <c r="S2457" s="230" t="s">
        <v>976</v>
      </c>
      <c r="T2457" s="230" t="s">
        <v>976</v>
      </c>
      <c r="U2457" s="230" t="s">
        <v>976</v>
      </c>
      <c r="V2457" s="230" t="s">
        <v>976</v>
      </c>
    </row>
    <row r="2458" spans="1:22" ht="17.25" customHeight="1" x14ac:dyDescent="0.3">
      <c r="A2458" s="230">
        <v>426709</v>
      </c>
      <c r="B2458" s="230" t="s">
        <v>5338</v>
      </c>
      <c r="C2458" s="230" t="s">
        <v>537</v>
      </c>
      <c r="D2458" s="230" t="s">
        <v>213</v>
      </c>
      <c r="E2458" s="230" t="s">
        <v>145</v>
      </c>
      <c r="H2458" s="230" t="s">
        <v>1483</v>
      </c>
      <c r="I2458" s="230" t="s">
        <v>58</v>
      </c>
      <c r="J2458" s="230" t="s">
        <v>303</v>
      </c>
      <c r="K2458" s="230">
        <v>2016</v>
      </c>
      <c r="L2458" s="230" t="s">
        <v>288</v>
      </c>
    </row>
    <row r="2459" spans="1:22" ht="17.25" customHeight="1" x14ac:dyDescent="0.3">
      <c r="A2459" s="230">
        <v>426719</v>
      </c>
      <c r="B2459" s="230" t="s">
        <v>5339</v>
      </c>
      <c r="C2459" s="230" t="s">
        <v>137</v>
      </c>
      <c r="D2459" s="230" t="s">
        <v>419</v>
      </c>
      <c r="E2459" s="230" t="s">
        <v>145</v>
      </c>
      <c r="H2459" s="230" t="s">
        <v>1483</v>
      </c>
      <c r="I2459" s="230" t="s">
        <v>58</v>
      </c>
      <c r="J2459" s="230" t="s">
        <v>303</v>
      </c>
      <c r="K2459" s="230">
        <v>2016</v>
      </c>
      <c r="L2459" s="230" t="s">
        <v>288</v>
      </c>
      <c r="U2459" s="230" t="s">
        <v>976</v>
      </c>
      <c r="V2459" s="230" t="s">
        <v>976</v>
      </c>
    </row>
    <row r="2460" spans="1:22" ht="17.25" customHeight="1" x14ac:dyDescent="0.3">
      <c r="A2460" s="230">
        <v>423694</v>
      </c>
      <c r="B2460" s="230" t="s">
        <v>5340</v>
      </c>
      <c r="C2460" s="230" t="s">
        <v>68</v>
      </c>
      <c r="D2460" s="230" t="s">
        <v>206</v>
      </c>
      <c r="E2460" s="230" t="s">
        <v>145</v>
      </c>
      <c r="F2460" s="230">
        <v>35920</v>
      </c>
      <c r="G2460" s="230" t="s">
        <v>288</v>
      </c>
      <c r="H2460" s="230" t="s">
        <v>1483</v>
      </c>
      <c r="I2460" s="230" t="s">
        <v>58</v>
      </c>
      <c r="J2460" s="230" t="s">
        <v>303</v>
      </c>
      <c r="K2460" s="230">
        <v>2016</v>
      </c>
      <c r="L2460" s="230" t="s">
        <v>288</v>
      </c>
      <c r="U2460" s="230" t="s">
        <v>976</v>
      </c>
      <c r="V2460" s="230" t="s">
        <v>976</v>
      </c>
    </row>
    <row r="2461" spans="1:22" ht="17.25" customHeight="1" x14ac:dyDescent="0.3">
      <c r="A2461" s="230">
        <v>426224</v>
      </c>
      <c r="B2461" s="230" t="s">
        <v>5341</v>
      </c>
      <c r="C2461" s="230" t="s">
        <v>65</v>
      </c>
      <c r="D2461" s="230" t="s">
        <v>556</v>
      </c>
      <c r="E2461" s="230" t="s">
        <v>146</v>
      </c>
      <c r="F2461" s="230">
        <v>34738</v>
      </c>
      <c r="H2461" s="230" t="s">
        <v>1483</v>
      </c>
      <c r="I2461" s="230" t="s">
        <v>58</v>
      </c>
      <c r="J2461" s="230" t="s">
        <v>302</v>
      </c>
      <c r="K2461" s="230">
        <v>2017</v>
      </c>
      <c r="L2461" s="230" t="s">
        <v>288</v>
      </c>
    </row>
    <row r="2462" spans="1:22" ht="17.25" customHeight="1" x14ac:dyDescent="0.3">
      <c r="A2462" s="230">
        <v>426927</v>
      </c>
      <c r="B2462" s="230" t="s">
        <v>5342</v>
      </c>
      <c r="C2462" s="230" t="s">
        <v>437</v>
      </c>
      <c r="D2462" s="230" t="s">
        <v>383</v>
      </c>
      <c r="E2462" s="230" t="s">
        <v>145</v>
      </c>
      <c r="F2462" s="230">
        <v>36323</v>
      </c>
      <c r="G2462" s="230" t="s">
        <v>1826</v>
      </c>
      <c r="H2462" s="230" t="s">
        <v>1483</v>
      </c>
      <c r="I2462" s="230" t="s">
        <v>58</v>
      </c>
      <c r="J2462" s="230" t="s">
        <v>302</v>
      </c>
      <c r="K2462" s="230">
        <v>2017</v>
      </c>
      <c r="L2462" s="230" t="s">
        <v>288</v>
      </c>
      <c r="V2462" s="230" t="s">
        <v>976</v>
      </c>
    </row>
    <row r="2463" spans="1:22" ht="17.25" customHeight="1" x14ac:dyDescent="0.3">
      <c r="A2463" s="230">
        <v>427053</v>
      </c>
      <c r="B2463" s="230" t="s">
        <v>5343</v>
      </c>
      <c r="C2463" s="230" t="s">
        <v>96</v>
      </c>
      <c r="D2463" s="230" t="s">
        <v>5344</v>
      </c>
      <c r="E2463" s="230" t="s">
        <v>146</v>
      </c>
      <c r="F2463" s="230">
        <v>36434</v>
      </c>
      <c r="G2463" s="230" t="s">
        <v>1835</v>
      </c>
      <c r="H2463" s="230" t="s">
        <v>1483</v>
      </c>
      <c r="I2463" s="230" t="s">
        <v>58</v>
      </c>
      <c r="J2463" s="230" t="s">
        <v>302</v>
      </c>
      <c r="K2463" s="230">
        <v>2017</v>
      </c>
      <c r="L2463" s="230" t="s">
        <v>288</v>
      </c>
    </row>
    <row r="2464" spans="1:22" ht="17.25" customHeight="1" x14ac:dyDescent="0.3">
      <c r="A2464" s="230">
        <v>426307</v>
      </c>
      <c r="B2464" s="230" t="s">
        <v>5345</v>
      </c>
      <c r="C2464" s="230" t="s">
        <v>1005</v>
      </c>
      <c r="D2464" s="230" t="s">
        <v>5346</v>
      </c>
      <c r="E2464" s="230" t="s">
        <v>146</v>
      </c>
      <c r="F2464" s="230">
        <v>36526</v>
      </c>
      <c r="G2464" s="230" t="s">
        <v>288</v>
      </c>
      <c r="H2464" s="230" t="s">
        <v>1483</v>
      </c>
      <c r="I2464" s="230" t="s">
        <v>58</v>
      </c>
      <c r="J2464" s="230" t="s">
        <v>302</v>
      </c>
      <c r="K2464" s="230">
        <v>2017</v>
      </c>
      <c r="L2464" s="230" t="s">
        <v>288</v>
      </c>
      <c r="N2464" s="230">
        <v>3059</v>
      </c>
      <c r="O2464" s="230">
        <v>44420.555949074071</v>
      </c>
      <c r="P2464" s="230">
        <v>25000</v>
      </c>
    </row>
    <row r="2465" spans="1:22" ht="17.25" customHeight="1" x14ac:dyDescent="0.3">
      <c r="A2465" s="230">
        <v>426366</v>
      </c>
      <c r="B2465" s="230" t="s">
        <v>5347</v>
      </c>
      <c r="C2465" s="230" t="s">
        <v>90</v>
      </c>
      <c r="D2465" s="230" t="s">
        <v>512</v>
      </c>
      <c r="E2465" s="230" t="s">
        <v>145</v>
      </c>
      <c r="H2465" s="230" t="s">
        <v>1483</v>
      </c>
      <c r="I2465" s="230" t="s">
        <v>58</v>
      </c>
      <c r="J2465" s="230" t="s">
        <v>302</v>
      </c>
      <c r="K2465" s="230">
        <v>2017</v>
      </c>
      <c r="L2465" s="230" t="s">
        <v>288</v>
      </c>
    </row>
    <row r="2466" spans="1:22" ht="17.25" customHeight="1" x14ac:dyDescent="0.3">
      <c r="A2466" s="230">
        <v>423449</v>
      </c>
      <c r="B2466" s="230" t="s">
        <v>5348</v>
      </c>
      <c r="C2466" s="230" t="s">
        <v>63</v>
      </c>
      <c r="D2466" s="230" t="s">
        <v>200</v>
      </c>
      <c r="E2466" s="230" t="s">
        <v>146</v>
      </c>
      <c r="F2466" s="230">
        <v>36191</v>
      </c>
      <c r="G2466" s="230" t="s">
        <v>288</v>
      </c>
      <c r="H2466" s="230" t="s">
        <v>1483</v>
      </c>
      <c r="I2466" s="230" t="s">
        <v>58</v>
      </c>
      <c r="J2466" s="230" t="s">
        <v>303</v>
      </c>
      <c r="K2466" s="230">
        <v>2017</v>
      </c>
      <c r="L2466" s="230" t="s">
        <v>288</v>
      </c>
      <c r="S2466" s="230" t="s">
        <v>976</v>
      </c>
      <c r="U2466" s="230" t="s">
        <v>976</v>
      </c>
      <c r="V2466" s="230" t="s">
        <v>976</v>
      </c>
    </row>
    <row r="2467" spans="1:22" ht="17.25" customHeight="1" x14ac:dyDescent="0.3">
      <c r="A2467" s="230">
        <v>424461</v>
      </c>
      <c r="B2467" s="230" t="s">
        <v>5349</v>
      </c>
      <c r="C2467" s="230" t="s">
        <v>63</v>
      </c>
      <c r="D2467" s="230" t="s">
        <v>216</v>
      </c>
      <c r="E2467" s="230" t="s">
        <v>146</v>
      </c>
      <c r="F2467" s="230">
        <v>33432</v>
      </c>
      <c r="G2467" s="230" t="s">
        <v>5350</v>
      </c>
      <c r="H2467" s="230" t="s">
        <v>1483</v>
      </c>
      <c r="I2467" s="230" t="s">
        <v>58</v>
      </c>
      <c r="J2467" s="230" t="s">
        <v>303</v>
      </c>
      <c r="K2467" s="230">
        <v>2010</v>
      </c>
      <c r="L2467" s="230" t="s">
        <v>1485</v>
      </c>
    </row>
    <row r="2468" spans="1:22" ht="17.25" customHeight="1" x14ac:dyDescent="0.3">
      <c r="A2468" s="230">
        <v>424645</v>
      </c>
      <c r="B2468" s="230" t="s">
        <v>5351</v>
      </c>
      <c r="C2468" s="230" t="s">
        <v>66</v>
      </c>
      <c r="D2468" s="230" t="s">
        <v>562</v>
      </c>
      <c r="E2468" s="230" t="s">
        <v>145</v>
      </c>
      <c r="F2468" s="230">
        <v>35102</v>
      </c>
      <c r="G2468" s="230" t="s">
        <v>288</v>
      </c>
      <c r="H2468" s="230" t="s">
        <v>1483</v>
      </c>
      <c r="I2468" s="230" t="s">
        <v>58</v>
      </c>
      <c r="J2468" s="230" t="s">
        <v>302</v>
      </c>
      <c r="K2468" s="230">
        <v>2014</v>
      </c>
      <c r="L2468" s="230" t="s">
        <v>1485</v>
      </c>
      <c r="S2468" s="230" t="s">
        <v>976</v>
      </c>
      <c r="T2468" s="230" t="s">
        <v>976</v>
      </c>
      <c r="U2468" s="230" t="s">
        <v>976</v>
      </c>
      <c r="V2468" s="230" t="s">
        <v>976</v>
      </c>
    </row>
    <row r="2469" spans="1:22" ht="17.25" customHeight="1" x14ac:dyDescent="0.3">
      <c r="A2469" s="230">
        <v>426387</v>
      </c>
      <c r="B2469" s="230" t="s">
        <v>5352</v>
      </c>
      <c r="C2469" s="230" t="s">
        <v>1665</v>
      </c>
      <c r="D2469" s="230" t="s">
        <v>4923</v>
      </c>
      <c r="E2469" s="230" t="s">
        <v>145</v>
      </c>
      <c r="F2469" s="230">
        <v>29293</v>
      </c>
      <c r="G2469" s="230" t="s">
        <v>1891</v>
      </c>
      <c r="H2469" s="230" t="s">
        <v>1483</v>
      </c>
      <c r="I2469" s="230" t="s">
        <v>58</v>
      </c>
      <c r="J2469" s="230" t="s">
        <v>302</v>
      </c>
      <c r="K2469" s="230">
        <v>1998</v>
      </c>
      <c r="L2469" s="230" t="s">
        <v>293</v>
      </c>
    </row>
    <row r="2470" spans="1:22" ht="17.25" customHeight="1" x14ac:dyDescent="0.3">
      <c r="A2470" s="230">
        <v>426173</v>
      </c>
      <c r="B2470" s="230" t="s">
        <v>5353</v>
      </c>
      <c r="C2470" s="230" t="s">
        <v>474</v>
      </c>
      <c r="D2470" s="230" t="s">
        <v>273</v>
      </c>
      <c r="E2470" s="230" t="s">
        <v>146</v>
      </c>
      <c r="H2470" s="230" t="s">
        <v>1483</v>
      </c>
      <c r="I2470" s="230" t="s">
        <v>58</v>
      </c>
      <c r="J2470" s="230" t="s">
        <v>303</v>
      </c>
      <c r="K2470" s="230">
        <v>2002</v>
      </c>
      <c r="L2470" s="230" t="s">
        <v>293</v>
      </c>
      <c r="U2470" s="230" t="s">
        <v>976</v>
      </c>
      <c r="V2470" s="230" t="s">
        <v>976</v>
      </c>
    </row>
    <row r="2471" spans="1:22" ht="17.25" customHeight="1" x14ac:dyDescent="0.3">
      <c r="A2471" s="230">
        <v>426940</v>
      </c>
      <c r="B2471" s="230" t="s">
        <v>5354</v>
      </c>
      <c r="C2471" s="230" t="s">
        <v>519</v>
      </c>
      <c r="D2471" s="230" t="s">
        <v>199</v>
      </c>
      <c r="E2471" s="230" t="s">
        <v>146</v>
      </c>
      <c r="F2471" s="230">
        <v>32616</v>
      </c>
      <c r="G2471" s="230" t="s">
        <v>5303</v>
      </c>
      <c r="H2471" s="230" t="s">
        <v>1483</v>
      </c>
      <c r="I2471" s="230" t="s">
        <v>58</v>
      </c>
      <c r="J2471" s="230" t="s">
        <v>303</v>
      </c>
      <c r="K2471" s="230">
        <v>2007</v>
      </c>
      <c r="L2471" s="230" t="s">
        <v>293</v>
      </c>
      <c r="V2471" s="230" t="s">
        <v>976</v>
      </c>
    </row>
    <row r="2472" spans="1:22" ht="17.25" customHeight="1" x14ac:dyDescent="0.3">
      <c r="A2472" s="230">
        <v>426286</v>
      </c>
      <c r="B2472" s="230" t="s">
        <v>5355</v>
      </c>
      <c r="C2472" s="230" t="s">
        <v>61</v>
      </c>
      <c r="D2472" s="230" t="s">
        <v>481</v>
      </c>
      <c r="E2472" s="230" t="s">
        <v>146</v>
      </c>
      <c r="F2472" s="230" t="s">
        <v>5356</v>
      </c>
      <c r="G2472" s="230" t="s">
        <v>288</v>
      </c>
      <c r="H2472" s="230" t="s">
        <v>1483</v>
      </c>
      <c r="I2472" s="230" t="s">
        <v>58</v>
      </c>
      <c r="J2472" s="230" t="s">
        <v>302</v>
      </c>
      <c r="K2472" s="230">
        <v>2008</v>
      </c>
      <c r="L2472" s="230" t="s">
        <v>293</v>
      </c>
    </row>
    <row r="2473" spans="1:22" ht="17.25" customHeight="1" x14ac:dyDescent="0.3">
      <c r="A2473" s="230">
        <v>422679</v>
      </c>
      <c r="B2473" s="230" t="s">
        <v>5357</v>
      </c>
      <c r="C2473" s="230" t="s">
        <v>83</v>
      </c>
      <c r="D2473" s="230" t="s">
        <v>204</v>
      </c>
      <c r="E2473" s="230" t="s">
        <v>146</v>
      </c>
      <c r="F2473" s="230">
        <v>34936</v>
      </c>
      <c r="G2473" s="230" t="s">
        <v>5303</v>
      </c>
      <c r="H2473" s="230" t="s">
        <v>1483</v>
      </c>
      <c r="I2473" s="230" t="s">
        <v>58</v>
      </c>
      <c r="J2473" s="230" t="s">
        <v>302</v>
      </c>
      <c r="K2473" s="230">
        <v>2013</v>
      </c>
      <c r="L2473" s="230" t="s">
        <v>293</v>
      </c>
      <c r="S2473" s="230" t="s">
        <v>976</v>
      </c>
      <c r="T2473" s="230" t="s">
        <v>976</v>
      </c>
      <c r="U2473" s="230" t="s">
        <v>976</v>
      </c>
      <c r="V2473" s="230" t="s">
        <v>976</v>
      </c>
    </row>
    <row r="2474" spans="1:22" ht="17.25" customHeight="1" x14ac:dyDescent="0.3">
      <c r="A2474" s="230">
        <v>426887</v>
      </c>
      <c r="B2474" s="230" t="s">
        <v>5358</v>
      </c>
      <c r="C2474" s="230" t="s">
        <v>534</v>
      </c>
      <c r="D2474" s="230" t="s">
        <v>567</v>
      </c>
      <c r="E2474" s="230" t="s">
        <v>146</v>
      </c>
      <c r="H2474" s="230" t="s">
        <v>1483</v>
      </c>
      <c r="I2474" s="230" t="s">
        <v>58</v>
      </c>
      <c r="J2474" s="230" t="s">
        <v>303</v>
      </c>
      <c r="K2474" s="230">
        <v>2013</v>
      </c>
      <c r="L2474" s="230" t="s">
        <v>293</v>
      </c>
      <c r="U2474" s="230" t="s">
        <v>976</v>
      </c>
      <c r="V2474" s="230" t="s">
        <v>976</v>
      </c>
    </row>
    <row r="2475" spans="1:22" ht="17.25" customHeight="1" x14ac:dyDescent="0.3">
      <c r="A2475" s="230">
        <v>424878</v>
      </c>
      <c r="B2475" s="230" t="s">
        <v>5359</v>
      </c>
      <c r="C2475" s="230" t="s">
        <v>84</v>
      </c>
      <c r="D2475" s="230" t="s">
        <v>383</v>
      </c>
      <c r="E2475" s="230" t="s">
        <v>146</v>
      </c>
      <c r="F2475" s="230">
        <v>34871</v>
      </c>
      <c r="G2475" s="230" t="s">
        <v>288</v>
      </c>
      <c r="H2475" s="230" t="s">
        <v>1483</v>
      </c>
      <c r="I2475" s="230" t="s">
        <v>58</v>
      </c>
      <c r="J2475" s="230" t="s">
        <v>303</v>
      </c>
      <c r="K2475" s="230">
        <v>2014</v>
      </c>
      <c r="L2475" s="230" t="s">
        <v>293</v>
      </c>
      <c r="S2475" s="230" t="s">
        <v>976</v>
      </c>
      <c r="T2475" s="230" t="s">
        <v>976</v>
      </c>
      <c r="U2475" s="230" t="s">
        <v>976</v>
      </c>
      <c r="V2475" s="230" t="s">
        <v>976</v>
      </c>
    </row>
    <row r="2476" spans="1:22" ht="17.25" customHeight="1" x14ac:dyDescent="0.3">
      <c r="A2476" s="230">
        <v>426109</v>
      </c>
      <c r="B2476" s="230" t="s">
        <v>5360</v>
      </c>
      <c r="C2476" s="230" t="s">
        <v>2674</v>
      </c>
      <c r="D2476" s="230" t="s">
        <v>378</v>
      </c>
      <c r="E2476" s="230" t="s">
        <v>146</v>
      </c>
      <c r="F2476" s="230" t="s">
        <v>5361</v>
      </c>
      <c r="G2476" s="230" t="s">
        <v>2058</v>
      </c>
      <c r="H2476" s="230" t="s">
        <v>1483</v>
      </c>
      <c r="I2476" s="230" t="s">
        <v>58</v>
      </c>
      <c r="J2476" s="230" t="s">
        <v>303</v>
      </c>
      <c r="K2476" s="230">
        <v>2014</v>
      </c>
      <c r="L2476" s="230" t="s">
        <v>293</v>
      </c>
    </row>
    <row r="2477" spans="1:22" ht="17.25" customHeight="1" x14ac:dyDescent="0.3">
      <c r="A2477" s="230">
        <v>423002</v>
      </c>
      <c r="B2477" s="230" t="s">
        <v>5362</v>
      </c>
      <c r="C2477" s="230" t="s">
        <v>83</v>
      </c>
      <c r="D2477" s="230" t="s">
        <v>207</v>
      </c>
      <c r="E2477" s="230" t="s">
        <v>145</v>
      </c>
      <c r="F2477" s="230">
        <v>35669</v>
      </c>
      <c r="G2477" s="230" t="s">
        <v>288</v>
      </c>
      <c r="H2477" s="230" t="s">
        <v>1483</v>
      </c>
      <c r="I2477" s="230" t="s">
        <v>58</v>
      </c>
      <c r="J2477" s="230" t="s">
        <v>302</v>
      </c>
      <c r="K2477" s="230">
        <v>2015</v>
      </c>
      <c r="L2477" s="230" t="s">
        <v>293</v>
      </c>
      <c r="S2477" s="230" t="s">
        <v>976</v>
      </c>
      <c r="T2477" s="230" t="s">
        <v>976</v>
      </c>
      <c r="U2477" s="230" t="s">
        <v>976</v>
      </c>
      <c r="V2477" s="230" t="s">
        <v>976</v>
      </c>
    </row>
    <row r="2478" spans="1:22" ht="17.25" customHeight="1" x14ac:dyDescent="0.3">
      <c r="A2478" s="230">
        <v>423223</v>
      </c>
      <c r="B2478" s="230" t="s">
        <v>5363</v>
      </c>
      <c r="C2478" s="230" t="s">
        <v>118</v>
      </c>
      <c r="D2478" s="230" t="s">
        <v>200</v>
      </c>
      <c r="E2478" s="230" t="s">
        <v>145</v>
      </c>
      <c r="F2478" s="230">
        <v>35696</v>
      </c>
      <c r="G2478" s="230" t="s">
        <v>288</v>
      </c>
      <c r="H2478" s="230" t="s">
        <v>1483</v>
      </c>
      <c r="I2478" s="230" t="s">
        <v>58</v>
      </c>
      <c r="J2478" s="230" t="s">
        <v>302</v>
      </c>
      <c r="K2478" s="230">
        <v>2015</v>
      </c>
      <c r="L2478" s="230" t="s">
        <v>293</v>
      </c>
      <c r="S2478" s="230" t="s">
        <v>976</v>
      </c>
      <c r="U2478" s="230" t="s">
        <v>976</v>
      </c>
      <c r="V2478" s="230" t="s">
        <v>976</v>
      </c>
    </row>
    <row r="2479" spans="1:22" ht="17.25" customHeight="1" x14ac:dyDescent="0.3">
      <c r="A2479" s="230">
        <v>426605</v>
      </c>
      <c r="B2479" s="230" t="s">
        <v>5364</v>
      </c>
      <c r="C2479" s="230" t="s">
        <v>59</v>
      </c>
      <c r="D2479" s="230" t="s">
        <v>5316</v>
      </c>
      <c r="E2479" s="230" t="s">
        <v>145</v>
      </c>
      <c r="F2479" s="230">
        <v>35431</v>
      </c>
      <c r="H2479" s="230" t="s">
        <v>1483</v>
      </c>
      <c r="I2479" s="230" t="s">
        <v>58</v>
      </c>
      <c r="J2479" s="230" t="s">
        <v>303</v>
      </c>
      <c r="K2479" s="230">
        <v>2015</v>
      </c>
      <c r="L2479" s="230" t="s">
        <v>293</v>
      </c>
    </row>
    <row r="2480" spans="1:22" ht="17.25" customHeight="1" x14ac:dyDescent="0.3">
      <c r="A2480" s="230">
        <v>421921</v>
      </c>
      <c r="B2480" s="230" t="s">
        <v>4615</v>
      </c>
      <c r="C2480" s="230" t="s">
        <v>57</v>
      </c>
      <c r="D2480" s="230" t="s">
        <v>205</v>
      </c>
      <c r="E2480" s="230" t="s">
        <v>145</v>
      </c>
      <c r="F2480" s="230">
        <v>35932</v>
      </c>
      <c r="G2480" s="230" t="s">
        <v>288</v>
      </c>
      <c r="H2480" s="230" t="s">
        <v>1483</v>
      </c>
      <c r="I2480" s="230" t="s">
        <v>58</v>
      </c>
      <c r="J2480" s="230" t="s">
        <v>302</v>
      </c>
      <c r="K2480" s="230">
        <v>2016</v>
      </c>
      <c r="L2480" s="230" t="s">
        <v>293</v>
      </c>
      <c r="S2480" s="230" t="s">
        <v>976</v>
      </c>
      <c r="U2480" s="230" t="s">
        <v>976</v>
      </c>
      <c r="V2480" s="230" t="s">
        <v>976</v>
      </c>
    </row>
    <row r="2481" spans="1:22" ht="17.25" customHeight="1" x14ac:dyDescent="0.3">
      <c r="A2481" s="230">
        <v>424733</v>
      </c>
      <c r="B2481" s="230" t="s">
        <v>5365</v>
      </c>
      <c r="C2481" s="230" t="s">
        <v>393</v>
      </c>
      <c r="D2481" s="230" t="s">
        <v>623</v>
      </c>
      <c r="E2481" s="230" t="s">
        <v>145</v>
      </c>
      <c r="F2481" s="230">
        <v>35673</v>
      </c>
      <c r="G2481" s="230" t="s">
        <v>288</v>
      </c>
      <c r="H2481" s="230" t="s">
        <v>1483</v>
      </c>
      <c r="I2481" s="230" t="s">
        <v>58</v>
      </c>
      <c r="J2481" s="230" t="s">
        <v>303</v>
      </c>
      <c r="K2481" s="230">
        <v>2016</v>
      </c>
      <c r="L2481" s="230" t="s">
        <v>293</v>
      </c>
      <c r="S2481" s="230" t="s">
        <v>976</v>
      </c>
      <c r="T2481" s="230" t="s">
        <v>976</v>
      </c>
      <c r="U2481" s="230" t="s">
        <v>976</v>
      </c>
      <c r="V2481" s="230" t="s">
        <v>976</v>
      </c>
    </row>
    <row r="2482" spans="1:22" ht="17.25" customHeight="1" x14ac:dyDescent="0.3">
      <c r="A2482" s="230">
        <v>425655</v>
      </c>
      <c r="B2482" s="230" t="s">
        <v>5366</v>
      </c>
      <c r="C2482" s="230" t="s">
        <v>403</v>
      </c>
      <c r="D2482" s="230" t="s">
        <v>357</v>
      </c>
      <c r="E2482" s="230" t="s">
        <v>145</v>
      </c>
      <c r="F2482" s="230">
        <v>35797</v>
      </c>
      <c r="G2482" s="230" t="s">
        <v>1528</v>
      </c>
      <c r="H2482" s="230" t="s">
        <v>1483</v>
      </c>
      <c r="I2482" s="230" t="s">
        <v>58</v>
      </c>
      <c r="J2482" s="230" t="s">
        <v>303</v>
      </c>
      <c r="K2482" s="230">
        <v>2016</v>
      </c>
      <c r="L2482" s="230" t="s">
        <v>293</v>
      </c>
      <c r="S2482" s="230" t="s">
        <v>976</v>
      </c>
      <c r="U2482" s="230" t="s">
        <v>976</v>
      </c>
      <c r="V2482" s="230" t="s">
        <v>976</v>
      </c>
    </row>
    <row r="2483" spans="1:22" ht="17.25" customHeight="1" x14ac:dyDescent="0.3">
      <c r="A2483" s="230">
        <v>424723</v>
      </c>
      <c r="B2483" s="230" t="s">
        <v>5367</v>
      </c>
      <c r="C2483" s="230" t="s">
        <v>624</v>
      </c>
      <c r="D2483" s="230" t="s">
        <v>1903</v>
      </c>
      <c r="E2483" s="230" t="s">
        <v>145</v>
      </c>
      <c r="F2483" s="230">
        <v>35856</v>
      </c>
      <c r="G2483" s="230" t="s">
        <v>5368</v>
      </c>
      <c r="H2483" s="230" t="s">
        <v>1483</v>
      </c>
      <c r="I2483" s="230" t="s">
        <v>58</v>
      </c>
      <c r="J2483" s="230" t="s">
        <v>303</v>
      </c>
      <c r="K2483" s="230">
        <v>2016</v>
      </c>
      <c r="L2483" s="230" t="s">
        <v>293</v>
      </c>
      <c r="T2483" s="230" t="s">
        <v>976</v>
      </c>
      <c r="U2483" s="230" t="s">
        <v>976</v>
      </c>
      <c r="V2483" s="230" t="s">
        <v>976</v>
      </c>
    </row>
    <row r="2484" spans="1:22" ht="17.25" customHeight="1" x14ac:dyDescent="0.3">
      <c r="A2484" s="230">
        <v>426823</v>
      </c>
      <c r="B2484" s="230" t="s">
        <v>5369</v>
      </c>
      <c r="C2484" s="230" t="s">
        <v>358</v>
      </c>
      <c r="D2484" s="230" t="s">
        <v>502</v>
      </c>
      <c r="E2484" s="230" t="s">
        <v>146</v>
      </c>
      <c r="H2484" s="230" t="s">
        <v>1483</v>
      </c>
      <c r="I2484" s="230" t="s">
        <v>58</v>
      </c>
      <c r="J2484" s="230" t="s">
        <v>303</v>
      </c>
      <c r="K2484" s="230">
        <v>2016</v>
      </c>
      <c r="L2484" s="230" t="s">
        <v>293</v>
      </c>
      <c r="U2484" s="230" t="s">
        <v>976</v>
      </c>
      <c r="V2484" s="230" t="s">
        <v>976</v>
      </c>
    </row>
    <row r="2485" spans="1:22" ht="17.25" customHeight="1" x14ac:dyDescent="0.3">
      <c r="A2485" s="230">
        <v>426151</v>
      </c>
      <c r="B2485" s="230" t="s">
        <v>5370</v>
      </c>
      <c r="C2485" s="230" t="s">
        <v>61</v>
      </c>
      <c r="D2485" s="230" t="s">
        <v>2430</v>
      </c>
      <c r="E2485" s="230" t="s">
        <v>145</v>
      </c>
      <c r="H2485" s="230" t="s">
        <v>1483</v>
      </c>
      <c r="I2485" s="230" t="s">
        <v>58</v>
      </c>
      <c r="J2485" s="230" t="s">
        <v>303</v>
      </c>
      <c r="K2485" s="230">
        <v>2016</v>
      </c>
      <c r="L2485" s="230" t="s">
        <v>293</v>
      </c>
      <c r="U2485" s="230" t="s">
        <v>976</v>
      </c>
      <c r="V2485" s="230" t="s">
        <v>976</v>
      </c>
    </row>
    <row r="2486" spans="1:22" ht="17.25" customHeight="1" x14ac:dyDescent="0.3">
      <c r="A2486" s="230">
        <v>422612</v>
      </c>
      <c r="B2486" s="230" t="s">
        <v>5371</v>
      </c>
      <c r="C2486" s="230" t="s">
        <v>88</v>
      </c>
      <c r="D2486" s="230" t="s">
        <v>257</v>
      </c>
      <c r="E2486" s="230" t="s">
        <v>145</v>
      </c>
      <c r="F2486" s="230">
        <v>35353</v>
      </c>
      <c r="G2486" s="230" t="s">
        <v>1889</v>
      </c>
      <c r="H2486" s="230" t="s">
        <v>1483</v>
      </c>
      <c r="I2486" s="230" t="s">
        <v>58</v>
      </c>
      <c r="J2486" s="230" t="s">
        <v>302</v>
      </c>
      <c r="K2486" s="230">
        <v>2017</v>
      </c>
      <c r="L2486" s="230" t="s">
        <v>293</v>
      </c>
      <c r="S2486" s="230" t="s">
        <v>976</v>
      </c>
      <c r="T2486" s="230" t="s">
        <v>976</v>
      </c>
      <c r="U2486" s="230" t="s">
        <v>976</v>
      </c>
      <c r="V2486" s="230" t="s">
        <v>976</v>
      </c>
    </row>
    <row r="2487" spans="1:22" ht="17.25" customHeight="1" x14ac:dyDescent="0.3">
      <c r="A2487" s="230">
        <v>423204</v>
      </c>
      <c r="B2487" s="230" t="s">
        <v>5372</v>
      </c>
      <c r="C2487" s="230" t="s">
        <v>770</v>
      </c>
      <c r="D2487" s="230" t="s">
        <v>630</v>
      </c>
      <c r="E2487" s="230" t="s">
        <v>146</v>
      </c>
      <c r="F2487" s="230">
        <v>35796</v>
      </c>
      <c r="H2487" s="230" t="s">
        <v>1483</v>
      </c>
      <c r="I2487" s="230" t="s">
        <v>58</v>
      </c>
      <c r="J2487" s="230" t="s">
        <v>302</v>
      </c>
      <c r="K2487" s="230">
        <v>2017</v>
      </c>
      <c r="L2487" s="230" t="s">
        <v>293</v>
      </c>
      <c r="R2487" s="230" t="s">
        <v>976</v>
      </c>
      <c r="S2487" s="230" t="s">
        <v>976</v>
      </c>
      <c r="U2487" s="230" t="s">
        <v>976</v>
      </c>
      <c r="V2487" s="230" t="s">
        <v>976</v>
      </c>
    </row>
    <row r="2488" spans="1:22" ht="17.25" customHeight="1" x14ac:dyDescent="0.3">
      <c r="A2488" s="230">
        <v>426746</v>
      </c>
      <c r="B2488" s="230" t="s">
        <v>70</v>
      </c>
      <c r="C2488" s="230" t="s">
        <v>436</v>
      </c>
      <c r="D2488" s="230" t="s">
        <v>228</v>
      </c>
      <c r="E2488" s="230" t="s">
        <v>145</v>
      </c>
      <c r="H2488" s="230" t="s">
        <v>1483</v>
      </c>
      <c r="I2488" s="230" t="s">
        <v>58</v>
      </c>
      <c r="J2488" s="230" t="s">
        <v>302</v>
      </c>
      <c r="K2488" s="230">
        <v>2017</v>
      </c>
      <c r="L2488" s="230" t="s">
        <v>293</v>
      </c>
      <c r="U2488" s="230" t="s">
        <v>976</v>
      </c>
      <c r="V2488" s="230" t="s">
        <v>976</v>
      </c>
    </row>
    <row r="2489" spans="1:22" ht="17.25" customHeight="1" x14ac:dyDescent="0.3">
      <c r="A2489" s="230">
        <v>421728</v>
      </c>
      <c r="B2489" s="230" t="s">
        <v>5373</v>
      </c>
      <c r="C2489" s="230" t="s">
        <v>92</v>
      </c>
      <c r="D2489" s="230" t="s">
        <v>734</v>
      </c>
      <c r="E2489" s="230" t="s">
        <v>146</v>
      </c>
      <c r="F2489" s="230">
        <v>35916</v>
      </c>
      <c r="G2489" s="230" t="s">
        <v>288</v>
      </c>
      <c r="H2489" s="230" t="s">
        <v>1483</v>
      </c>
      <c r="I2489" s="230" t="s">
        <v>58</v>
      </c>
      <c r="J2489" s="230" t="s">
        <v>303</v>
      </c>
      <c r="K2489" s="230">
        <v>2017</v>
      </c>
      <c r="L2489" s="230" t="s">
        <v>293</v>
      </c>
      <c r="S2489" s="230" t="s">
        <v>976</v>
      </c>
      <c r="U2489" s="230" t="s">
        <v>976</v>
      </c>
      <c r="V2489" s="230" t="s">
        <v>976</v>
      </c>
    </row>
    <row r="2490" spans="1:22" ht="17.25" customHeight="1" x14ac:dyDescent="0.3">
      <c r="A2490" s="230">
        <v>423633</v>
      </c>
      <c r="B2490" s="230" t="s">
        <v>5374</v>
      </c>
      <c r="C2490" s="230" t="s">
        <v>92</v>
      </c>
      <c r="D2490" s="230" t="s">
        <v>734</v>
      </c>
      <c r="E2490" s="230" t="s">
        <v>146</v>
      </c>
      <c r="F2490" s="230">
        <v>36251</v>
      </c>
      <c r="G2490" s="230" t="s">
        <v>288</v>
      </c>
      <c r="H2490" s="230" t="s">
        <v>1483</v>
      </c>
      <c r="I2490" s="230" t="s">
        <v>58</v>
      </c>
      <c r="J2490" s="230" t="s">
        <v>303</v>
      </c>
      <c r="K2490" s="230">
        <v>2017</v>
      </c>
      <c r="L2490" s="230" t="s">
        <v>293</v>
      </c>
      <c r="S2490" s="230" t="s">
        <v>976</v>
      </c>
      <c r="U2490" s="230" t="s">
        <v>976</v>
      </c>
      <c r="V2490" s="230" t="s">
        <v>976</v>
      </c>
    </row>
    <row r="2491" spans="1:22" ht="17.25" customHeight="1" x14ac:dyDescent="0.3">
      <c r="A2491" s="230">
        <v>421950</v>
      </c>
      <c r="B2491" s="230" t="s">
        <v>5375</v>
      </c>
      <c r="C2491" s="230" t="s">
        <v>83</v>
      </c>
      <c r="D2491" s="230" t="s">
        <v>215</v>
      </c>
      <c r="E2491" s="230" t="s">
        <v>145</v>
      </c>
      <c r="F2491" s="230">
        <v>34700</v>
      </c>
      <c r="H2491" s="230" t="s">
        <v>1483</v>
      </c>
      <c r="I2491" s="230" t="s">
        <v>58</v>
      </c>
      <c r="J2491" s="230" t="s">
        <v>302</v>
      </c>
      <c r="K2491" s="230">
        <v>2014</v>
      </c>
      <c r="L2491" s="230" t="s">
        <v>294</v>
      </c>
      <c r="R2491" s="230" t="s">
        <v>976</v>
      </c>
      <c r="S2491" s="230" t="s">
        <v>976</v>
      </c>
      <c r="T2491" s="230" t="s">
        <v>976</v>
      </c>
      <c r="U2491" s="230" t="s">
        <v>976</v>
      </c>
      <c r="V2491" s="230" t="s">
        <v>976</v>
      </c>
    </row>
    <row r="2492" spans="1:22" ht="17.25" customHeight="1" x14ac:dyDescent="0.3">
      <c r="A2492" s="230">
        <v>425539</v>
      </c>
      <c r="B2492" s="230" t="s">
        <v>5376</v>
      </c>
      <c r="C2492" s="230" t="s">
        <v>465</v>
      </c>
      <c r="D2492" s="230" t="s">
        <v>1916</v>
      </c>
      <c r="E2492" s="230" t="s">
        <v>146</v>
      </c>
      <c r="F2492" s="230">
        <v>32982</v>
      </c>
      <c r="G2492" s="230" t="s">
        <v>290</v>
      </c>
      <c r="H2492" s="230" t="s">
        <v>1483</v>
      </c>
      <c r="I2492" s="230" t="s">
        <v>58</v>
      </c>
      <c r="K2492" s="230">
        <v>2009</v>
      </c>
      <c r="L2492" s="230" t="s">
        <v>290</v>
      </c>
      <c r="S2492" s="230" t="s">
        <v>976</v>
      </c>
      <c r="T2492" s="230" t="s">
        <v>976</v>
      </c>
      <c r="U2492" s="230" t="s">
        <v>976</v>
      </c>
      <c r="V2492" s="230" t="s">
        <v>976</v>
      </c>
    </row>
    <row r="2493" spans="1:22" ht="17.25" customHeight="1" x14ac:dyDescent="0.3">
      <c r="A2493" s="230">
        <v>425637</v>
      </c>
      <c r="B2493" s="230" t="s">
        <v>5377</v>
      </c>
      <c r="C2493" s="230" t="s">
        <v>783</v>
      </c>
      <c r="D2493" s="230" t="s">
        <v>4248</v>
      </c>
      <c r="E2493" s="230" t="s">
        <v>145</v>
      </c>
      <c r="F2493" s="230">
        <v>29088</v>
      </c>
      <c r="G2493" s="230" t="s">
        <v>288</v>
      </c>
      <c r="H2493" s="230" t="s">
        <v>1483</v>
      </c>
      <c r="I2493" s="230" t="s">
        <v>58</v>
      </c>
      <c r="J2493" s="230" t="s">
        <v>302</v>
      </c>
      <c r="K2493" s="230">
        <v>1998</v>
      </c>
      <c r="L2493" s="230" t="s">
        <v>288</v>
      </c>
      <c r="U2493" s="230" t="s">
        <v>976</v>
      </c>
      <c r="V2493" s="230" t="s">
        <v>976</v>
      </c>
    </row>
    <row r="2494" spans="1:22" ht="17.25" customHeight="1" x14ac:dyDescent="0.3">
      <c r="A2494" s="230">
        <v>425272</v>
      </c>
      <c r="B2494" s="230" t="s">
        <v>5378</v>
      </c>
      <c r="C2494" s="230" t="s">
        <v>1571</v>
      </c>
      <c r="D2494" s="230" t="s">
        <v>4386</v>
      </c>
      <c r="E2494" s="230" t="s">
        <v>146</v>
      </c>
      <c r="F2494" s="230">
        <v>30520</v>
      </c>
      <c r="G2494" s="230" t="s">
        <v>1889</v>
      </c>
      <c r="H2494" s="230" t="s">
        <v>1483</v>
      </c>
      <c r="I2494" s="230" t="s">
        <v>58</v>
      </c>
      <c r="J2494" s="230" t="s">
        <v>302</v>
      </c>
      <c r="K2494" s="230">
        <v>2002</v>
      </c>
      <c r="L2494" s="230" t="s">
        <v>288</v>
      </c>
      <c r="T2494" s="230" t="s">
        <v>976</v>
      </c>
      <c r="U2494" s="230" t="s">
        <v>976</v>
      </c>
      <c r="V2494" s="230" t="s">
        <v>976</v>
      </c>
    </row>
    <row r="2495" spans="1:22" ht="17.25" customHeight="1" x14ac:dyDescent="0.3">
      <c r="A2495" s="230">
        <v>424380</v>
      </c>
      <c r="B2495" s="230" t="s">
        <v>5379</v>
      </c>
      <c r="C2495" s="230" t="s">
        <v>63</v>
      </c>
      <c r="D2495" s="230" t="s">
        <v>469</v>
      </c>
      <c r="E2495" s="230" t="s">
        <v>146</v>
      </c>
      <c r="F2495" s="230">
        <v>30286</v>
      </c>
      <c r="G2495" s="230" t="s">
        <v>5305</v>
      </c>
      <c r="H2495" s="230" t="s">
        <v>1483</v>
      </c>
      <c r="I2495" s="230" t="s">
        <v>58</v>
      </c>
      <c r="J2495" s="230" t="s">
        <v>303</v>
      </c>
      <c r="K2495" s="230">
        <v>2004</v>
      </c>
      <c r="L2495" s="230" t="s">
        <v>288</v>
      </c>
      <c r="S2495" s="230" t="s">
        <v>976</v>
      </c>
      <c r="T2495" s="230" t="s">
        <v>976</v>
      </c>
      <c r="U2495" s="230" t="s">
        <v>976</v>
      </c>
      <c r="V2495" s="230" t="s">
        <v>976</v>
      </c>
    </row>
    <row r="2496" spans="1:22" ht="17.25" customHeight="1" x14ac:dyDescent="0.3">
      <c r="A2496" s="230">
        <v>424130</v>
      </c>
      <c r="B2496" s="230" t="s">
        <v>5380</v>
      </c>
      <c r="C2496" s="230" t="s">
        <v>63</v>
      </c>
      <c r="D2496" s="230" t="s">
        <v>5381</v>
      </c>
      <c r="E2496" s="230" t="s">
        <v>146</v>
      </c>
      <c r="F2496" s="230">
        <v>31483</v>
      </c>
      <c r="G2496" s="230" t="s">
        <v>288</v>
      </c>
      <c r="H2496" s="230" t="s">
        <v>1483</v>
      </c>
      <c r="I2496" s="230" t="s">
        <v>58</v>
      </c>
      <c r="J2496" s="230" t="s">
        <v>303</v>
      </c>
      <c r="K2496" s="230">
        <v>2004</v>
      </c>
      <c r="L2496" s="230" t="s">
        <v>288</v>
      </c>
      <c r="R2496" s="230" t="s">
        <v>976</v>
      </c>
      <c r="S2496" s="230" t="s">
        <v>976</v>
      </c>
      <c r="T2496" s="230" t="s">
        <v>976</v>
      </c>
      <c r="U2496" s="230" t="s">
        <v>976</v>
      </c>
      <c r="V2496" s="230" t="s">
        <v>976</v>
      </c>
    </row>
    <row r="2497" spans="1:22" ht="17.25" customHeight="1" x14ac:dyDescent="0.3">
      <c r="A2497" s="230">
        <v>420612</v>
      </c>
      <c r="B2497" s="230" t="s">
        <v>5382</v>
      </c>
      <c r="C2497" s="230" t="s">
        <v>64</v>
      </c>
      <c r="D2497" s="230" t="s">
        <v>451</v>
      </c>
      <c r="E2497" s="230" t="s">
        <v>146</v>
      </c>
      <c r="F2497" s="230">
        <v>31923</v>
      </c>
      <c r="G2497" s="230" t="s">
        <v>288</v>
      </c>
      <c r="H2497" s="230" t="s">
        <v>1483</v>
      </c>
      <c r="I2497" s="230" t="s">
        <v>58</v>
      </c>
      <c r="J2497" s="230" t="s">
        <v>302</v>
      </c>
      <c r="K2497" s="230">
        <v>2005</v>
      </c>
      <c r="L2497" s="230" t="s">
        <v>288</v>
      </c>
      <c r="T2497" s="230" t="s">
        <v>976</v>
      </c>
      <c r="U2497" s="230" t="s">
        <v>976</v>
      </c>
      <c r="V2497" s="230" t="s">
        <v>976</v>
      </c>
    </row>
    <row r="2498" spans="1:22" ht="17.25" customHeight="1" x14ac:dyDescent="0.3">
      <c r="A2498" s="230">
        <v>415142</v>
      </c>
      <c r="B2498" s="230" t="s">
        <v>5383</v>
      </c>
      <c r="C2498" s="230" t="s">
        <v>113</v>
      </c>
      <c r="D2498" s="230" t="s">
        <v>541</v>
      </c>
      <c r="E2498" s="230" t="s">
        <v>145</v>
      </c>
      <c r="F2498" s="230">
        <v>31985</v>
      </c>
      <c r="G2498" s="230" t="s">
        <v>1533</v>
      </c>
      <c r="H2498" s="230" t="s">
        <v>1483</v>
      </c>
      <c r="I2498" s="230" t="s">
        <v>58</v>
      </c>
      <c r="J2498" s="230" t="s">
        <v>303</v>
      </c>
      <c r="K2498" s="230">
        <v>2005</v>
      </c>
      <c r="L2498" s="230" t="s">
        <v>288</v>
      </c>
      <c r="T2498" s="230" t="s">
        <v>976</v>
      </c>
      <c r="U2498" s="230" t="s">
        <v>976</v>
      </c>
      <c r="V2498" s="230" t="s">
        <v>976</v>
      </c>
    </row>
    <row r="2499" spans="1:22" ht="17.25" customHeight="1" x14ac:dyDescent="0.3">
      <c r="A2499" s="230">
        <v>427437</v>
      </c>
      <c r="B2499" s="230" t="s">
        <v>5384</v>
      </c>
      <c r="C2499" s="230" t="s">
        <v>61</v>
      </c>
      <c r="D2499" s="230" t="s">
        <v>603</v>
      </c>
      <c r="E2499" s="230" t="s">
        <v>145</v>
      </c>
      <c r="F2499" s="230" t="s">
        <v>5385</v>
      </c>
      <c r="G2499" s="230" t="s">
        <v>288</v>
      </c>
      <c r="H2499" s="230" t="s">
        <v>1483</v>
      </c>
      <c r="I2499" s="230" t="s">
        <v>58</v>
      </c>
      <c r="J2499" s="230" t="s">
        <v>303</v>
      </c>
      <c r="K2499" s="230">
        <v>2006</v>
      </c>
      <c r="L2499" s="230" t="s">
        <v>288</v>
      </c>
    </row>
    <row r="2500" spans="1:22" ht="17.25" customHeight="1" x14ac:dyDescent="0.3">
      <c r="A2500" s="230">
        <v>418529</v>
      </c>
      <c r="B2500" s="230" t="s">
        <v>5386</v>
      </c>
      <c r="C2500" s="230" t="s">
        <v>395</v>
      </c>
      <c r="D2500" s="230" t="s">
        <v>203</v>
      </c>
      <c r="E2500" s="230" t="s">
        <v>146</v>
      </c>
      <c r="F2500" s="230">
        <v>32509</v>
      </c>
      <c r="G2500" s="230" t="s">
        <v>1889</v>
      </c>
      <c r="H2500" s="230" t="s">
        <v>1483</v>
      </c>
      <c r="I2500" s="230" t="s">
        <v>58</v>
      </c>
      <c r="J2500" s="230" t="s">
        <v>303</v>
      </c>
      <c r="K2500" s="230">
        <v>2007</v>
      </c>
      <c r="L2500" s="230" t="s">
        <v>288</v>
      </c>
      <c r="R2500" s="230" t="s">
        <v>976</v>
      </c>
      <c r="S2500" s="230" t="s">
        <v>976</v>
      </c>
      <c r="U2500" s="230" t="s">
        <v>976</v>
      </c>
      <c r="V2500" s="230" t="s">
        <v>976</v>
      </c>
    </row>
    <row r="2501" spans="1:22" ht="17.25" customHeight="1" x14ac:dyDescent="0.3">
      <c r="A2501" s="230">
        <v>425399</v>
      </c>
      <c r="B2501" s="230" t="s">
        <v>5387</v>
      </c>
      <c r="C2501" s="230" t="s">
        <v>4204</v>
      </c>
      <c r="D2501" s="230" t="s">
        <v>5388</v>
      </c>
      <c r="E2501" s="230" t="s">
        <v>145</v>
      </c>
      <c r="F2501" s="230">
        <v>32976</v>
      </c>
      <c r="G2501" s="230" t="s">
        <v>1835</v>
      </c>
      <c r="H2501" s="230" t="s">
        <v>1483</v>
      </c>
      <c r="I2501" s="230" t="s">
        <v>58</v>
      </c>
      <c r="J2501" s="230" t="s">
        <v>303</v>
      </c>
      <c r="K2501" s="230">
        <v>2008</v>
      </c>
      <c r="L2501" s="230" t="s">
        <v>288</v>
      </c>
      <c r="T2501" s="230" t="s">
        <v>976</v>
      </c>
      <c r="U2501" s="230" t="s">
        <v>976</v>
      </c>
      <c r="V2501" s="230" t="s">
        <v>976</v>
      </c>
    </row>
    <row r="2502" spans="1:22" ht="17.25" customHeight="1" x14ac:dyDescent="0.3">
      <c r="A2502" s="230">
        <v>426207</v>
      </c>
      <c r="B2502" s="230" t="s">
        <v>5389</v>
      </c>
      <c r="C2502" s="230" t="s">
        <v>68</v>
      </c>
      <c r="D2502" s="230" t="s">
        <v>630</v>
      </c>
      <c r="E2502" s="230" t="s">
        <v>146</v>
      </c>
      <c r="F2502" s="230">
        <v>33855</v>
      </c>
      <c r="G2502" s="230" t="s">
        <v>288</v>
      </c>
      <c r="H2502" s="230" t="s">
        <v>1483</v>
      </c>
      <c r="I2502" s="230" t="s">
        <v>58</v>
      </c>
      <c r="J2502" s="230" t="s">
        <v>303</v>
      </c>
      <c r="K2502" s="230">
        <v>2010</v>
      </c>
      <c r="L2502" s="230" t="s">
        <v>288</v>
      </c>
      <c r="U2502" s="230" t="s">
        <v>976</v>
      </c>
      <c r="V2502" s="230" t="s">
        <v>976</v>
      </c>
    </row>
    <row r="2503" spans="1:22" ht="17.25" customHeight="1" x14ac:dyDescent="0.3">
      <c r="A2503" s="230">
        <v>425257</v>
      </c>
      <c r="B2503" s="230" t="s">
        <v>5390</v>
      </c>
      <c r="C2503" s="230" t="s">
        <v>393</v>
      </c>
      <c r="D2503" s="230" t="s">
        <v>435</v>
      </c>
      <c r="E2503" s="230" t="s">
        <v>145</v>
      </c>
      <c r="F2503" s="230">
        <v>33970</v>
      </c>
      <c r="H2503" s="230" t="s">
        <v>1483</v>
      </c>
      <c r="I2503" s="230" t="s">
        <v>58</v>
      </c>
      <c r="J2503" s="230" t="s">
        <v>303</v>
      </c>
      <c r="K2503" s="230">
        <v>2011</v>
      </c>
      <c r="L2503" s="230" t="s">
        <v>288</v>
      </c>
      <c r="T2503" s="230" t="s">
        <v>976</v>
      </c>
      <c r="U2503" s="230" t="s">
        <v>976</v>
      </c>
      <c r="V2503" s="230" t="s">
        <v>976</v>
      </c>
    </row>
    <row r="2504" spans="1:22" ht="17.25" customHeight="1" x14ac:dyDescent="0.3">
      <c r="A2504" s="230">
        <v>421437</v>
      </c>
      <c r="B2504" s="230" t="s">
        <v>5391</v>
      </c>
      <c r="C2504" s="230" t="s">
        <v>61</v>
      </c>
      <c r="D2504" s="230" t="s">
        <v>5392</v>
      </c>
      <c r="E2504" s="230" t="s">
        <v>145</v>
      </c>
      <c r="F2504" s="230">
        <v>35796</v>
      </c>
      <c r="G2504" s="230" t="s">
        <v>288</v>
      </c>
      <c r="H2504" s="230" t="s">
        <v>1483</v>
      </c>
      <c r="I2504" s="230" t="s">
        <v>58</v>
      </c>
      <c r="J2504" s="230" t="s">
        <v>303</v>
      </c>
      <c r="K2504" s="230">
        <v>2016</v>
      </c>
      <c r="L2504" s="230" t="s">
        <v>288</v>
      </c>
      <c r="R2504" s="230" t="s">
        <v>976</v>
      </c>
      <c r="S2504" s="230" t="s">
        <v>976</v>
      </c>
      <c r="T2504" s="230" t="s">
        <v>976</v>
      </c>
      <c r="U2504" s="230" t="s">
        <v>976</v>
      </c>
      <c r="V2504" s="230" t="s">
        <v>976</v>
      </c>
    </row>
    <row r="2505" spans="1:22" ht="17.25" customHeight="1" x14ac:dyDescent="0.3">
      <c r="A2505" s="230">
        <v>421824</v>
      </c>
      <c r="B2505" s="230" t="s">
        <v>5393</v>
      </c>
      <c r="C2505" s="230" t="s">
        <v>422</v>
      </c>
      <c r="D2505" s="230" t="s">
        <v>5132</v>
      </c>
      <c r="E2505" s="230" t="s">
        <v>145</v>
      </c>
      <c r="F2505" s="230">
        <v>35796</v>
      </c>
      <c r="G2505" s="230" t="s">
        <v>288</v>
      </c>
      <c r="H2505" s="230" t="s">
        <v>1483</v>
      </c>
      <c r="I2505" s="230" t="s">
        <v>58</v>
      </c>
      <c r="J2505" s="230" t="s">
        <v>303</v>
      </c>
      <c r="K2505" s="230">
        <v>2016</v>
      </c>
      <c r="L2505" s="230" t="s">
        <v>288</v>
      </c>
      <c r="R2505" s="230" t="s">
        <v>976</v>
      </c>
      <c r="S2505" s="230" t="s">
        <v>976</v>
      </c>
      <c r="T2505" s="230" t="s">
        <v>976</v>
      </c>
      <c r="U2505" s="230" t="s">
        <v>976</v>
      </c>
      <c r="V2505" s="230" t="s">
        <v>976</v>
      </c>
    </row>
    <row r="2506" spans="1:22" ht="17.25" customHeight="1" x14ac:dyDescent="0.3">
      <c r="A2506" s="230">
        <v>421095</v>
      </c>
      <c r="B2506" s="230" t="s">
        <v>5394</v>
      </c>
      <c r="C2506" s="230" t="s">
        <v>63</v>
      </c>
      <c r="D2506" s="230" t="s">
        <v>245</v>
      </c>
      <c r="E2506" s="230" t="s">
        <v>146</v>
      </c>
      <c r="F2506" s="230">
        <v>35796</v>
      </c>
      <c r="H2506" s="230" t="s">
        <v>1483</v>
      </c>
      <c r="I2506" s="230" t="s">
        <v>58</v>
      </c>
      <c r="J2506" s="230" t="s">
        <v>302</v>
      </c>
      <c r="K2506" s="230">
        <v>2016</v>
      </c>
      <c r="L2506" s="230" t="s">
        <v>293</v>
      </c>
      <c r="U2506" s="230" t="s">
        <v>976</v>
      </c>
      <c r="V2506" s="230" t="s">
        <v>976</v>
      </c>
    </row>
    <row r="2507" spans="1:22" ht="17.25" customHeight="1" x14ac:dyDescent="0.3">
      <c r="A2507" s="230">
        <v>423493</v>
      </c>
      <c r="B2507" s="230" t="s">
        <v>5395</v>
      </c>
      <c r="C2507" s="230" t="s">
        <v>268</v>
      </c>
      <c r="D2507" s="230" t="s">
        <v>135</v>
      </c>
      <c r="E2507" s="230" t="s">
        <v>145</v>
      </c>
      <c r="F2507" s="230">
        <v>36526</v>
      </c>
      <c r="G2507" s="230" t="s">
        <v>288</v>
      </c>
      <c r="H2507" s="230" t="s">
        <v>1483</v>
      </c>
      <c r="I2507" s="230" t="s">
        <v>58</v>
      </c>
      <c r="J2507" s="230" t="s">
        <v>303</v>
      </c>
      <c r="K2507" s="230">
        <v>2017</v>
      </c>
      <c r="L2507" s="230" t="s">
        <v>293</v>
      </c>
      <c r="R2507" s="230" t="s">
        <v>976</v>
      </c>
      <c r="S2507" s="230" t="s">
        <v>976</v>
      </c>
      <c r="T2507" s="230" t="s">
        <v>976</v>
      </c>
      <c r="U2507" s="230" t="s">
        <v>976</v>
      </c>
      <c r="V2507" s="230" t="s">
        <v>976</v>
      </c>
    </row>
    <row r="2508" spans="1:22" ht="17.25" customHeight="1" x14ac:dyDescent="0.3">
      <c r="A2508" s="230">
        <v>424015</v>
      </c>
      <c r="B2508" s="230" t="s">
        <v>5396</v>
      </c>
      <c r="C2508" s="230" t="s">
        <v>403</v>
      </c>
      <c r="D2508" s="230" t="s">
        <v>515</v>
      </c>
      <c r="E2508" s="230" t="s">
        <v>146</v>
      </c>
      <c r="F2508" s="230">
        <v>34700</v>
      </c>
      <c r="G2508" s="230" t="s">
        <v>5397</v>
      </c>
      <c r="H2508" s="230" t="s">
        <v>1483</v>
      </c>
      <c r="I2508" s="230" t="s">
        <v>58</v>
      </c>
      <c r="J2508" s="230" t="s">
        <v>302</v>
      </c>
      <c r="K2508" s="230">
        <v>2013</v>
      </c>
      <c r="R2508" s="230" t="s">
        <v>976</v>
      </c>
      <c r="S2508" s="230" t="s">
        <v>976</v>
      </c>
      <c r="T2508" s="230" t="s">
        <v>976</v>
      </c>
      <c r="U2508" s="230" t="s">
        <v>976</v>
      </c>
      <c r="V2508" s="230" t="s">
        <v>976</v>
      </c>
    </row>
    <row r="2509" spans="1:22" ht="17.25" customHeight="1" x14ac:dyDescent="0.3">
      <c r="A2509" s="230">
        <v>412620</v>
      </c>
      <c r="B2509" s="230" t="s">
        <v>5398</v>
      </c>
      <c r="C2509" s="230" t="s">
        <v>487</v>
      </c>
      <c r="D2509" s="230" t="s">
        <v>5399</v>
      </c>
      <c r="E2509" s="230" t="s">
        <v>146</v>
      </c>
      <c r="F2509" s="230">
        <v>32543</v>
      </c>
      <c r="G2509" s="230" t="s">
        <v>290</v>
      </c>
      <c r="H2509" s="230" t="s">
        <v>1483</v>
      </c>
      <c r="I2509" s="230" t="s">
        <v>58</v>
      </c>
      <c r="T2509" s="230" t="s">
        <v>976</v>
      </c>
      <c r="U2509" s="230" t="s">
        <v>976</v>
      </c>
      <c r="V2509" s="230" t="s">
        <v>976</v>
      </c>
    </row>
    <row r="2510" spans="1:22" ht="17.25" customHeight="1" x14ac:dyDescent="0.3">
      <c r="A2510" s="230">
        <v>427612</v>
      </c>
      <c r="B2510" s="230" t="s">
        <v>5400</v>
      </c>
      <c r="C2510" s="230" t="s">
        <v>5401</v>
      </c>
      <c r="D2510" s="230" t="s">
        <v>227</v>
      </c>
      <c r="E2510" s="230" t="s">
        <v>145</v>
      </c>
      <c r="H2510" s="230" t="s">
        <v>1483</v>
      </c>
      <c r="I2510" s="230" t="s">
        <v>58</v>
      </c>
      <c r="V2510" s="230" t="s">
        <v>976</v>
      </c>
    </row>
    <row r="2511" spans="1:22" ht="17.25" customHeight="1" x14ac:dyDescent="0.3">
      <c r="A2511" s="230">
        <v>426918</v>
      </c>
      <c r="B2511" s="230" t="s">
        <v>5402</v>
      </c>
      <c r="C2511" s="230" t="s">
        <v>463</v>
      </c>
      <c r="D2511" s="230" t="s">
        <v>727</v>
      </c>
      <c r="E2511" s="230" t="s">
        <v>145</v>
      </c>
      <c r="F2511" s="230">
        <v>35067</v>
      </c>
      <c r="G2511" s="230" t="s">
        <v>1485</v>
      </c>
      <c r="H2511" s="230" t="s">
        <v>1486</v>
      </c>
      <c r="I2511" s="230" t="s">
        <v>58</v>
      </c>
      <c r="J2511" s="230" t="s">
        <v>303</v>
      </c>
      <c r="K2511" s="230">
        <v>2013</v>
      </c>
      <c r="L2511" s="230" t="s">
        <v>288</v>
      </c>
      <c r="V2511" s="230" t="s">
        <v>976</v>
      </c>
    </row>
    <row r="2512" spans="1:22" ht="17.25" customHeight="1" x14ac:dyDescent="0.3">
      <c r="A2512" s="230">
        <v>421944</v>
      </c>
      <c r="B2512" s="230" t="s">
        <v>5403</v>
      </c>
      <c r="C2512" s="230" t="s">
        <v>447</v>
      </c>
      <c r="D2512" s="230" t="s">
        <v>380</v>
      </c>
      <c r="E2512" s="230" t="s">
        <v>145</v>
      </c>
      <c r="F2512" s="230">
        <v>35633</v>
      </c>
      <c r="G2512" s="230" t="s">
        <v>288</v>
      </c>
      <c r="H2512" s="230" t="s">
        <v>1486</v>
      </c>
      <c r="I2512" s="230" t="s">
        <v>58</v>
      </c>
      <c r="J2512" s="230" t="s">
        <v>302</v>
      </c>
      <c r="K2512" s="230">
        <v>2016</v>
      </c>
      <c r="L2512" s="230" t="s">
        <v>288</v>
      </c>
      <c r="T2512" s="230" t="s">
        <v>976</v>
      </c>
      <c r="U2512" s="230" t="s">
        <v>976</v>
      </c>
      <c r="V2512" s="230" t="s">
        <v>976</v>
      </c>
    </row>
    <row r="2513" spans="1:32" ht="17.25" customHeight="1" x14ac:dyDescent="0.3">
      <c r="A2513" s="230">
        <v>426924</v>
      </c>
      <c r="B2513" s="230" t="s">
        <v>5404</v>
      </c>
      <c r="C2513" s="230" t="s">
        <v>2333</v>
      </c>
      <c r="D2513" s="230" t="s">
        <v>406</v>
      </c>
      <c r="E2513" s="230" t="s">
        <v>146</v>
      </c>
      <c r="F2513" s="230">
        <v>36332</v>
      </c>
      <c r="G2513" s="230" t="s">
        <v>3759</v>
      </c>
      <c r="H2513" s="230" t="s">
        <v>1486</v>
      </c>
      <c r="I2513" s="230" t="s">
        <v>58</v>
      </c>
      <c r="J2513" s="230" t="s">
        <v>302</v>
      </c>
      <c r="K2513" s="230">
        <v>2017</v>
      </c>
      <c r="L2513" s="230" t="s">
        <v>293</v>
      </c>
    </row>
    <row r="2514" spans="1:32" ht="17.25" customHeight="1" x14ac:dyDescent="0.3">
      <c r="A2514" s="230">
        <v>422925</v>
      </c>
      <c r="B2514" s="230" t="s">
        <v>5405</v>
      </c>
      <c r="C2514" s="230" t="s">
        <v>98</v>
      </c>
      <c r="D2514" s="230" t="s">
        <v>713</v>
      </c>
      <c r="E2514" s="230" t="s">
        <v>145</v>
      </c>
      <c r="F2514" s="230">
        <v>36526</v>
      </c>
      <c r="G2514" s="230" t="s">
        <v>288</v>
      </c>
      <c r="H2514" s="230" t="s">
        <v>1486</v>
      </c>
      <c r="I2514" s="230" t="s">
        <v>58</v>
      </c>
      <c r="J2514" s="230" t="s">
        <v>302</v>
      </c>
      <c r="K2514" s="230">
        <v>2017</v>
      </c>
      <c r="L2514" s="230" t="s">
        <v>288</v>
      </c>
      <c r="R2514" s="230" t="s">
        <v>976</v>
      </c>
      <c r="S2514" s="230" t="s">
        <v>976</v>
      </c>
      <c r="T2514" s="230" t="s">
        <v>976</v>
      </c>
      <c r="U2514" s="230" t="s">
        <v>976</v>
      </c>
      <c r="V2514" s="230" t="s">
        <v>976</v>
      </c>
    </row>
    <row r="2515" spans="1:32" ht="17.25" customHeight="1" x14ac:dyDescent="0.3">
      <c r="A2515" s="230">
        <v>423472</v>
      </c>
      <c r="B2515" s="230" t="s">
        <v>5406</v>
      </c>
      <c r="C2515" s="230" t="s">
        <v>116</v>
      </c>
      <c r="D2515" s="230" t="s">
        <v>5407</v>
      </c>
      <c r="E2515" s="230" t="s">
        <v>146</v>
      </c>
      <c r="F2515" s="230">
        <v>34335</v>
      </c>
      <c r="G2515" s="230" t="s">
        <v>288</v>
      </c>
      <c r="H2515" s="230" t="s">
        <v>1497</v>
      </c>
      <c r="I2515" s="230" t="s">
        <v>58</v>
      </c>
      <c r="J2515" s="230" t="s">
        <v>303</v>
      </c>
      <c r="K2515" s="230">
        <v>2012</v>
      </c>
      <c r="L2515" s="230" t="s">
        <v>288</v>
      </c>
      <c r="R2515" s="230" t="s">
        <v>976</v>
      </c>
      <c r="S2515" s="230" t="s">
        <v>976</v>
      </c>
      <c r="T2515" s="230" t="s">
        <v>976</v>
      </c>
      <c r="U2515" s="230" t="s">
        <v>976</v>
      </c>
      <c r="V2515" s="230" t="s">
        <v>976</v>
      </c>
    </row>
    <row r="2516" spans="1:32" ht="17.25" customHeight="1" x14ac:dyDescent="0.3">
      <c r="A2516" s="230">
        <v>426548</v>
      </c>
      <c r="B2516" s="230" t="s">
        <v>5408</v>
      </c>
      <c r="C2516" s="230" t="s">
        <v>358</v>
      </c>
      <c r="D2516" s="230" t="s">
        <v>195</v>
      </c>
      <c r="E2516" s="230" t="s">
        <v>146</v>
      </c>
      <c r="H2516" s="230" t="s">
        <v>1503</v>
      </c>
      <c r="I2516" s="230" t="s">
        <v>58</v>
      </c>
      <c r="J2516" s="230" t="s">
        <v>303</v>
      </c>
      <c r="K2516" s="230">
        <v>1997</v>
      </c>
      <c r="L2516" s="230" t="s">
        <v>288</v>
      </c>
      <c r="U2516" s="230" t="s">
        <v>976</v>
      </c>
      <c r="V2516" s="230" t="s">
        <v>976</v>
      </c>
    </row>
    <row r="2517" spans="1:32" x14ac:dyDescent="0.3">
      <c r="A2517" s="230">
        <v>419030</v>
      </c>
      <c r="B2517" s="230" t="s">
        <v>905</v>
      </c>
      <c r="C2517" s="230" t="s">
        <v>467</v>
      </c>
      <c r="D2517" s="230" t="s">
        <v>235</v>
      </c>
      <c r="E2517" s="230" t="s">
        <v>146</v>
      </c>
      <c r="F2517" s="230">
        <v>33025</v>
      </c>
      <c r="G2517" s="230" t="s">
        <v>288</v>
      </c>
      <c r="H2517" s="230" t="s">
        <v>1482</v>
      </c>
      <c r="I2517" s="230" t="s">
        <v>1460</v>
      </c>
      <c r="J2517" s="230" t="s">
        <v>302</v>
      </c>
      <c r="K2517" s="230">
        <v>2008</v>
      </c>
      <c r="L2517" s="230" t="s">
        <v>288</v>
      </c>
      <c r="AE2517" s="230">
        <v>4</v>
      </c>
      <c r="AF2517" s="230" t="s">
        <v>988</v>
      </c>
    </row>
    <row r="2518" spans="1:32" x14ac:dyDescent="0.3">
      <c r="A2518" s="230">
        <v>419416</v>
      </c>
      <c r="B2518" s="230" t="s">
        <v>1018</v>
      </c>
      <c r="C2518" s="230" t="s">
        <v>1019</v>
      </c>
      <c r="D2518" s="230" t="s">
        <v>210</v>
      </c>
      <c r="E2518" s="230" t="s">
        <v>145</v>
      </c>
      <c r="F2518" s="230">
        <v>35314</v>
      </c>
      <c r="G2518" s="230" t="s">
        <v>288</v>
      </c>
      <c r="H2518" s="230" t="s">
        <v>1490</v>
      </c>
      <c r="I2518" s="230" t="s">
        <v>1460</v>
      </c>
    </row>
    <row r="2519" spans="1:32" x14ac:dyDescent="0.3">
      <c r="A2519" s="230">
        <v>419559</v>
      </c>
      <c r="B2519" s="230" t="s">
        <v>1322</v>
      </c>
      <c r="C2519" s="230" t="s">
        <v>453</v>
      </c>
      <c r="D2519" s="230" t="s">
        <v>365</v>
      </c>
      <c r="E2519" s="230" t="s">
        <v>146</v>
      </c>
      <c r="F2519" s="230">
        <v>34661</v>
      </c>
      <c r="G2519" s="230" t="s">
        <v>1533</v>
      </c>
      <c r="H2519" s="230" t="s">
        <v>1490</v>
      </c>
      <c r="I2519" s="230" t="s">
        <v>1460</v>
      </c>
      <c r="J2519" s="230" t="s">
        <v>302</v>
      </c>
      <c r="K2519" s="230">
        <v>2012</v>
      </c>
      <c r="L2519" s="230" t="s">
        <v>288</v>
      </c>
    </row>
    <row r="2520" spans="1:32" x14ac:dyDescent="0.3">
      <c r="A2520" s="230">
        <v>409334</v>
      </c>
      <c r="B2520" s="230" t="s">
        <v>1427</v>
      </c>
      <c r="C2520" s="230" t="s">
        <v>59</v>
      </c>
      <c r="D2520" s="230" t="s">
        <v>1428</v>
      </c>
      <c r="E2520" s="230" t="s">
        <v>145</v>
      </c>
      <c r="F2520" s="230">
        <v>30577</v>
      </c>
      <c r="G2520" s="230" t="s">
        <v>1543</v>
      </c>
      <c r="H2520" s="230" t="s">
        <v>1482</v>
      </c>
      <c r="I2520" s="230" t="s">
        <v>1460</v>
      </c>
      <c r="J2520" s="230" t="s">
        <v>302</v>
      </c>
      <c r="K2520" s="230">
        <v>2002</v>
      </c>
      <c r="L2520" s="230" t="s">
        <v>300</v>
      </c>
    </row>
    <row r="2521" spans="1:32" x14ac:dyDescent="0.3">
      <c r="A2521" s="230">
        <v>400663</v>
      </c>
      <c r="B2521" s="230" t="s">
        <v>1365</v>
      </c>
      <c r="C2521" s="230" t="s">
        <v>580</v>
      </c>
      <c r="D2521" s="230" t="s">
        <v>1366</v>
      </c>
      <c r="E2521" s="230" t="s">
        <v>146</v>
      </c>
      <c r="F2521" s="230">
        <v>30033</v>
      </c>
      <c r="G2521" s="230" t="s">
        <v>1583</v>
      </c>
      <c r="H2521" s="230" t="s">
        <v>1482</v>
      </c>
      <c r="I2521" s="230" t="s">
        <v>1460</v>
      </c>
      <c r="J2521" s="230" t="s">
        <v>302</v>
      </c>
      <c r="K2521" s="230">
        <v>2000</v>
      </c>
      <c r="L2521" s="230" t="s">
        <v>298</v>
      </c>
    </row>
    <row r="2522" spans="1:32" x14ac:dyDescent="0.3">
      <c r="A2522" s="230">
        <v>403447</v>
      </c>
      <c r="B2522" s="230" t="s">
        <v>1436</v>
      </c>
      <c r="C2522" s="230" t="s">
        <v>430</v>
      </c>
      <c r="D2522" s="230" t="s">
        <v>1437</v>
      </c>
      <c r="E2522" s="230" t="s">
        <v>145</v>
      </c>
      <c r="F2522" s="230">
        <v>30507</v>
      </c>
      <c r="G2522" s="230" t="s">
        <v>1589</v>
      </c>
      <c r="H2522" s="230" t="s">
        <v>1482</v>
      </c>
      <c r="I2522" s="230" t="s">
        <v>1460</v>
      </c>
      <c r="J2522" s="230" t="s">
        <v>303</v>
      </c>
      <c r="K2522" s="230">
        <v>2002</v>
      </c>
      <c r="L2522" s="230" t="s">
        <v>298</v>
      </c>
      <c r="U2522" s="230" t="s">
        <v>976</v>
      </c>
      <c r="V2522" s="230" t="s">
        <v>976</v>
      </c>
    </row>
    <row r="2523" spans="1:32" x14ac:dyDescent="0.3">
      <c r="A2523" s="230">
        <v>410483</v>
      </c>
      <c r="B2523" s="230" t="s">
        <v>1338</v>
      </c>
      <c r="C2523" s="230" t="s">
        <v>1328</v>
      </c>
      <c r="D2523" s="230" t="s">
        <v>1339</v>
      </c>
      <c r="E2523" s="230" t="s">
        <v>145</v>
      </c>
      <c r="F2523" s="230">
        <v>30709</v>
      </c>
      <c r="G2523" s="230" t="s">
        <v>298</v>
      </c>
      <c r="H2523" s="230" t="s">
        <v>1482</v>
      </c>
      <c r="I2523" s="230" t="s">
        <v>1460</v>
      </c>
      <c r="J2523" s="230" t="s">
        <v>1508</v>
      </c>
      <c r="K2523" s="230">
        <v>2003</v>
      </c>
      <c r="L2523" s="230" t="s">
        <v>298</v>
      </c>
    </row>
    <row r="2524" spans="1:32" x14ac:dyDescent="0.3">
      <c r="A2524" s="230">
        <v>425702</v>
      </c>
      <c r="B2524" s="230" t="s">
        <v>1029</v>
      </c>
      <c r="C2524" s="230" t="s">
        <v>403</v>
      </c>
      <c r="D2524" s="230" t="s">
        <v>231</v>
      </c>
      <c r="E2524" s="230" t="s">
        <v>145</v>
      </c>
      <c r="F2524" s="230">
        <v>33482</v>
      </c>
      <c r="G2524" s="230" t="s">
        <v>298</v>
      </c>
      <c r="H2524" s="230" t="s">
        <v>1482</v>
      </c>
      <c r="I2524" s="230" t="s">
        <v>1460</v>
      </c>
      <c r="K2524" s="230">
        <v>2008</v>
      </c>
      <c r="L2524" s="230" t="s">
        <v>298</v>
      </c>
      <c r="S2524" s="230" t="s">
        <v>976</v>
      </c>
      <c r="T2524" s="230" t="s">
        <v>976</v>
      </c>
      <c r="V2524" s="230" t="s">
        <v>976</v>
      </c>
    </row>
    <row r="2525" spans="1:32" x14ac:dyDescent="0.3">
      <c r="A2525" s="230">
        <v>413597</v>
      </c>
      <c r="B2525" s="230" t="s">
        <v>1392</v>
      </c>
      <c r="C2525" s="230" t="s">
        <v>609</v>
      </c>
      <c r="D2525" s="230" t="s">
        <v>1393</v>
      </c>
      <c r="E2525" s="230" t="s">
        <v>146</v>
      </c>
      <c r="F2525" s="230">
        <v>32709</v>
      </c>
      <c r="G2525" s="230" t="s">
        <v>1586</v>
      </c>
      <c r="H2525" s="230" t="s">
        <v>1482</v>
      </c>
      <c r="I2525" s="230" t="s">
        <v>1460</v>
      </c>
      <c r="K2525" s="230">
        <v>2009</v>
      </c>
      <c r="L2525" s="230" t="s">
        <v>298</v>
      </c>
    </row>
    <row r="2526" spans="1:32" x14ac:dyDescent="0.3">
      <c r="A2526" s="230">
        <v>419710</v>
      </c>
      <c r="B2526" s="230" t="s">
        <v>916</v>
      </c>
      <c r="C2526" s="230" t="s">
        <v>82</v>
      </c>
      <c r="D2526" s="230" t="s">
        <v>450</v>
      </c>
      <c r="E2526" s="230" t="s">
        <v>146</v>
      </c>
      <c r="F2526" s="230">
        <v>34562</v>
      </c>
      <c r="G2526" s="230" t="s">
        <v>1588</v>
      </c>
      <c r="H2526" s="230" t="s">
        <v>1482</v>
      </c>
      <c r="I2526" s="230" t="s">
        <v>1460</v>
      </c>
      <c r="J2526" s="230" t="s">
        <v>302</v>
      </c>
      <c r="K2526" s="230">
        <v>2012</v>
      </c>
      <c r="L2526" s="230" t="s">
        <v>298</v>
      </c>
      <c r="V2526" s="230" t="s">
        <v>976</v>
      </c>
    </row>
    <row r="2527" spans="1:32" x14ac:dyDescent="0.3">
      <c r="A2527" s="230">
        <v>419606</v>
      </c>
      <c r="B2527" s="230" t="s">
        <v>1323</v>
      </c>
      <c r="C2527" s="230" t="s">
        <v>782</v>
      </c>
      <c r="D2527" s="230" t="s">
        <v>502</v>
      </c>
      <c r="E2527" s="230" t="s">
        <v>146</v>
      </c>
      <c r="F2527" s="230">
        <v>34700</v>
      </c>
      <c r="G2527" s="230" t="s">
        <v>1583</v>
      </c>
      <c r="H2527" s="230" t="s">
        <v>1482</v>
      </c>
      <c r="I2527" s="230" t="s">
        <v>1460</v>
      </c>
      <c r="J2527" s="230" t="s">
        <v>302</v>
      </c>
      <c r="K2527" s="230">
        <v>2012</v>
      </c>
      <c r="L2527" s="230" t="s">
        <v>298</v>
      </c>
    </row>
    <row r="2528" spans="1:32" x14ac:dyDescent="0.3">
      <c r="A2528" s="230">
        <v>425266</v>
      </c>
      <c r="B2528" s="230" t="s">
        <v>1240</v>
      </c>
      <c r="C2528" s="230" t="s">
        <v>427</v>
      </c>
      <c r="D2528" s="230" t="s">
        <v>1159</v>
      </c>
      <c r="E2528" s="230" t="s">
        <v>145</v>
      </c>
      <c r="F2528" s="230">
        <v>34597</v>
      </c>
      <c r="G2528" s="230" t="s">
        <v>298</v>
      </c>
      <c r="H2528" s="230" t="s">
        <v>1482</v>
      </c>
      <c r="I2528" s="230" t="s">
        <v>1460</v>
      </c>
      <c r="J2528" s="230" t="s">
        <v>303</v>
      </c>
      <c r="K2528" s="230">
        <v>2013</v>
      </c>
      <c r="L2528" s="230" t="s">
        <v>298</v>
      </c>
    </row>
    <row r="2529" spans="1:22" x14ac:dyDescent="0.3">
      <c r="A2529" s="230">
        <v>417142</v>
      </c>
      <c r="B2529" s="230" t="s">
        <v>1308</v>
      </c>
      <c r="C2529" s="230" t="s">
        <v>90</v>
      </c>
      <c r="D2529" s="230" t="s">
        <v>625</v>
      </c>
      <c r="E2529" s="230" t="s">
        <v>146</v>
      </c>
      <c r="F2529" s="230">
        <v>34710</v>
      </c>
      <c r="G2529" s="230" t="s">
        <v>1625</v>
      </c>
      <c r="H2529" s="230" t="s">
        <v>1482</v>
      </c>
      <c r="I2529" s="230" t="s">
        <v>1460</v>
      </c>
      <c r="J2529" s="230" t="s">
        <v>302</v>
      </c>
      <c r="K2529" s="230">
        <v>2014</v>
      </c>
      <c r="L2529" s="230" t="s">
        <v>298</v>
      </c>
      <c r="V2529" s="230" t="s">
        <v>976</v>
      </c>
    </row>
    <row r="2530" spans="1:22" x14ac:dyDescent="0.3">
      <c r="A2530" s="230">
        <v>425424</v>
      </c>
      <c r="B2530" s="230" t="s">
        <v>967</v>
      </c>
      <c r="C2530" s="230" t="s">
        <v>574</v>
      </c>
      <c r="D2530" s="230" t="s">
        <v>238</v>
      </c>
      <c r="E2530" s="230" t="s">
        <v>145</v>
      </c>
      <c r="F2530" s="230">
        <v>35292</v>
      </c>
      <c r="G2530" s="230" t="s">
        <v>1611</v>
      </c>
      <c r="H2530" s="230" t="s">
        <v>1482</v>
      </c>
      <c r="I2530" s="230" t="s">
        <v>1460</v>
      </c>
      <c r="J2530" s="230" t="s">
        <v>302</v>
      </c>
      <c r="K2530" s="230">
        <v>2014</v>
      </c>
      <c r="L2530" s="230" t="s">
        <v>298</v>
      </c>
    </row>
    <row r="2531" spans="1:22" x14ac:dyDescent="0.3">
      <c r="A2531" s="230">
        <v>425536</v>
      </c>
      <c r="B2531" s="230" t="s">
        <v>1071</v>
      </c>
      <c r="C2531" s="230" t="s">
        <v>621</v>
      </c>
      <c r="D2531" s="230" t="s">
        <v>596</v>
      </c>
      <c r="E2531" s="230" t="s">
        <v>146</v>
      </c>
      <c r="F2531" s="230">
        <v>35075</v>
      </c>
      <c r="G2531" s="230" t="s">
        <v>298</v>
      </c>
      <c r="H2531" s="230" t="s">
        <v>1482</v>
      </c>
      <c r="I2531" s="230" t="s">
        <v>1460</v>
      </c>
      <c r="J2531" s="230" t="s">
        <v>303</v>
      </c>
      <c r="K2531" s="230">
        <v>2014</v>
      </c>
      <c r="L2531" s="230" t="s">
        <v>298</v>
      </c>
    </row>
    <row r="2532" spans="1:22" x14ac:dyDescent="0.3">
      <c r="A2532" s="230">
        <v>422458</v>
      </c>
      <c r="B2532" s="230" t="s">
        <v>828</v>
      </c>
      <c r="C2532" s="230" t="s">
        <v>382</v>
      </c>
      <c r="D2532" s="230" t="s">
        <v>606</v>
      </c>
      <c r="E2532" s="230" t="s">
        <v>145</v>
      </c>
      <c r="F2532" s="230">
        <v>35989</v>
      </c>
      <c r="G2532" s="230" t="s">
        <v>298</v>
      </c>
      <c r="H2532" s="230" t="s">
        <v>1482</v>
      </c>
      <c r="I2532" s="230" t="s">
        <v>1460</v>
      </c>
      <c r="J2532" s="230" t="s">
        <v>303</v>
      </c>
      <c r="K2532" s="230">
        <v>2015</v>
      </c>
      <c r="L2532" s="230" t="s">
        <v>298</v>
      </c>
      <c r="V2532" s="230" t="s">
        <v>976</v>
      </c>
    </row>
    <row r="2533" spans="1:22" x14ac:dyDescent="0.3">
      <c r="A2533" s="230">
        <v>422375</v>
      </c>
      <c r="B2533" s="230" t="s">
        <v>1096</v>
      </c>
      <c r="C2533" s="230" t="s">
        <v>1097</v>
      </c>
      <c r="D2533" s="230" t="s">
        <v>220</v>
      </c>
      <c r="E2533" s="230" t="s">
        <v>146</v>
      </c>
      <c r="F2533" s="230">
        <v>35680</v>
      </c>
      <c r="G2533" s="230" t="s">
        <v>1625</v>
      </c>
      <c r="H2533" s="230" t="s">
        <v>1482</v>
      </c>
      <c r="I2533" s="230" t="s">
        <v>1460</v>
      </c>
      <c r="J2533" s="230" t="s">
        <v>302</v>
      </c>
      <c r="K2533" s="230">
        <v>2016</v>
      </c>
      <c r="L2533" s="230" t="s">
        <v>298</v>
      </c>
    </row>
    <row r="2534" spans="1:22" x14ac:dyDescent="0.3">
      <c r="A2534" s="230">
        <v>420747</v>
      </c>
      <c r="B2534" s="230" t="s">
        <v>1020</v>
      </c>
      <c r="C2534" s="230" t="s">
        <v>526</v>
      </c>
      <c r="D2534" s="230" t="s">
        <v>647</v>
      </c>
      <c r="E2534" s="230" t="s">
        <v>146</v>
      </c>
      <c r="F2534" s="230">
        <v>35990</v>
      </c>
      <c r="G2534" s="230" t="s">
        <v>298</v>
      </c>
      <c r="H2534" s="230" t="s">
        <v>1482</v>
      </c>
      <c r="I2534" s="230" t="s">
        <v>1460</v>
      </c>
      <c r="J2534" s="230" t="s">
        <v>303</v>
      </c>
      <c r="K2534" s="230">
        <v>2016</v>
      </c>
      <c r="L2534" s="230" t="s">
        <v>298</v>
      </c>
      <c r="V2534" s="230" t="s">
        <v>976</v>
      </c>
    </row>
    <row r="2535" spans="1:22" x14ac:dyDescent="0.3">
      <c r="A2535" s="230">
        <v>422274</v>
      </c>
      <c r="B2535" s="230" t="s">
        <v>954</v>
      </c>
      <c r="C2535" s="230" t="s">
        <v>358</v>
      </c>
      <c r="D2535" s="230" t="s">
        <v>245</v>
      </c>
      <c r="E2535" s="230" t="s">
        <v>145</v>
      </c>
      <c r="F2535" s="230">
        <v>36161</v>
      </c>
      <c r="G2535" s="230" t="s">
        <v>1703</v>
      </c>
      <c r="H2535" s="230" t="s">
        <v>1482</v>
      </c>
      <c r="I2535" s="230" t="s">
        <v>1460</v>
      </c>
      <c r="J2535" s="230" t="s">
        <v>303</v>
      </c>
      <c r="K2535" s="230">
        <v>2016</v>
      </c>
      <c r="L2535" s="230" t="s">
        <v>298</v>
      </c>
      <c r="U2535" s="230" t="s">
        <v>976</v>
      </c>
      <c r="V2535" s="230" t="s">
        <v>976</v>
      </c>
    </row>
    <row r="2536" spans="1:22" x14ac:dyDescent="0.3">
      <c r="A2536" s="230">
        <v>421158</v>
      </c>
      <c r="B2536" s="230" t="s">
        <v>1136</v>
      </c>
      <c r="C2536" s="230" t="s">
        <v>90</v>
      </c>
      <c r="D2536" s="230" t="s">
        <v>245</v>
      </c>
      <c r="E2536" s="230" t="s">
        <v>146</v>
      </c>
      <c r="F2536" s="230">
        <v>36185</v>
      </c>
      <c r="G2536" s="230" t="s">
        <v>1591</v>
      </c>
      <c r="H2536" s="230" t="s">
        <v>1482</v>
      </c>
      <c r="I2536" s="230" t="s">
        <v>1460</v>
      </c>
      <c r="J2536" s="230" t="s">
        <v>303</v>
      </c>
      <c r="K2536" s="230">
        <v>2016</v>
      </c>
      <c r="L2536" s="230" t="s">
        <v>298</v>
      </c>
    </row>
    <row r="2537" spans="1:22" x14ac:dyDescent="0.3">
      <c r="A2537" s="230">
        <v>423960</v>
      </c>
      <c r="B2537" s="230" t="s">
        <v>1110</v>
      </c>
      <c r="C2537" s="230" t="s">
        <v>379</v>
      </c>
      <c r="D2537" s="230" t="s">
        <v>133</v>
      </c>
      <c r="E2537" s="230" t="s">
        <v>146</v>
      </c>
      <c r="F2537" s="230">
        <v>36222</v>
      </c>
      <c r="G2537" s="230" t="s">
        <v>288</v>
      </c>
      <c r="H2537" s="230" t="s">
        <v>1482</v>
      </c>
      <c r="I2537" s="230" t="s">
        <v>1460</v>
      </c>
      <c r="J2537" s="230" t="s">
        <v>302</v>
      </c>
      <c r="K2537" s="230">
        <v>2017</v>
      </c>
      <c r="L2537" s="230" t="s">
        <v>298</v>
      </c>
    </row>
    <row r="2538" spans="1:22" x14ac:dyDescent="0.3">
      <c r="A2538" s="230">
        <v>408165</v>
      </c>
      <c r="B2538" s="230" t="s">
        <v>1270</v>
      </c>
      <c r="C2538" s="230" t="s">
        <v>64</v>
      </c>
      <c r="D2538" s="230" t="s">
        <v>1271</v>
      </c>
      <c r="E2538" s="230" t="s">
        <v>145</v>
      </c>
      <c r="F2538" s="230">
        <v>31932</v>
      </c>
      <c r="G2538" s="230" t="s">
        <v>298</v>
      </c>
      <c r="H2538" s="230" t="s">
        <v>1482</v>
      </c>
      <c r="I2538" s="230" t="s">
        <v>1460</v>
      </c>
      <c r="J2538" s="230" t="s">
        <v>302</v>
      </c>
      <c r="K2538" s="230">
        <v>2005</v>
      </c>
      <c r="L2538" s="230" t="s">
        <v>288</v>
      </c>
    </row>
    <row r="2539" spans="1:22" x14ac:dyDescent="0.3">
      <c r="A2539" s="230">
        <v>417182</v>
      </c>
      <c r="B2539" s="230" t="s">
        <v>895</v>
      </c>
      <c r="C2539" s="230" t="s">
        <v>833</v>
      </c>
      <c r="D2539" s="230" t="s">
        <v>240</v>
      </c>
      <c r="E2539" s="230" t="s">
        <v>145</v>
      </c>
      <c r="F2539" s="230">
        <v>34967</v>
      </c>
      <c r="G2539" s="230" t="s">
        <v>298</v>
      </c>
      <c r="H2539" s="230" t="s">
        <v>1482</v>
      </c>
      <c r="I2539" s="230" t="s">
        <v>1460</v>
      </c>
      <c r="J2539" s="230" t="s">
        <v>302</v>
      </c>
      <c r="K2539" s="230">
        <v>2012</v>
      </c>
      <c r="L2539" s="230" t="s">
        <v>293</v>
      </c>
      <c r="V2539" s="230" t="s">
        <v>976</v>
      </c>
    </row>
    <row r="2540" spans="1:22" x14ac:dyDescent="0.3">
      <c r="A2540" s="230">
        <v>422222</v>
      </c>
      <c r="B2540" s="230" t="s">
        <v>951</v>
      </c>
      <c r="C2540" s="230" t="s">
        <v>88</v>
      </c>
      <c r="D2540" s="230" t="s">
        <v>952</v>
      </c>
      <c r="E2540" s="230" t="s">
        <v>145</v>
      </c>
      <c r="F2540" s="230">
        <v>35456</v>
      </c>
      <c r="G2540" s="230" t="s">
        <v>288</v>
      </c>
      <c r="H2540" s="230" t="s">
        <v>1482</v>
      </c>
      <c r="I2540" s="230" t="s">
        <v>1460</v>
      </c>
      <c r="J2540" s="230" t="s">
        <v>302</v>
      </c>
      <c r="K2540" s="230">
        <v>2015</v>
      </c>
      <c r="L2540" s="230" t="s">
        <v>293</v>
      </c>
      <c r="V2540" s="230" t="s">
        <v>976</v>
      </c>
    </row>
    <row r="2541" spans="1:22" x14ac:dyDescent="0.3">
      <c r="A2541" s="230">
        <v>408009</v>
      </c>
      <c r="B2541" s="230" t="s">
        <v>876</v>
      </c>
      <c r="C2541" s="230" t="s">
        <v>112</v>
      </c>
      <c r="D2541" s="230" t="s">
        <v>877</v>
      </c>
      <c r="E2541" s="230" t="s">
        <v>146</v>
      </c>
      <c r="F2541" s="230">
        <v>30435</v>
      </c>
      <c r="G2541" s="230" t="s">
        <v>288</v>
      </c>
      <c r="H2541" s="230" t="s">
        <v>1482</v>
      </c>
      <c r="I2541" s="230" t="s">
        <v>1460</v>
      </c>
    </row>
    <row r="2542" spans="1:22" x14ac:dyDescent="0.3">
      <c r="A2542" s="230">
        <v>412806</v>
      </c>
      <c r="B2542" s="230" t="s">
        <v>1254</v>
      </c>
      <c r="C2542" s="230" t="s">
        <v>106</v>
      </c>
      <c r="D2542" s="230" t="s">
        <v>469</v>
      </c>
      <c r="E2542" s="230" t="s">
        <v>145</v>
      </c>
      <c r="F2542" s="230">
        <v>31162</v>
      </c>
      <c r="G2542" s="230" t="s">
        <v>1587</v>
      </c>
      <c r="H2542" s="230" t="s">
        <v>1482</v>
      </c>
      <c r="I2542" s="230" t="s">
        <v>1460</v>
      </c>
    </row>
    <row r="2543" spans="1:22" x14ac:dyDescent="0.3">
      <c r="A2543" s="230">
        <v>410282</v>
      </c>
      <c r="B2543" s="230" t="s">
        <v>1253</v>
      </c>
      <c r="C2543" s="230" t="s">
        <v>64</v>
      </c>
      <c r="D2543" s="230" t="s">
        <v>203</v>
      </c>
      <c r="E2543" s="230" t="s">
        <v>146</v>
      </c>
      <c r="F2543" s="230">
        <v>31437</v>
      </c>
      <c r="G2543" s="230" t="s">
        <v>1625</v>
      </c>
      <c r="H2543" s="230" t="s">
        <v>1482</v>
      </c>
      <c r="I2543" s="230" t="s">
        <v>1460</v>
      </c>
    </row>
    <row r="2544" spans="1:22" x14ac:dyDescent="0.3">
      <c r="A2544" s="230">
        <v>413783</v>
      </c>
      <c r="B2544" s="230" t="s">
        <v>1379</v>
      </c>
      <c r="C2544" s="230" t="s">
        <v>104</v>
      </c>
      <c r="D2544" s="230" t="s">
        <v>1380</v>
      </c>
      <c r="E2544" s="230" t="s">
        <v>145</v>
      </c>
      <c r="F2544" s="230">
        <v>33304</v>
      </c>
      <c r="G2544" s="230" t="s">
        <v>288</v>
      </c>
      <c r="H2544" s="230" t="s">
        <v>1482</v>
      </c>
      <c r="I2544" s="230" t="s">
        <v>1460</v>
      </c>
    </row>
    <row r="2545" spans="1:22" x14ac:dyDescent="0.3">
      <c r="A2545" s="230">
        <v>413464</v>
      </c>
      <c r="B2545" s="230" t="s">
        <v>1292</v>
      </c>
      <c r="C2545" s="230" t="s">
        <v>1178</v>
      </c>
      <c r="D2545" s="230" t="s">
        <v>1293</v>
      </c>
      <c r="E2545" s="230" t="s">
        <v>146</v>
      </c>
      <c r="F2545" s="230">
        <v>33575</v>
      </c>
      <c r="G2545" s="230" t="s">
        <v>288</v>
      </c>
      <c r="H2545" s="230" t="s">
        <v>1482</v>
      </c>
      <c r="I2545" s="230" t="s">
        <v>1460</v>
      </c>
      <c r="J2545" s="230" t="s">
        <v>303</v>
      </c>
      <c r="K2545" s="230">
        <v>2010</v>
      </c>
      <c r="L2545" s="230" t="s">
        <v>299</v>
      </c>
    </row>
    <row r="2546" spans="1:22" x14ac:dyDescent="0.3">
      <c r="A2546" s="230">
        <v>419177</v>
      </c>
      <c r="B2546" s="230" t="s">
        <v>907</v>
      </c>
      <c r="C2546" s="230" t="s">
        <v>376</v>
      </c>
      <c r="D2546" s="230" t="s">
        <v>908</v>
      </c>
      <c r="E2546" s="230" t="s">
        <v>145</v>
      </c>
      <c r="F2546" s="230">
        <v>34700</v>
      </c>
      <c r="G2546" s="230" t="s">
        <v>1862</v>
      </c>
      <c r="H2546" s="230" t="s">
        <v>1482</v>
      </c>
      <c r="I2546" s="230" t="s">
        <v>1460</v>
      </c>
      <c r="J2546" s="230" t="s">
        <v>302</v>
      </c>
      <c r="K2546" s="230">
        <v>2013</v>
      </c>
      <c r="L2546" s="230" t="s">
        <v>299</v>
      </c>
      <c r="V2546" s="230" t="s">
        <v>976</v>
      </c>
    </row>
    <row r="2547" spans="1:22" x14ac:dyDescent="0.3">
      <c r="A2547" s="230">
        <v>419753</v>
      </c>
      <c r="B2547" s="230" t="s">
        <v>918</v>
      </c>
      <c r="C2547" s="230" t="s">
        <v>788</v>
      </c>
      <c r="D2547" s="230" t="s">
        <v>451</v>
      </c>
      <c r="E2547" s="230" t="s">
        <v>145</v>
      </c>
      <c r="F2547" s="230">
        <v>35230</v>
      </c>
      <c r="G2547" s="230" t="s">
        <v>290</v>
      </c>
      <c r="H2547" s="230" t="s">
        <v>1482</v>
      </c>
      <c r="I2547" s="230" t="s">
        <v>1460</v>
      </c>
      <c r="J2547" s="230" t="s">
        <v>303</v>
      </c>
      <c r="K2547" s="230">
        <v>2014</v>
      </c>
      <c r="L2547" s="230" t="s">
        <v>299</v>
      </c>
    </row>
    <row r="2548" spans="1:22" x14ac:dyDescent="0.3">
      <c r="A2548" s="230">
        <v>419987</v>
      </c>
      <c r="B2548" s="230" t="s">
        <v>411</v>
      </c>
      <c r="C2548" s="230" t="s">
        <v>95</v>
      </c>
      <c r="D2548" s="230" t="s">
        <v>246</v>
      </c>
      <c r="E2548" s="230" t="s">
        <v>146</v>
      </c>
      <c r="F2548" s="230">
        <v>35184</v>
      </c>
      <c r="G2548" s="230" t="s">
        <v>1889</v>
      </c>
      <c r="H2548" s="230" t="s">
        <v>1482</v>
      </c>
      <c r="I2548" s="230" t="s">
        <v>1460</v>
      </c>
      <c r="J2548" s="230" t="s">
        <v>302</v>
      </c>
      <c r="K2548" s="230">
        <v>2015</v>
      </c>
      <c r="L2548" s="230" t="s">
        <v>299</v>
      </c>
    </row>
    <row r="2549" spans="1:22" x14ac:dyDescent="0.3">
      <c r="A2549" s="230">
        <v>421547</v>
      </c>
      <c r="B2549" s="230" t="s">
        <v>1023</v>
      </c>
      <c r="C2549" s="230" t="s">
        <v>61</v>
      </c>
      <c r="D2549" s="230" t="s">
        <v>572</v>
      </c>
      <c r="E2549" s="230" t="s">
        <v>145</v>
      </c>
      <c r="F2549" s="230">
        <v>36161</v>
      </c>
      <c r="G2549" s="230" t="s">
        <v>288</v>
      </c>
      <c r="H2549" s="230" t="s">
        <v>1482</v>
      </c>
      <c r="I2549" s="230" t="s">
        <v>1460</v>
      </c>
      <c r="J2549" s="230" t="s">
        <v>302</v>
      </c>
      <c r="K2549" s="230">
        <v>2016</v>
      </c>
      <c r="L2549" s="230" t="s">
        <v>299</v>
      </c>
    </row>
    <row r="2550" spans="1:22" x14ac:dyDescent="0.3">
      <c r="A2550" s="230">
        <v>425607</v>
      </c>
      <c r="B2550" s="230" t="s">
        <v>1075</v>
      </c>
      <c r="C2550" s="230" t="s">
        <v>83</v>
      </c>
      <c r="D2550" s="230" t="s">
        <v>1076</v>
      </c>
      <c r="E2550" s="230" t="s">
        <v>146</v>
      </c>
      <c r="F2550" s="230">
        <v>36176</v>
      </c>
      <c r="G2550" s="230" t="s">
        <v>290</v>
      </c>
      <c r="H2550" s="230" t="s">
        <v>1482</v>
      </c>
      <c r="I2550" s="230" t="s">
        <v>1460</v>
      </c>
      <c r="J2550" s="230" t="s">
        <v>303</v>
      </c>
      <c r="K2550" s="230">
        <v>2016</v>
      </c>
      <c r="L2550" s="230" t="s">
        <v>299</v>
      </c>
      <c r="V2550" s="230" t="s">
        <v>976</v>
      </c>
    </row>
    <row r="2551" spans="1:22" x14ac:dyDescent="0.3">
      <c r="A2551" s="230">
        <v>408276</v>
      </c>
      <c r="B2551" s="230" t="s">
        <v>1272</v>
      </c>
      <c r="C2551" s="230" t="s">
        <v>83</v>
      </c>
      <c r="D2551" s="230" t="s">
        <v>1273</v>
      </c>
      <c r="E2551" s="230" t="s">
        <v>146</v>
      </c>
      <c r="F2551" s="230">
        <v>24373</v>
      </c>
      <c r="G2551" s="230" t="s">
        <v>288</v>
      </c>
      <c r="H2551" s="230" t="s">
        <v>1482</v>
      </c>
      <c r="I2551" s="230" t="s">
        <v>1460</v>
      </c>
      <c r="J2551" s="230" t="s">
        <v>302</v>
      </c>
      <c r="K2551" s="230">
        <v>1985</v>
      </c>
      <c r="L2551" s="230" t="s">
        <v>288</v>
      </c>
    </row>
    <row r="2552" spans="1:22" x14ac:dyDescent="0.3">
      <c r="A2552" s="230">
        <v>409562</v>
      </c>
      <c r="B2552" s="230" t="s">
        <v>878</v>
      </c>
      <c r="C2552" s="230" t="s">
        <v>57</v>
      </c>
      <c r="D2552" s="230" t="s">
        <v>879</v>
      </c>
      <c r="E2552" s="230" t="s">
        <v>146</v>
      </c>
      <c r="F2552" s="230">
        <v>27426</v>
      </c>
      <c r="G2552" s="230" t="s">
        <v>1913</v>
      </c>
      <c r="H2552" s="230" t="s">
        <v>1482</v>
      </c>
      <c r="I2552" s="230" t="s">
        <v>1460</v>
      </c>
      <c r="J2552" s="230" t="s">
        <v>1506</v>
      </c>
      <c r="K2552" s="230">
        <v>1997</v>
      </c>
      <c r="L2552" s="230" t="s">
        <v>293</v>
      </c>
      <c r="S2552" s="230" t="s">
        <v>976</v>
      </c>
      <c r="U2552" s="230" t="s">
        <v>976</v>
      </c>
      <c r="V2552" s="230" t="s">
        <v>976</v>
      </c>
    </row>
    <row r="2553" spans="1:22" x14ac:dyDescent="0.3">
      <c r="A2553" s="230">
        <v>420596</v>
      </c>
      <c r="B2553" s="230" t="s">
        <v>1134</v>
      </c>
      <c r="C2553" s="230" t="s">
        <v>631</v>
      </c>
      <c r="D2553" s="230" t="s">
        <v>251</v>
      </c>
      <c r="E2553" s="230" t="s">
        <v>145</v>
      </c>
      <c r="F2553" s="230">
        <v>35431</v>
      </c>
      <c r="G2553" s="230" t="s">
        <v>2029</v>
      </c>
      <c r="H2553" s="230" t="s">
        <v>1482</v>
      </c>
      <c r="I2553" s="230" t="s">
        <v>1460</v>
      </c>
      <c r="J2553" s="230" t="s">
        <v>302</v>
      </c>
      <c r="K2553" s="230">
        <v>2014</v>
      </c>
      <c r="L2553" s="230" t="s">
        <v>293</v>
      </c>
      <c r="S2553" s="230" t="s">
        <v>976</v>
      </c>
      <c r="V2553" s="230" t="s">
        <v>976</v>
      </c>
    </row>
    <row r="2554" spans="1:22" x14ac:dyDescent="0.3">
      <c r="A2554" s="230">
        <v>423415</v>
      </c>
      <c r="B2554" s="230" t="s">
        <v>1224</v>
      </c>
      <c r="C2554" s="230" t="s">
        <v>97</v>
      </c>
      <c r="D2554" s="230" t="s">
        <v>235</v>
      </c>
      <c r="E2554" s="230" t="s">
        <v>145</v>
      </c>
      <c r="F2554" s="230">
        <v>36530</v>
      </c>
      <c r="G2554" s="230" t="s">
        <v>288</v>
      </c>
      <c r="H2554" s="230" t="s">
        <v>1482</v>
      </c>
      <c r="I2554" s="230" t="s">
        <v>1460</v>
      </c>
      <c r="J2554" s="230" t="s">
        <v>302</v>
      </c>
      <c r="K2554" s="230">
        <v>2017</v>
      </c>
      <c r="L2554" s="230" t="s">
        <v>293</v>
      </c>
      <c r="S2554" s="230" t="s">
        <v>976</v>
      </c>
      <c r="U2554" s="230" t="s">
        <v>976</v>
      </c>
      <c r="V2554" s="230" t="s">
        <v>976</v>
      </c>
    </row>
    <row r="2555" spans="1:22" x14ac:dyDescent="0.3">
      <c r="A2555" s="230">
        <v>423313</v>
      </c>
      <c r="B2555" s="230" t="s">
        <v>1102</v>
      </c>
      <c r="C2555" s="230" t="s">
        <v>119</v>
      </c>
      <c r="D2555" s="230" t="s">
        <v>261</v>
      </c>
      <c r="E2555" s="230" t="s">
        <v>145</v>
      </c>
      <c r="F2555" s="230">
        <v>36678</v>
      </c>
      <c r="G2555" s="230" t="s">
        <v>1832</v>
      </c>
      <c r="H2555" s="230" t="s">
        <v>1482</v>
      </c>
      <c r="I2555" s="230" t="s">
        <v>1460</v>
      </c>
      <c r="J2555" s="230" t="s">
        <v>303</v>
      </c>
      <c r="K2555" s="230">
        <v>2017</v>
      </c>
      <c r="L2555" s="230" t="s">
        <v>293</v>
      </c>
      <c r="V2555" s="230" t="s">
        <v>976</v>
      </c>
    </row>
    <row r="2556" spans="1:22" x14ac:dyDescent="0.3">
      <c r="A2556" s="230">
        <v>424572</v>
      </c>
      <c r="B2556" s="230" t="s">
        <v>1246</v>
      </c>
      <c r="C2556" s="230" t="s">
        <v>63</v>
      </c>
      <c r="D2556" s="230" t="s">
        <v>250</v>
      </c>
      <c r="E2556" s="230" t="s">
        <v>145</v>
      </c>
      <c r="F2556" s="230">
        <v>35565</v>
      </c>
      <c r="G2556" s="230" t="s">
        <v>288</v>
      </c>
      <c r="H2556" s="230" t="s">
        <v>1482</v>
      </c>
      <c r="I2556" s="230" t="s">
        <v>1460</v>
      </c>
      <c r="J2556" s="230" t="s">
        <v>302</v>
      </c>
      <c r="K2556" s="230">
        <v>2015</v>
      </c>
      <c r="L2556" s="230" t="s">
        <v>299</v>
      </c>
    </row>
    <row r="2557" spans="1:22" x14ac:dyDescent="0.3">
      <c r="A2557" s="230">
        <v>425030</v>
      </c>
      <c r="B2557" s="230" t="s">
        <v>1054</v>
      </c>
      <c r="C2557" s="230" t="s">
        <v>72</v>
      </c>
      <c r="D2557" s="230" t="s">
        <v>275</v>
      </c>
      <c r="E2557" s="230" t="s">
        <v>145</v>
      </c>
      <c r="F2557" s="230">
        <v>36163</v>
      </c>
      <c r="G2557" s="230" t="s">
        <v>2049</v>
      </c>
      <c r="H2557" s="230" t="s">
        <v>1482</v>
      </c>
      <c r="I2557" s="230" t="s">
        <v>1460</v>
      </c>
      <c r="J2557" s="230" t="s">
        <v>303</v>
      </c>
      <c r="K2557" s="230">
        <v>2016</v>
      </c>
      <c r="L2557" s="230" t="s">
        <v>299</v>
      </c>
    </row>
    <row r="2558" spans="1:22" x14ac:dyDescent="0.3">
      <c r="A2558" s="230">
        <v>412207</v>
      </c>
      <c r="B2558" s="230" t="s">
        <v>1373</v>
      </c>
      <c r="C2558" s="230" t="s">
        <v>358</v>
      </c>
      <c r="D2558" s="230" t="s">
        <v>1169</v>
      </c>
      <c r="E2558" s="230" t="s">
        <v>145</v>
      </c>
      <c r="F2558" s="230">
        <v>26666</v>
      </c>
      <c r="G2558" s="230" t="s">
        <v>2053</v>
      </c>
      <c r="H2558" s="230" t="s">
        <v>1482</v>
      </c>
      <c r="I2558" s="230" t="s">
        <v>1460</v>
      </c>
    </row>
    <row r="2559" spans="1:22" x14ac:dyDescent="0.3">
      <c r="A2559" s="230">
        <v>424653</v>
      </c>
      <c r="B2559" s="230" t="s">
        <v>1454</v>
      </c>
      <c r="C2559" s="230" t="s">
        <v>69</v>
      </c>
      <c r="D2559" s="230" t="s">
        <v>242</v>
      </c>
      <c r="E2559" s="230" t="s">
        <v>145</v>
      </c>
      <c r="F2559" s="230">
        <v>35704</v>
      </c>
      <c r="G2559" s="230" t="s">
        <v>2093</v>
      </c>
      <c r="H2559" s="230" t="s">
        <v>1482</v>
      </c>
      <c r="I2559" s="230" t="s">
        <v>1460</v>
      </c>
      <c r="J2559" s="230" t="s">
        <v>303</v>
      </c>
      <c r="K2559" s="230">
        <v>2014</v>
      </c>
      <c r="L2559" s="230" t="s">
        <v>290</v>
      </c>
      <c r="V2559" s="230" t="s">
        <v>976</v>
      </c>
    </row>
    <row r="2560" spans="1:22" x14ac:dyDescent="0.3">
      <c r="A2560" s="230">
        <v>419018</v>
      </c>
      <c r="B2560" s="230" t="s">
        <v>1004</v>
      </c>
      <c r="E2560" s="230" t="s">
        <v>145</v>
      </c>
      <c r="F2560" s="230">
        <v>34443</v>
      </c>
      <c r="G2560" s="230" t="s">
        <v>288</v>
      </c>
      <c r="H2560" s="230" t="s">
        <v>1482</v>
      </c>
      <c r="I2560" s="230" t="s">
        <v>1460</v>
      </c>
      <c r="V2560" s="230" t="s">
        <v>976</v>
      </c>
    </row>
    <row r="2561" spans="1:22" x14ac:dyDescent="0.3">
      <c r="A2561" s="230">
        <v>422477</v>
      </c>
      <c r="B2561" s="230" t="s">
        <v>970</v>
      </c>
      <c r="C2561" s="230" t="s">
        <v>119</v>
      </c>
      <c r="D2561" s="230" t="s">
        <v>971</v>
      </c>
      <c r="E2561" s="230" t="s">
        <v>145</v>
      </c>
      <c r="F2561" s="230" t="s">
        <v>2134</v>
      </c>
      <c r="H2561" s="230" t="s">
        <v>1482</v>
      </c>
      <c r="I2561" s="230" t="s">
        <v>1460</v>
      </c>
    </row>
    <row r="2562" spans="1:22" x14ac:dyDescent="0.3">
      <c r="A2562" s="230">
        <v>419979</v>
      </c>
      <c r="B2562" s="230" t="s">
        <v>1446</v>
      </c>
      <c r="C2562" s="230" t="s">
        <v>421</v>
      </c>
      <c r="D2562" s="230" t="s">
        <v>239</v>
      </c>
      <c r="E2562" s="230" t="s">
        <v>146</v>
      </c>
      <c r="F2562" s="230">
        <v>30286</v>
      </c>
      <c r="G2562" s="230" t="s">
        <v>2139</v>
      </c>
      <c r="H2562" s="230" t="s">
        <v>1482</v>
      </c>
      <c r="I2562" s="230" t="s">
        <v>1460</v>
      </c>
      <c r="J2562" s="230" t="s">
        <v>303</v>
      </c>
      <c r="K2562" s="230">
        <v>2000</v>
      </c>
      <c r="L2562" s="230" t="s">
        <v>296</v>
      </c>
    </row>
    <row r="2563" spans="1:22" x14ac:dyDescent="0.3">
      <c r="A2563" s="230">
        <v>411366</v>
      </c>
      <c r="B2563" s="230" t="s">
        <v>1282</v>
      </c>
      <c r="C2563" s="230" t="s">
        <v>67</v>
      </c>
      <c r="D2563" s="230" t="s">
        <v>1283</v>
      </c>
      <c r="E2563" s="230" t="s">
        <v>145</v>
      </c>
      <c r="F2563" s="230">
        <v>31720</v>
      </c>
      <c r="G2563" s="230" t="s">
        <v>296</v>
      </c>
      <c r="H2563" s="230" t="s">
        <v>1482</v>
      </c>
      <c r="I2563" s="230" t="s">
        <v>1460</v>
      </c>
      <c r="J2563" s="230" t="s">
        <v>303</v>
      </c>
      <c r="K2563" s="230">
        <v>2005</v>
      </c>
      <c r="L2563" s="230" t="s">
        <v>296</v>
      </c>
    </row>
    <row r="2564" spans="1:22" x14ac:dyDescent="0.3">
      <c r="A2564" s="230">
        <v>417035</v>
      </c>
      <c r="B2564" s="230" t="s">
        <v>1307</v>
      </c>
      <c r="C2564" s="230" t="s">
        <v>63</v>
      </c>
      <c r="D2564" s="230" t="s">
        <v>532</v>
      </c>
      <c r="E2564" s="230" t="s">
        <v>145</v>
      </c>
      <c r="F2564" s="230">
        <v>33639</v>
      </c>
      <c r="G2564" s="230" t="s">
        <v>2146</v>
      </c>
      <c r="H2564" s="230" t="s">
        <v>1482</v>
      </c>
      <c r="I2564" s="230" t="s">
        <v>1460</v>
      </c>
      <c r="J2564" s="230" t="s">
        <v>303</v>
      </c>
      <c r="K2564" s="230">
        <v>2010</v>
      </c>
      <c r="L2564" s="230" t="s">
        <v>296</v>
      </c>
    </row>
    <row r="2565" spans="1:22" x14ac:dyDescent="0.3">
      <c r="A2565" s="230">
        <v>419688</v>
      </c>
      <c r="B2565" s="230" t="s">
        <v>914</v>
      </c>
      <c r="C2565" s="230" t="s">
        <v>399</v>
      </c>
      <c r="D2565" s="230" t="s">
        <v>915</v>
      </c>
      <c r="E2565" s="230" t="s">
        <v>145</v>
      </c>
      <c r="F2565" s="230">
        <v>33305</v>
      </c>
      <c r="G2565" s="230" t="s">
        <v>288</v>
      </c>
      <c r="H2565" s="230" t="s">
        <v>1482</v>
      </c>
      <c r="I2565" s="230" t="s">
        <v>1460</v>
      </c>
      <c r="J2565" s="230" t="s">
        <v>303</v>
      </c>
      <c r="K2565" s="230">
        <v>2013</v>
      </c>
      <c r="L2565" s="230" t="s">
        <v>296</v>
      </c>
    </row>
    <row r="2566" spans="1:22" x14ac:dyDescent="0.3">
      <c r="A2566" s="230">
        <v>400520</v>
      </c>
      <c r="B2566" s="230" t="s">
        <v>1417</v>
      </c>
      <c r="C2566" s="230" t="s">
        <v>458</v>
      </c>
      <c r="D2566" s="230" t="s">
        <v>1418</v>
      </c>
      <c r="E2566" s="230" t="s">
        <v>145</v>
      </c>
      <c r="F2566" s="230">
        <v>30709</v>
      </c>
      <c r="G2566" s="230" t="s">
        <v>2018</v>
      </c>
      <c r="H2566" s="230" t="s">
        <v>1482</v>
      </c>
      <c r="I2566" s="230" t="s">
        <v>1460</v>
      </c>
      <c r="J2566" s="230" t="s">
        <v>303</v>
      </c>
      <c r="K2566" s="230">
        <v>2002</v>
      </c>
      <c r="L2566" s="230" t="s">
        <v>288</v>
      </c>
    </row>
    <row r="2567" spans="1:22" x14ac:dyDescent="0.3">
      <c r="A2567" s="230">
        <v>402866</v>
      </c>
      <c r="B2567" s="230" t="s">
        <v>1383</v>
      </c>
      <c r="C2567" s="230" t="s">
        <v>86</v>
      </c>
      <c r="D2567" s="230" t="s">
        <v>238</v>
      </c>
      <c r="E2567" s="230" t="s">
        <v>145</v>
      </c>
      <c r="F2567" s="230">
        <v>31588</v>
      </c>
      <c r="G2567" s="230" t="s">
        <v>288</v>
      </c>
      <c r="H2567" s="230" t="s">
        <v>1482</v>
      </c>
      <c r="I2567" s="230" t="s">
        <v>1460</v>
      </c>
      <c r="J2567" s="230" t="s">
        <v>302</v>
      </c>
      <c r="K2567" s="230">
        <v>2004</v>
      </c>
      <c r="L2567" s="230" t="s">
        <v>288</v>
      </c>
    </row>
    <row r="2568" spans="1:22" x14ac:dyDescent="0.3">
      <c r="A2568" s="230">
        <v>409573</v>
      </c>
      <c r="B2568" s="230" t="s">
        <v>1274</v>
      </c>
      <c r="C2568" s="230" t="s">
        <v>61</v>
      </c>
      <c r="D2568" s="230" t="s">
        <v>622</v>
      </c>
      <c r="E2568" s="230" t="s">
        <v>146</v>
      </c>
      <c r="F2568" s="230">
        <v>30863</v>
      </c>
      <c r="G2568" s="230" t="s">
        <v>288</v>
      </c>
      <c r="H2568" s="230" t="s">
        <v>1482</v>
      </c>
      <c r="I2568" s="230" t="s">
        <v>1460</v>
      </c>
      <c r="J2568" s="230" t="s">
        <v>302</v>
      </c>
      <c r="K2568" s="230">
        <v>2008</v>
      </c>
      <c r="L2568" s="230" t="s">
        <v>288</v>
      </c>
    </row>
    <row r="2569" spans="1:22" x14ac:dyDescent="0.3">
      <c r="A2569" s="230">
        <v>421147</v>
      </c>
      <c r="B2569" s="230" t="s">
        <v>1021</v>
      </c>
      <c r="C2569" s="230" t="s">
        <v>65</v>
      </c>
      <c r="D2569" s="230" t="s">
        <v>1022</v>
      </c>
      <c r="E2569" s="230" t="s">
        <v>146</v>
      </c>
      <c r="F2569" s="230" t="s">
        <v>2168</v>
      </c>
      <c r="G2569" s="230" t="s">
        <v>288</v>
      </c>
      <c r="H2569" s="230" t="s">
        <v>1482</v>
      </c>
      <c r="I2569" s="230" t="s">
        <v>1460</v>
      </c>
      <c r="J2569" s="230" t="s">
        <v>303</v>
      </c>
      <c r="K2569" s="230">
        <v>2008</v>
      </c>
      <c r="L2569" s="230" t="s">
        <v>288</v>
      </c>
    </row>
    <row r="2570" spans="1:22" x14ac:dyDescent="0.3">
      <c r="A2570" s="230">
        <v>413730</v>
      </c>
      <c r="B2570" s="230" t="s">
        <v>1295</v>
      </c>
      <c r="C2570" s="230" t="s">
        <v>74</v>
      </c>
      <c r="D2570" s="230" t="s">
        <v>231</v>
      </c>
      <c r="E2570" s="230" t="s">
        <v>145</v>
      </c>
      <c r="F2570" s="230">
        <v>33604</v>
      </c>
      <c r="G2570" s="230" t="s">
        <v>2173</v>
      </c>
      <c r="H2570" s="230" t="s">
        <v>1482</v>
      </c>
      <c r="I2570" s="230" t="s">
        <v>1460</v>
      </c>
      <c r="J2570" s="230" t="s">
        <v>303</v>
      </c>
      <c r="K2570" s="230">
        <v>2011</v>
      </c>
      <c r="L2570" s="230" t="s">
        <v>288</v>
      </c>
    </row>
    <row r="2571" spans="1:22" x14ac:dyDescent="0.3">
      <c r="A2571" s="230">
        <v>424418</v>
      </c>
      <c r="B2571" s="230" t="s">
        <v>1164</v>
      </c>
      <c r="C2571" s="230" t="s">
        <v>1165</v>
      </c>
      <c r="D2571" s="230" t="s">
        <v>213</v>
      </c>
      <c r="E2571" s="230" t="s">
        <v>146</v>
      </c>
      <c r="F2571" s="230">
        <v>34336</v>
      </c>
      <c r="G2571" s="230" t="s">
        <v>288</v>
      </c>
      <c r="H2571" s="230" t="s">
        <v>1482</v>
      </c>
      <c r="I2571" s="230" t="s">
        <v>1460</v>
      </c>
      <c r="J2571" s="230" t="s">
        <v>303</v>
      </c>
      <c r="K2571" s="230">
        <v>2011</v>
      </c>
      <c r="L2571" s="230" t="s">
        <v>288</v>
      </c>
      <c r="S2571" s="230" t="s">
        <v>976</v>
      </c>
      <c r="U2571" s="230" t="s">
        <v>976</v>
      </c>
      <c r="V2571" s="230" t="s">
        <v>976</v>
      </c>
    </row>
    <row r="2572" spans="1:22" x14ac:dyDescent="0.3">
      <c r="A2572" s="230">
        <v>420334</v>
      </c>
      <c r="B2572" s="230" t="s">
        <v>931</v>
      </c>
      <c r="C2572" s="230" t="s">
        <v>543</v>
      </c>
      <c r="D2572" s="230" t="s">
        <v>696</v>
      </c>
      <c r="E2572" s="230" t="s">
        <v>146</v>
      </c>
      <c r="F2572" s="230">
        <v>34632</v>
      </c>
      <c r="G2572" s="230" t="s">
        <v>288</v>
      </c>
      <c r="H2572" s="230" t="s">
        <v>1482</v>
      </c>
      <c r="I2572" s="230" t="s">
        <v>1460</v>
      </c>
      <c r="J2572" s="230" t="s">
        <v>303</v>
      </c>
      <c r="K2572" s="230">
        <v>2013</v>
      </c>
      <c r="L2572" s="230" t="s">
        <v>288</v>
      </c>
    </row>
    <row r="2573" spans="1:22" x14ac:dyDescent="0.3">
      <c r="A2573" s="230">
        <v>421994</v>
      </c>
      <c r="B2573" s="230" t="s">
        <v>70</v>
      </c>
      <c r="C2573" s="230" t="s">
        <v>65</v>
      </c>
      <c r="D2573" s="230" t="s">
        <v>198</v>
      </c>
      <c r="E2573" s="230" t="s">
        <v>145</v>
      </c>
      <c r="F2573" s="230">
        <v>35091</v>
      </c>
      <c r="G2573" s="230" t="s">
        <v>288</v>
      </c>
      <c r="H2573" s="230" t="s">
        <v>1482</v>
      </c>
      <c r="I2573" s="230" t="s">
        <v>1460</v>
      </c>
      <c r="J2573" s="230" t="s">
        <v>303</v>
      </c>
      <c r="K2573" s="230">
        <v>2013</v>
      </c>
      <c r="L2573" s="230" t="s">
        <v>288</v>
      </c>
    </row>
    <row r="2574" spans="1:22" x14ac:dyDescent="0.3">
      <c r="A2574" s="230">
        <v>423131</v>
      </c>
      <c r="B2574" s="230" t="s">
        <v>1101</v>
      </c>
      <c r="C2574" s="230" t="s">
        <v>427</v>
      </c>
      <c r="D2574" s="230" t="s">
        <v>139</v>
      </c>
      <c r="E2574" s="230" t="s">
        <v>146</v>
      </c>
      <c r="F2574" s="230">
        <v>36300</v>
      </c>
      <c r="G2574" s="230" t="s">
        <v>288</v>
      </c>
      <c r="H2574" s="230" t="s">
        <v>1482</v>
      </c>
      <c r="I2574" s="230" t="s">
        <v>1460</v>
      </c>
      <c r="J2574" s="230" t="s">
        <v>302</v>
      </c>
      <c r="K2574" s="230">
        <v>2017</v>
      </c>
      <c r="L2574" s="230" t="s">
        <v>288</v>
      </c>
    </row>
    <row r="2575" spans="1:22" x14ac:dyDescent="0.3">
      <c r="A2575" s="230">
        <v>425478</v>
      </c>
      <c r="B2575" s="230" t="s">
        <v>1067</v>
      </c>
      <c r="C2575" s="230" t="s">
        <v>117</v>
      </c>
      <c r="D2575" s="230" t="s">
        <v>206</v>
      </c>
      <c r="E2575" s="230" t="s">
        <v>145</v>
      </c>
      <c r="F2575" s="230">
        <v>32970</v>
      </c>
      <c r="G2575" s="230" t="s">
        <v>296</v>
      </c>
      <c r="H2575" s="230" t="s">
        <v>1482</v>
      </c>
      <c r="I2575" s="230" t="s">
        <v>1460</v>
      </c>
      <c r="J2575" s="230" t="s">
        <v>303</v>
      </c>
      <c r="K2575" s="230">
        <v>2016</v>
      </c>
      <c r="L2575" s="230" t="s">
        <v>1485</v>
      </c>
    </row>
    <row r="2576" spans="1:22" x14ac:dyDescent="0.3">
      <c r="A2576" s="230">
        <v>424351</v>
      </c>
      <c r="B2576" s="230" t="s">
        <v>1233</v>
      </c>
      <c r="C2576" s="230" t="s">
        <v>63</v>
      </c>
      <c r="D2576" s="230" t="s">
        <v>665</v>
      </c>
      <c r="E2576" s="230" t="s">
        <v>146</v>
      </c>
      <c r="F2576" s="230">
        <v>33604</v>
      </c>
      <c r="G2576" s="230" t="s">
        <v>288</v>
      </c>
      <c r="H2576" s="230" t="s">
        <v>1482</v>
      </c>
      <c r="I2576" s="230" t="s">
        <v>1460</v>
      </c>
      <c r="J2576" s="230" t="s">
        <v>302</v>
      </c>
      <c r="K2576" s="230">
        <v>1992</v>
      </c>
      <c r="U2576" s="230" t="s">
        <v>976</v>
      </c>
      <c r="V2576" s="230" t="s">
        <v>976</v>
      </c>
    </row>
    <row r="2577" spans="1:22" x14ac:dyDescent="0.3">
      <c r="A2577" s="230">
        <v>408382</v>
      </c>
      <c r="B2577" s="230" t="s">
        <v>1374</v>
      </c>
      <c r="C2577" s="230" t="s">
        <v>83</v>
      </c>
      <c r="D2577" s="230" t="s">
        <v>507</v>
      </c>
      <c r="E2577" s="230" t="s">
        <v>146</v>
      </c>
      <c r="F2577" s="230">
        <v>31625</v>
      </c>
      <c r="G2577" s="230" t="s">
        <v>288</v>
      </c>
      <c r="H2577" s="230" t="s">
        <v>1482</v>
      </c>
      <c r="I2577" s="230" t="s">
        <v>1460</v>
      </c>
    </row>
    <row r="2578" spans="1:22" x14ac:dyDescent="0.3">
      <c r="A2578" s="230">
        <v>417039</v>
      </c>
      <c r="B2578" s="230" t="s">
        <v>1443</v>
      </c>
      <c r="C2578" s="230" t="s">
        <v>63</v>
      </c>
      <c r="D2578" s="230" t="s">
        <v>253</v>
      </c>
      <c r="E2578" s="230" t="s">
        <v>146</v>
      </c>
      <c r="F2578" s="230">
        <v>34349</v>
      </c>
      <c r="G2578" s="230" t="s">
        <v>288</v>
      </c>
      <c r="H2578" s="230" t="s">
        <v>1482</v>
      </c>
      <c r="I2578" s="230" t="s">
        <v>1460</v>
      </c>
    </row>
    <row r="2579" spans="1:22" x14ac:dyDescent="0.3">
      <c r="A2579" s="230">
        <v>419321</v>
      </c>
      <c r="B2579" s="230" t="s">
        <v>1321</v>
      </c>
      <c r="C2579" s="230" t="s">
        <v>910</v>
      </c>
      <c r="D2579" s="230" t="s">
        <v>522</v>
      </c>
      <c r="E2579" s="230" t="s">
        <v>145</v>
      </c>
      <c r="F2579" s="230">
        <v>34610</v>
      </c>
      <c r="G2579" s="230" t="s">
        <v>288</v>
      </c>
      <c r="H2579" s="230" t="s">
        <v>1482</v>
      </c>
      <c r="I2579" s="230" t="s">
        <v>1460</v>
      </c>
      <c r="J2579" s="230" t="s">
        <v>303</v>
      </c>
      <c r="K2579" s="230">
        <v>2013</v>
      </c>
      <c r="L2579" s="230" t="s">
        <v>288</v>
      </c>
    </row>
    <row r="2580" spans="1:22" x14ac:dyDescent="0.3">
      <c r="A2580" s="230">
        <v>422261</v>
      </c>
      <c r="B2580" s="230" t="s">
        <v>1138</v>
      </c>
      <c r="C2580" s="230" t="s">
        <v>90</v>
      </c>
      <c r="D2580" s="230" t="s">
        <v>245</v>
      </c>
      <c r="E2580" s="230" t="s">
        <v>146</v>
      </c>
      <c r="F2580" s="230">
        <v>35226</v>
      </c>
      <c r="G2580" s="230" t="s">
        <v>2292</v>
      </c>
      <c r="H2580" s="230" t="s">
        <v>1482</v>
      </c>
      <c r="I2580" s="230" t="s">
        <v>1460</v>
      </c>
      <c r="J2580" s="230" t="s">
        <v>302</v>
      </c>
      <c r="K2580" s="230">
        <v>2016</v>
      </c>
      <c r="L2580" s="230" t="s">
        <v>288</v>
      </c>
    </row>
    <row r="2581" spans="1:22" x14ac:dyDescent="0.3">
      <c r="A2581" s="230">
        <v>425310</v>
      </c>
      <c r="B2581" s="230" t="s">
        <v>1199</v>
      </c>
      <c r="C2581" s="230" t="s">
        <v>92</v>
      </c>
      <c r="D2581" s="230" t="s">
        <v>1148</v>
      </c>
      <c r="E2581" s="230" t="s">
        <v>145</v>
      </c>
      <c r="F2581" s="230">
        <v>36526</v>
      </c>
      <c r="G2581" s="230" t="s">
        <v>2295</v>
      </c>
      <c r="H2581" s="230" t="s">
        <v>1482</v>
      </c>
      <c r="I2581" s="230" t="s">
        <v>1460</v>
      </c>
      <c r="J2581" s="230" t="s">
        <v>302</v>
      </c>
      <c r="K2581" s="230">
        <v>2016</v>
      </c>
      <c r="L2581" s="230" t="s">
        <v>288</v>
      </c>
      <c r="U2581" s="230" t="s">
        <v>976</v>
      </c>
      <c r="V2581" s="230" t="s">
        <v>976</v>
      </c>
    </row>
    <row r="2582" spans="1:22" x14ac:dyDescent="0.3">
      <c r="A2582" s="230">
        <v>420242</v>
      </c>
      <c r="B2582" s="230" t="s">
        <v>928</v>
      </c>
      <c r="C2582" s="230" t="s">
        <v>574</v>
      </c>
      <c r="D2582" s="230" t="s">
        <v>210</v>
      </c>
      <c r="E2582" s="230" t="s">
        <v>146</v>
      </c>
      <c r="F2582" s="230">
        <v>33970</v>
      </c>
      <c r="G2582" s="230" t="s">
        <v>2307</v>
      </c>
      <c r="H2582" s="230" t="s">
        <v>1482</v>
      </c>
      <c r="I2582" s="230" t="s">
        <v>1460</v>
      </c>
      <c r="J2582" s="230" t="s">
        <v>303</v>
      </c>
      <c r="K2582" s="230">
        <v>2011</v>
      </c>
      <c r="L2582" s="230" t="s">
        <v>293</v>
      </c>
    </row>
    <row r="2583" spans="1:22" x14ac:dyDescent="0.3">
      <c r="A2583" s="230">
        <v>425455</v>
      </c>
      <c r="B2583" s="230" t="s">
        <v>1033</v>
      </c>
      <c r="C2583" s="230" t="s">
        <v>63</v>
      </c>
      <c r="D2583" s="230" t="s">
        <v>1034</v>
      </c>
      <c r="E2583" s="230" t="s">
        <v>146</v>
      </c>
      <c r="F2583" s="230">
        <v>34700</v>
      </c>
      <c r="G2583" s="230" t="s">
        <v>2401</v>
      </c>
      <c r="H2583" s="230" t="s">
        <v>1482</v>
      </c>
      <c r="I2583" s="230" t="s">
        <v>1460</v>
      </c>
      <c r="J2583" s="230" t="s">
        <v>303</v>
      </c>
      <c r="K2583" s="230">
        <v>2015</v>
      </c>
      <c r="L2583" s="230" t="s">
        <v>1501</v>
      </c>
    </row>
    <row r="2584" spans="1:22" x14ac:dyDescent="0.3">
      <c r="A2584" s="230">
        <v>412876</v>
      </c>
      <c r="B2584" s="230" t="s">
        <v>1391</v>
      </c>
      <c r="C2584" s="230" t="s">
        <v>104</v>
      </c>
      <c r="D2584" s="230" t="s">
        <v>357</v>
      </c>
      <c r="E2584" s="230" t="s">
        <v>145</v>
      </c>
      <c r="F2584" s="230">
        <v>32195</v>
      </c>
      <c r="G2584" s="230" t="s">
        <v>2434</v>
      </c>
      <c r="H2584" s="230" t="s">
        <v>1482</v>
      </c>
      <c r="I2584" s="230" t="s">
        <v>1460</v>
      </c>
      <c r="K2584" s="230">
        <v>2007</v>
      </c>
      <c r="L2584" s="230" t="s">
        <v>291</v>
      </c>
    </row>
    <row r="2585" spans="1:22" x14ac:dyDescent="0.3">
      <c r="A2585" s="230">
        <v>424680</v>
      </c>
      <c r="B2585" s="230" t="s">
        <v>1239</v>
      </c>
      <c r="C2585" s="230" t="s">
        <v>653</v>
      </c>
      <c r="D2585" s="230" t="s">
        <v>221</v>
      </c>
      <c r="E2585" s="230" t="s">
        <v>146</v>
      </c>
      <c r="F2585" s="230">
        <v>35855</v>
      </c>
      <c r="G2585" s="230" t="s">
        <v>2465</v>
      </c>
      <c r="H2585" s="230" t="s">
        <v>1482</v>
      </c>
      <c r="I2585" s="230" t="s">
        <v>1460</v>
      </c>
      <c r="J2585" s="230" t="s">
        <v>303</v>
      </c>
      <c r="K2585" s="230">
        <v>2016</v>
      </c>
      <c r="L2585" s="230" t="s">
        <v>1489</v>
      </c>
      <c r="V2585" s="230" t="s">
        <v>976</v>
      </c>
    </row>
    <row r="2586" spans="1:22" x14ac:dyDescent="0.3">
      <c r="A2586" s="230">
        <v>401369</v>
      </c>
      <c r="B2586" s="230" t="s">
        <v>1258</v>
      </c>
      <c r="C2586" s="230" t="s">
        <v>65</v>
      </c>
      <c r="D2586" s="230" t="s">
        <v>1259</v>
      </c>
      <c r="E2586" s="230" t="s">
        <v>145</v>
      </c>
      <c r="F2586" s="230">
        <v>28088</v>
      </c>
      <c r="G2586" s="230" t="s">
        <v>2473</v>
      </c>
      <c r="H2586" s="230" t="s">
        <v>1482</v>
      </c>
      <c r="I2586" s="230" t="s">
        <v>1460</v>
      </c>
      <c r="J2586" s="230" t="s">
        <v>1508</v>
      </c>
      <c r="K2586" s="230">
        <v>1998</v>
      </c>
      <c r="L2586" s="230" t="s">
        <v>288</v>
      </c>
    </row>
    <row r="2587" spans="1:22" x14ac:dyDescent="0.3">
      <c r="A2587" s="230">
        <v>412837</v>
      </c>
      <c r="B2587" s="230" t="s">
        <v>1290</v>
      </c>
      <c r="C2587" s="230" t="s">
        <v>63</v>
      </c>
      <c r="D2587" s="230" t="s">
        <v>1291</v>
      </c>
      <c r="E2587" s="230" t="s">
        <v>146</v>
      </c>
      <c r="F2587" s="230">
        <v>31099</v>
      </c>
      <c r="G2587" s="230" t="s">
        <v>288</v>
      </c>
      <c r="H2587" s="230" t="s">
        <v>1482</v>
      </c>
      <c r="I2587" s="230" t="s">
        <v>1460</v>
      </c>
      <c r="J2587" s="230" t="s">
        <v>1506</v>
      </c>
      <c r="K2587" s="230">
        <v>2004</v>
      </c>
      <c r="L2587" s="230" t="s">
        <v>288</v>
      </c>
    </row>
    <row r="2588" spans="1:22" x14ac:dyDescent="0.3">
      <c r="A2588" s="230">
        <v>411687</v>
      </c>
      <c r="B2588" s="230" t="s">
        <v>1416</v>
      </c>
      <c r="C2588" s="230" t="s">
        <v>421</v>
      </c>
      <c r="D2588" s="230" t="s">
        <v>208</v>
      </c>
      <c r="E2588" s="230" t="s">
        <v>145</v>
      </c>
      <c r="F2588" s="230">
        <v>31167</v>
      </c>
      <c r="G2588" s="230" t="s">
        <v>2475</v>
      </c>
      <c r="H2588" s="230" t="s">
        <v>1482</v>
      </c>
      <c r="I2588" s="230" t="s">
        <v>1460</v>
      </c>
      <c r="J2588" s="230" t="s">
        <v>1508</v>
      </c>
      <c r="K2588" s="230">
        <v>2006</v>
      </c>
      <c r="L2588" s="230" t="s">
        <v>288</v>
      </c>
    </row>
    <row r="2589" spans="1:22" x14ac:dyDescent="0.3">
      <c r="A2589" s="230">
        <v>419526</v>
      </c>
      <c r="B2589" s="230" t="s">
        <v>870</v>
      </c>
      <c r="C2589" s="230" t="s">
        <v>871</v>
      </c>
      <c r="D2589" s="230" t="s">
        <v>208</v>
      </c>
      <c r="E2589" s="230" t="s">
        <v>146</v>
      </c>
      <c r="F2589" s="230">
        <v>35278</v>
      </c>
      <c r="G2589" s="230" t="s">
        <v>2480</v>
      </c>
      <c r="H2589" s="230" t="s">
        <v>1482</v>
      </c>
      <c r="I2589" s="230" t="s">
        <v>1460</v>
      </c>
      <c r="J2589" s="230" t="s">
        <v>302</v>
      </c>
      <c r="K2589" s="230">
        <v>2014</v>
      </c>
      <c r="L2589" s="230" t="s">
        <v>288</v>
      </c>
      <c r="V2589" s="230" t="s">
        <v>976</v>
      </c>
    </row>
    <row r="2590" spans="1:22" x14ac:dyDescent="0.3">
      <c r="A2590" s="230">
        <v>419983</v>
      </c>
      <c r="B2590" s="230" t="s">
        <v>1409</v>
      </c>
      <c r="C2590" s="230" t="s">
        <v>575</v>
      </c>
      <c r="D2590" s="230" t="s">
        <v>730</v>
      </c>
      <c r="E2590" s="230" t="s">
        <v>145</v>
      </c>
      <c r="F2590" s="230">
        <v>34914</v>
      </c>
      <c r="G2590" s="230" t="s">
        <v>288</v>
      </c>
      <c r="H2590" s="230" t="s">
        <v>1482</v>
      </c>
      <c r="I2590" s="230" t="s">
        <v>1460</v>
      </c>
      <c r="J2590" s="230" t="s">
        <v>303</v>
      </c>
      <c r="K2590" s="230">
        <v>2014</v>
      </c>
      <c r="L2590" s="230" t="s">
        <v>288</v>
      </c>
    </row>
    <row r="2591" spans="1:22" x14ac:dyDescent="0.3">
      <c r="A2591" s="230">
        <v>421888</v>
      </c>
      <c r="B2591" s="230" t="s">
        <v>949</v>
      </c>
      <c r="C2591" s="230" t="s">
        <v>808</v>
      </c>
      <c r="D2591" s="230" t="s">
        <v>239</v>
      </c>
      <c r="E2591" s="230" t="s">
        <v>145</v>
      </c>
      <c r="F2591" s="230">
        <v>35833</v>
      </c>
      <c r="G2591" s="230" t="s">
        <v>1832</v>
      </c>
      <c r="H2591" s="230" t="s">
        <v>1482</v>
      </c>
      <c r="I2591" s="230" t="s">
        <v>1460</v>
      </c>
      <c r="J2591" s="230" t="s">
        <v>302</v>
      </c>
      <c r="K2591" s="230">
        <v>2016</v>
      </c>
      <c r="L2591" s="230" t="s">
        <v>288</v>
      </c>
    </row>
    <row r="2592" spans="1:22" x14ac:dyDescent="0.3">
      <c r="A2592" s="230">
        <v>425389</v>
      </c>
      <c r="B2592" s="230" t="s">
        <v>1162</v>
      </c>
      <c r="C2592" s="230" t="s">
        <v>794</v>
      </c>
      <c r="D2592" s="230" t="s">
        <v>210</v>
      </c>
      <c r="E2592" s="230" t="s">
        <v>145</v>
      </c>
      <c r="F2592" s="230">
        <v>35584</v>
      </c>
      <c r="G2592" s="230" t="s">
        <v>288</v>
      </c>
      <c r="H2592" s="230" t="s">
        <v>1482</v>
      </c>
      <c r="I2592" s="230" t="s">
        <v>1460</v>
      </c>
      <c r="J2592" s="230" t="s">
        <v>303</v>
      </c>
      <c r="K2592" s="230">
        <v>2016</v>
      </c>
      <c r="L2592" s="230" t="s">
        <v>288</v>
      </c>
      <c r="S2592" s="230" t="s">
        <v>976</v>
      </c>
      <c r="T2592" s="230" t="s">
        <v>976</v>
      </c>
      <c r="U2592" s="230" t="s">
        <v>976</v>
      </c>
      <c r="V2592" s="230" t="s">
        <v>976</v>
      </c>
    </row>
    <row r="2593" spans="1:22" x14ac:dyDescent="0.3">
      <c r="A2593" s="230">
        <v>421796</v>
      </c>
      <c r="B2593" s="230" t="s">
        <v>1089</v>
      </c>
      <c r="C2593" s="230" t="s">
        <v>83</v>
      </c>
      <c r="D2593" s="230" t="s">
        <v>1090</v>
      </c>
      <c r="E2593" s="230" t="s">
        <v>145</v>
      </c>
      <c r="F2593" s="230">
        <v>35796</v>
      </c>
      <c r="G2593" s="230" t="s">
        <v>288</v>
      </c>
      <c r="H2593" s="230" t="s">
        <v>1482</v>
      </c>
      <c r="I2593" s="230" t="s">
        <v>1460</v>
      </c>
      <c r="J2593" s="230" t="s">
        <v>303</v>
      </c>
      <c r="K2593" s="230">
        <v>2016</v>
      </c>
      <c r="L2593" s="230" t="s">
        <v>288</v>
      </c>
    </row>
    <row r="2594" spans="1:22" x14ac:dyDescent="0.3">
      <c r="A2594" s="230">
        <v>404275</v>
      </c>
      <c r="B2594" s="230" t="s">
        <v>1081</v>
      </c>
      <c r="C2594" s="230" t="s">
        <v>107</v>
      </c>
      <c r="D2594" s="230" t="s">
        <v>1082</v>
      </c>
      <c r="E2594" s="230" t="s">
        <v>145</v>
      </c>
      <c r="F2594" s="230">
        <v>28896</v>
      </c>
      <c r="G2594" s="230" t="s">
        <v>288</v>
      </c>
      <c r="H2594" s="230" t="s">
        <v>1482</v>
      </c>
      <c r="I2594" s="230" t="s">
        <v>1460</v>
      </c>
      <c r="J2594" s="230" t="s">
        <v>302</v>
      </c>
      <c r="K2594" s="230">
        <v>1998</v>
      </c>
      <c r="L2594" s="230" t="s">
        <v>293</v>
      </c>
    </row>
    <row r="2595" spans="1:22" x14ac:dyDescent="0.3">
      <c r="A2595" s="230">
        <v>416144</v>
      </c>
      <c r="B2595" s="230" t="s">
        <v>1300</v>
      </c>
      <c r="C2595" s="230" t="s">
        <v>437</v>
      </c>
      <c r="D2595" s="230" t="s">
        <v>1301</v>
      </c>
      <c r="E2595" s="230" t="s">
        <v>146</v>
      </c>
      <c r="F2595" s="230">
        <v>31004</v>
      </c>
      <c r="G2595" s="230" t="s">
        <v>288</v>
      </c>
      <c r="H2595" s="230" t="s">
        <v>1482</v>
      </c>
      <c r="I2595" s="230" t="s">
        <v>1460</v>
      </c>
      <c r="J2595" s="230" t="s">
        <v>302</v>
      </c>
      <c r="K2595" s="230">
        <v>2002</v>
      </c>
      <c r="L2595" s="230" t="s">
        <v>293</v>
      </c>
    </row>
    <row r="2596" spans="1:22" x14ac:dyDescent="0.3">
      <c r="A2596" s="230">
        <v>425095</v>
      </c>
      <c r="B2596" s="230" t="s">
        <v>797</v>
      </c>
      <c r="C2596" s="230" t="s">
        <v>740</v>
      </c>
      <c r="D2596" s="230" t="s">
        <v>998</v>
      </c>
      <c r="E2596" s="230" t="s">
        <v>145</v>
      </c>
      <c r="F2596" s="230" t="s">
        <v>2501</v>
      </c>
      <c r="G2596" s="230" t="s">
        <v>2502</v>
      </c>
      <c r="H2596" s="230" t="s">
        <v>1482</v>
      </c>
      <c r="I2596" s="230" t="s">
        <v>1460</v>
      </c>
      <c r="J2596" s="230" t="s">
        <v>302</v>
      </c>
      <c r="K2596" s="230">
        <v>2004</v>
      </c>
      <c r="L2596" s="230" t="s">
        <v>293</v>
      </c>
    </row>
    <row r="2597" spans="1:22" x14ac:dyDescent="0.3">
      <c r="A2597" s="230">
        <v>412805</v>
      </c>
      <c r="B2597" s="230" t="s">
        <v>1447</v>
      </c>
      <c r="C2597" s="230" t="s">
        <v>63</v>
      </c>
      <c r="D2597" s="230" t="s">
        <v>1448</v>
      </c>
      <c r="E2597" s="230" t="s">
        <v>146</v>
      </c>
      <c r="F2597" s="230">
        <v>33604</v>
      </c>
      <c r="G2597" s="230" t="s">
        <v>2504</v>
      </c>
      <c r="H2597" s="230" t="s">
        <v>1482</v>
      </c>
      <c r="I2597" s="230" t="s">
        <v>1460</v>
      </c>
      <c r="J2597" s="230" t="s">
        <v>302</v>
      </c>
      <c r="K2597" s="230">
        <v>2009</v>
      </c>
      <c r="L2597" s="230" t="s">
        <v>293</v>
      </c>
      <c r="V2597" s="230" t="s">
        <v>976</v>
      </c>
    </row>
    <row r="2598" spans="1:22" x14ac:dyDescent="0.3">
      <c r="A2598" s="230">
        <v>424649</v>
      </c>
      <c r="B2598" s="230" t="s">
        <v>1044</v>
      </c>
      <c r="C2598" s="230" t="s">
        <v>63</v>
      </c>
      <c r="D2598" s="230" t="s">
        <v>363</v>
      </c>
      <c r="E2598" s="230" t="s">
        <v>146</v>
      </c>
      <c r="F2598" s="230">
        <v>35902</v>
      </c>
      <c r="G2598" s="230" t="s">
        <v>2515</v>
      </c>
      <c r="H2598" s="230" t="s">
        <v>1482</v>
      </c>
      <c r="I2598" s="230" t="s">
        <v>1460</v>
      </c>
      <c r="J2598" s="230" t="s">
        <v>303</v>
      </c>
      <c r="K2598" s="230">
        <v>2016</v>
      </c>
      <c r="L2598" s="230" t="s">
        <v>293</v>
      </c>
    </row>
    <row r="2599" spans="1:22" x14ac:dyDescent="0.3">
      <c r="A2599" s="230">
        <v>412745</v>
      </c>
      <c r="B2599" s="230" t="s">
        <v>1349</v>
      </c>
      <c r="C2599" s="230" t="s">
        <v>63</v>
      </c>
      <c r="D2599" s="230" t="s">
        <v>1350</v>
      </c>
      <c r="E2599" s="230" t="s">
        <v>146</v>
      </c>
      <c r="F2599" s="230">
        <v>30265</v>
      </c>
      <c r="G2599" s="230" t="s">
        <v>288</v>
      </c>
      <c r="H2599" s="230" t="s">
        <v>1482</v>
      </c>
      <c r="I2599" s="230" t="s">
        <v>1460</v>
      </c>
      <c r="J2599" s="230" t="s">
        <v>303</v>
      </c>
      <c r="K2599" s="230">
        <v>2001</v>
      </c>
      <c r="L2599" s="230" t="s">
        <v>294</v>
      </c>
      <c r="S2599" s="230" t="s">
        <v>976</v>
      </c>
      <c r="U2599" s="230" t="s">
        <v>976</v>
      </c>
      <c r="V2599" s="230" t="s">
        <v>976</v>
      </c>
    </row>
    <row r="2600" spans="1:22" x14ac:dyDescent="0.3">
      <c r="A2600" s="230">
        <v>422056</v>
      </c>
      <c r="B2600" s="230" t="s">
        <v>1092</v>
      </c>
      <c r="C2600" s="230" t="s">
        <v>92</v>
      </c>
      <c r="D2600" s="230" t="s">
        <v>761</v>
      </c>
      <c r="E2600" s="230" t="s">
        <v>145</v>
      </c>
      <c r="F2600" s="230">
        <v>36281</v>
      </c>
      <c r="G2600" s="230" t="s">
        <v>294</v>
      </c>
      <c r="H2600" s="230" t="s">
        <v>1482</v>
      </c>
      <c r="I2600" s="230" t="s">
        <v>1460</v>
      </c>
      <c r="J2600" s="230" t="s">
        <v>302</v>
      </c>
      <c r="K2600" s="230">
        <v>2016</v>
      </c>
      <c r="L2600" s="230" t="s">
        <v>288</v>
      </c>
    </row>
    <row r="2601" spans="1:22" x14ac:dyDescent="0.3">
      <c r="A2601" s="230">
        <v>418409</v>
      </c>
      <c r="B2601" s="230" t="s">
        <v>1313</v>
      </c>
      <c r="C2601" s="230" t="s">
        <v>63</v>
      </c>
      <c r="D2601" s="230" t="s">
        <v>1314</v>
      </c>
      <c r="E2601" s="230" t="s">
        <v>145</v>
      </c>
      <c r="F2601" s="230">
        <v>34335</v>
      </c>
      <c r="G2601" s="230" t="s">
        <v>288</v>
      </c>
      <c r="H2601" s="230" t="s">
        <v>1482</v>
      </c>
      <c r="I2601" s="230" t="s">
        <v>1460</v>
      </c>
      <c r="J2601" s="230" t="s">
        <v>303</v>
      </c>
      <c r="K2601" s="230">
        <v>2001</v>
      </c>
      <c r="L2601" s="230" t="s">
        <v>293</v>
      </c>
    </row>
    <row r="2602" spans="1:22" x14ac:dyDescent="0.3">
      <c r="A2602" s="230">
        <v>424630</v>
      </c>
      <c r="B2602" s="230" t="s">
        <v>1030</v>
      </c>
      <c r="C2602" s="230" t="s">
        <v>1031</v>
      </c>
      <c r="D2602" s="230" t="s">
        <v>1032</v>
      </c>
      <c r="E2602" s="230" t="s">
        <v>146</v>
      </c>
      <c r="F2602" s="230">
        <v>36075</v>
      </c>
      <c r="G2602" s="230" t="s">
        <v>2658</v>
      </c>
      <c r="H2602" s="230" t="s">
        <v>1482</v>
      </c>
      <c r="I2602" s="230" t="s">
        <v>1460</v>
      </c>
      <c r="J2602" s="230" t="s">
        <v>302</v>
      </c>
      <c r="K2602" s="230">
        <v>2016</v>
      </c>
      <c r="L2602" s="230" t="s">
        <v>293</v>
      </c>
      <c r="S2602" s="230" t="s">
        <v>976</v>
      </c>
      <c r="V2602" s="230" t="s">
        <v>976</v>
      </c>
    </row>
    <row r="2603" spans="1:22" x14ac:dyDescent="0.3">
      <c r="A2603" s="230">
        <v>408925</v>
      </c>
      <c r="B2603" s="230" t="s">
        <v>1251</v>
      </c>
      <c r="C2603" s="230" t="s">
        <v>1206</v>
      </c>
      <c r="D2603" s="230" t="s">
        <v>1252</v>
      </c>
      <c r="E2603" s="230" t="s">
        <v>146</v>
      </c>
      <c r="F2603" s="230">
        <v>31413</v>
      </c>
      <c r="G2603" s="230" t="s">
        <v>2595</v>
      </c>
      <c r="H2603" s="230" t="s">
        <v>1482</v>
      </c>
      <c r="I2603" s="230" t="s">
        <v>1460</v>
      </c>
    </row>
    <row r="2604" spans="1:22" x14ac:dyDescent="0.3">
      <c r="A2604" s="230">
        <v>419448</v>
      </c>
      <c r="B2604" s="230" t="s">
        <v>972</v>
      </c>
      <c r="C2604" s="230" t="s">
        <v>65</v>
      </c>
      <c r="D2604" s="230" t="s">
        <v>204</v>
      </c>
      <c r="E2604" s="230" t="s">
        <v>145</v>
      </c>
      <c r="F2604" s="230" t="s">
        <v>2684</v>
      </c>
      <c r="G2604" s="230" t="s">
        <v>2631</v>
      </c>
      <c r="H2604" s="230" t="s">
        <v>1482</v>
      </c>
      <c r="I2604" s="230" t="s">
        <v>1460</v>
      </c>
      <c r="J2604" s="230" t="s">
        <v>303</v>
      </c>
      <c r="K2604" s="230">
        <v>2010</v>
      </c>
      <c r="L2604" s="230" t="s">
        <v>288</v>
      </c>
    </row>
    <row r="2605" spans="1:22" x14ac:dyDescent="0.3">
      <c r="A2605" s="230">
        <v>423175</v>
      </c>
      <c r="B2605" s="230" t="s">
        <v>1452</v>
      </c>
      <c r="C2605" s="230" t="s">
        <v>76</v>
      </c>
      <c r="D2605" s="230" t="s">
        <v>489</v>
      </c>
      <c r="E2605" s="230" t="s">
        <v>146</v>
      </c>
      <c r="F2605" s="230" t="s">
        <v>2696</v>
      </c>
      <c r="G2605" s="230" t="s">
        <v>2697</v>
      </c>
      <c r="H2605" s="230" t="s">
        <v>1482</v>
      </c>
      <c r="I2605" s="230" t="s">
        <v>1460</v>
      </c>
      <c r="J2605" s="230" t="s">
        <v>303</v>
      </c>
      <c r="K2605" s="230">
        <v>2013</v>
      </c>
      <c r="L2605" s="230" t="s">
        <v>293</v>
      </c>
    </row>
    <row r="2606" spans="1:22" x14ac:dyDescent="0.3">
      <c r="A2606" s="230">
        <v>404222</v>
      </c>
      <c r="B2606" s="230" t="s">
        <v>1331</v>
      </c>
      <c r="C2606" s="230" t="s">
        <v>65</v>
      </c>
      <c r="D2606" s="230" t="s">
        <v>774</v>
      </c>
      <c r="E2606" s="230" t="s">
        <v>146</v>
      </c>
      <c r="F2606" s="230">
        <v>26024</v>
      </c>
      <c r="G2606" s="230" t="s">
        <v>1836</v>
      </c>
      <c r="H2606" s="230" t="s">
        <v>1482</v>
      </c>
      <c r="I2606" s="230" t="s">
        <v>1460</v>
      </c>
      <c r="J2606" s="230" t="s">
        <v>1506</v>
      </c>
      <c r="K2606" s="230">
        <v>1989</v>
      </c>
      <c r="L2606" s="230" t="s">
        <v>290</v>
      </c>
    </row>
    <row r="2607" spans="1:22" x14ac:dyDescent="0.3">
      <c r="A2607" s="230">
        <v>412247</v>
      </c>
      <c r="B2607" s="230" t="s">
        <v>1344</v>
      </c>
      <c r="C2607" s="230" t="s">
        <v>118</v>
      </c>
      <c r="D2607" s="230" t="s">
        <v>1345</v>
      </c>
      <c r="E2607" s="230" t="s">
        <v>146</v>
      </c>
      <c r="F2607" s="230">
        <v>30885</v>
      </c>
      <c r="G2607" s="230" t="s">
        <v>288</v>
      </c>
      <c r="H2607" s="230" t="s">
        <v>1482</v>
      </c>
      <c r="I2607" s="230" t="s">
        <v>1460</v>
      </c>
      <c r="J2607" s="230" t="s">
        <v>303</v>
      </c>
      <c r="K2607" s="230">
        <v>2000</v>
      </c>
      <c r="L2607" s="230" t="s">
        <v>290</v>
      </c>
    </row>
    <row r="2608" spans="1:22" x14ac:dyDescent="0.3">
      <c r="A2608" s="230">
        <v>417030</v>
      </c>
      <c r="B2608" s="230" t="s">
        <v>1347</v>
      </c>
      <c r="C2608" s="230" t="s">
        <v>533</v>
      </c>
      <c r="D2608" s="230" t="s">
        <v>1348</v>
      </c>
      <c r="E2608" s="230" t="s">
        <v>146</v>
      </c>
      <c r="F2608" s="230">
        <v>30510</v>
      </c>
      <c r="G2608" s="230" t="s">
        <v>2728</v>
      </c>
      <c r="H2608" s="230" t="s">
        <v>1482</v>
      </c>
      <c r="I2608" s="230" t="s">
        <v>1460</v>
      </c>
      <c r="J2608" s="230" t="s">
        <v>302</v>
      </c>
      <c r="K2608" s="230">
        <v>2002</v>
      </c>
      <c r="L2608" s="230" t="s">
        <v>290</v>
      </c>
      <c r="S2608" s="230" t="s">
        <v>976</v>
      </c>
      <c r="T2608" s="230" t="s">
        <v>976</v>
      </c>
      <c r="U2608" s="230" t="s">
        <v>976</v>
      </c>
      <c r="V2608" s="230" t="s">
        <v>976</v>
      </c>
    </row>
    <row r="2609" spans="1:22" x14ac:dyDescent="0.3">
      <c r="A2609" s="230">
        <v>419647</v>
      </c>
      <c r="B2609" s="230" t="s">
        <v>1351</v>
      </c>
      <c r="C2609" s="230" t="s">
        <v>393</v>
      </c>
      <c r="D2609" s="230" t="s">
        <v>215</v>
      </c>
      <c r="E2609" s="230" t="s">
        <v>146</v>
      </c>
      <c r="F2609" s="230">
        <v>33664</v>
      </c>
      <c r="G2609" s="230" t="s">
        <v>290</v>
      </c>
      <c r="H2609" s="230" t="s">
        <v>1482</v>
      </c>
      <c r="I2609" s="230" t="s">
        <v>1460</v>
      </c>
      <c r="J2609" s="230" t="s">
        <v>302</v>
      </c>
      <c r="K2609" s="230">
        <v>2010</v>
      </c>
      <c r="L2609" s="230" t="s">
        <v>290</v>
      </c>
    </row>
    <row r="2610" spans="1:22" x14ac:dyDescent="0.3">
      <c r="A2610" s="230">
        <v>418591</v>
      </c>
      <c r="B2610" s="230" t="s">
        <v>1431</v>
      </c>
      <c r="C2610" s="230" t="s">
        <v>533</v>
      </c>
      <c r="D2610" s="230" t="s">
        <v>1125</v>
      </c>
      <c r="E2610" s="230" t="s">
        <v>145</v>
      </c>
      <c r="F2610" s="230">
        <v>34335</v>
      </c>
      <c r="G2610" s="230" t="s">
        <v>2742</v>
      </c>
      <c r="H2610" s="230" t="s">
        <v>1482</v>
      </c>
      <c r="I2610" s="230" t="s">
        <v>1460</v>
      </c>
      <c r="J2610" s="230" t="s">
        <v>303</v>
      </c>
      <c r="K2610" s="230">
        <v>2011</v>
      </c>
      <c r="L2610" s="230" t="s">
        <v>290</v>
      </c>
      <c r="U2610" s="230" t="s">
        <v>976</v>
      </c>
      <c r="V2610" s="230" t="s">
        <v>976</v>
      </c>
    </row>
    <row r="2611" spans="1:22" x14ac:dyDescent="0.3">
      <c r="A2611" s="230">
        <v>418449</v>
      </c>
      <c r="B2611" s="230" t="s">
        <v>903</v>
      </c>
      <c r="C2611" s="230" t="s">
        <v>356</v>
      </c>
      <c r="D2611" s="230" t="s">
        <v>215</v>
      </c>
      <c r="E2611" s="230" t="s">
        <v>146</v>
      </c>
      <c r="F2611" s="230">
        <v>35065</v>
      </c>
      <c r="G2611" s="230" t="s">
        <v>611</v>
      </c>
      <c r="H2611" s="230" t="s">
        <v>1482</v>
      </c>
      <c r="I2611" s="230" t="s">
        <v>1460</v>
      </c>
      <c r="J2611" s="230" t="s">
        <v>302</v>
      </c>
      <c r="K2611" s="230">
        <v>2012</v>
      </c>
      <c r="L2611" s="230" t="s">
        <v>290</v>
      </c>
    </row>
    <row r="2612" spans="1:22" x14ac:dyDescent="0.3">
      <c r="A2612" s="230">
        <v>416286</v>
      </c>
      <c r="B2612" s="230" t="s">
        <v>1302</v>
      </c>
      <c r="C2612" s="230" t="s">
        <v>358</v>
      </c>
      <c r="D2612" s="230" t="s">
        <v>215</v>
      </c>
      <c r="E2612" s="230" t="s">
        <v>145</v>
      </c>
      <c r="F2612" s="230">
        <v>34700</v>
      </c>
      <c r="G2612" s="230" t="s">
        <v>2748</v>
      </c>
      <c r="H2612" s="230" t="s">
        <v>1482</v>
      </c>
      <c r="I2612" s="230" t="s">
        <v>1460</v>
      </c>
      <c r="J2612" s="230" t="s">
        <v>303</v>
      </c>
      <c r="K2612" s="230">
        <v>2012</v>
      </c>
      <c r="L2612" s="230" t="s">
        <v>290</v>
      </c>
    </row>
    <row r="2613" spans="1:22" x14ac:dyDescent="0.3">
      <c r="A2613" s="230">
        <v>424552</v>
      </c>
      <c r="B2613" s="230" t="s">
        <v>1183</v>
      </c>
      <c r="C2613" s="230" t="s">
        <v>389</v>
      </c>
      <c r="D2613" s="230" t="s">
        <v>221</v>
      </c>
      <c r="E2613" s="230" t="s">
        <v>146</v>
      </c>
      <c r="F2613" s="230">
        <v>35065</v>
      </c>
      <c r="G2613" s="230" t="s">
        <v>786</v>
      </c>
      <c r="H2613" s="230" t="s">
        <v>1482</v>
      </c>
      <c r="I2613" s="230" t="s">
        <v>1460</v>
      </c>
      <c r="J2613" s="230" t="s">
        <v>303</v>
      </c>
      <c r="K2613" s="230">
        <v>2013</v>
      </c>
      <c r="L2613" s="230" t="s">
        <v>290</v>
      </c>
    </row>
    <row r="2614" spans="1:22" x14ac:dyDescent="0.3">
      <c r="A2614" s="230">
        <v>425379</v>
      </c>
      <c r="B2614" s="230" t="s">
        <v>1243</v>
      </c>
      <c r="C2614" s="230" t="s">
        <v>75</v>
      </c>
      <c r="D2614" s="230" t="s">
        <v>254</v>
      </c>
      <c r="E2614" s="230" t="s">
        <v>146</v>
      </c>
      <c r="F2614" s="230">
        <v>35645</v>
      </c>
      <c r="G2614" s="230" t="s">
        <v>2728</v>
      </c>
      <c r="H2614" s="230" t="s">
        <v>1482</v>
      </c>
      <c r="I2614" s="230" t="s">
        <v>1460</v>
      </c>
      <c r="J2614" s="230" t="s">
        <v>303</v>
      </c>
      <c r="K2614" s="230">
        <v>2016</v>
      </c>
      <c r="L2614" s="230" t="s">
        <v>290</v>
      </c>
      <c r="V2614" s="230" t="s">
        <v>976</v>
      </c>
    </row>
    <row r="2615" spans="1:22" x14ac:dyDescent="0.3">
      <c r="A2615" s="230">
        <v>424390</v>
      </c>
      <c r="B2615" s="230" t="s">
        <v>964</v>
      </c>
      <c r="C2615" s="230" t="s">
        <v>131</v>
      </c>
      <c r="D2615" s="230" t="s">
        <v>269</v>
      </c>
      <c r="E2615" s="230" t="s">
        <v>146</v>
      </c>
      <c r="F2615" s="230">
        <v>35438</v>
      </c>
      <c r="G2615" s="230" t="s">
        <v>2885</v>
      </c>
      <c r="H2615" s="230" t="s">
        <v>1482</v>
      </c>
      <c r="I2615" s="230" t="s">
        <v>1460</v>
      </c>
      <c r="J2615" s="230" t="s">
        <v>302</v>
      </c>
      <c r="K2615" s="230">
        <v>2014</v>
      </c>
      <c r="L2615" s="230" t="s">
        <v>1504</v>
      </c>
      <c r="U2615" s="230" t="s">
        <v>976</v>
      </c>
      <c r="V2615" s="230" t="s">
        <v>976</v>
      </c>
    </row>
    <row r="2616" spans="1:22" x14ac:dyDescent="0.3">
      <c r="A2616" s="230">
        <v>411990</v>
      </c>
      <c r="B2616" s="230" t="s">
        <v>881</v>
      </c>
      <c r="C2616" s="230" t="s">
        <v>574</v>
      </c>
      <c r="D2616" s="230" t="s">
        <v>882</v>
      </c>
      <c r="E2616" s="230" t="s">
        <v>145</v>
      </c>
      <c r="F2616" s="230">
        <v>32748</v>
      </c>
      <c r="G2616" s="230" t="s">
        <v>2890</v>
      </c>
      <c r="H2616" s="230" t="s">
        <v>1482</v>
      </c>
      <c r="I2616" s="230" t="s">
        <v>1460</v>
      </c>
      <c r="J2616" s="230" t="s">
        <v>303</v>
      </c>
      <c r="K2616" s="230">
        <v>2008</v>
      </c>
      <c r="L2616" s="230" t="s">
        <v>288</v>
      </c>
    </row>
    <row r="2617" spans="1:22" x14ac:dyDescent="0.3">
      <c r="A2617" s="230">
        <v>417573</v>
      </c>
      <c r="B2617" s="230" t="s">
        <v>1310</v>
      </c>
      <c r="C2617" s="230" t="s">
        <v>405</v>
      </c>
      <c r="D2617" s="230" t="s">
        <v>551</v>
      </c>
      <c r="E2617" s="230" t="s">
        <v>145</v>
      </c>
      <c r="F2617" s="230">
        <v>33284</v>
      </c>
      <c r="G2617" s="230" t="s">
        <v>290</v>
      </c>
      <c r="H2617" s="230" t="s">
        <v>1482</v>
      </c>
      <c r="I2617" s="230" t="s">
        <v>1460</v>
      </c>
      <c r="J2617" s="230" t="s">
        <v>303</v>
      </c>
      <c r="K2617" s="230">
        <v>2009</v>
      </c>
      <c r="L2617" s="230" t="s">
        <v>288</v>
      </c>
    </row>
    <row r="2618" spans="1:22" x14ac:dyDescent="0.3">
      <c r="A2618" s="230">
        <v>420034</v>
      </c>
      <c r="B2618" s="230" t="s">
        <v>923</v>
      </c>
      <c r="C2618" s="230" t="s">
        <v>441</v>
      </c>
      <c r="D2618" s="230" t="s">
        <v>253</v>
      </c>
      <c r="E2618" s="230" t="s">
        <v>145</v>
      </c>
      <c r="F2618" s="230">
        <v>33100</v>
      </c>
      <c r="G2618" s="230" t="s">
        <v>2891</v>
      </c>
      <c r="H2618" s="230" t="s">
        <v>1482</v>
      </c>
      <c r="I2618" s="230" t="s">
        <v>1460</v>
      </c>
      <c r="J2618" s="230" t="s">
        <v>302</v>
      </c>
      <c r="K2618" s="230">
        <v>2010</v>
      </c>
      <c r="L2618" s="230" t="s">
        <v>288</v>
      </c>
    </row>
    <row r="2619" spans="1:22" x14ac:dyDescent="0.3">
      <c r="A2619" s="230">
        <v>424563</v>
      </c>
      <c r="B2619" s="230" t="s">
        <v>1184</v>
      </c>
      <c r="C2619" s="230" t="s">
        <v>1185</v>
      </c>
      <c r="D2619" s="230" t="s">
        <v>200</v>
      </c>
      <c r="E2619" s="230" t="s">
        <v>146</v>
      </c>
      <c r="F2619" s="230">
        <v>34359</v>
      </c>
      <c r="G2619" s="230" t="s">
        <v>294</v>
      </c>
      <c r="H2619" s="230" t="s">
        <v>1482</v>
      </c>
      <c r="I2619" s="230" t="s">
        <v>1460</v>
      </c>
      <c r="J2619" s="230" t="s">
        <v>302</v>
      </c>
      <c r="K2619" s="230">
        <v>2014</v>
      </c>
      <c r="L2619" s="230" t="s">
        <v>288</v>
      </c>
      <c r="U2619" s="230" t="s">
        <v>976</v>
      </c>
      <c r="V2619" s="230" t="s">
        <v>976</v>
      </c>
    </row>
    <row r="2620" spans="1:22" x14ac:dyDescent="0.3">
      <c r="A2620" s="230">
        <v>419171</v>
      </c>
      <c r="B2620" s="230" t="s">
        <v>1083</v>
      </c>
      <c r="C2620" s="230" t="s">
        <v>398</v>
      </c>
      <c r="D2620" s="230" t="s">
        <v>1084</v>
      </c>
      <c r="E2620" s="230" t="s">
        <v>145</v>
      </c>
      <c r="F2620" s="230">
        <v>34700</v>
      </c>
      <c r="G2620" s="230" t="s">
        <v>1654</v>
      </c>
      <c r="H2620" s="230" t="s">
        <v>1482</v>
      </c>
      <c r="I2620" s="230" t="s">
        <v>1460</v>
      </c>
      <c r="J2620" s="230" t="s">
        <v>302</v>
      </c>
      <c r="K2620" s="230">
        <v>2015</v>
      </c>
      <c r="L2620" s="230" t="s">
        <v>288</v>
      </c>
    </row>
    <row r="2621" spans="1:22" x14ac:dyDescent="0.3">
      <c r="A2621" s="230">
        <v>424706</v>
      </c>
      <c r="B2621" s="230" t="s">
        <v>1179</v>
      </c>
      <c r="C2621" s="230" t="s">
        <v>1180</v>
      </c>
      <c r="D2621" s="230" t="s">
        <v>223</v>
      </c>
      <c r="E2621" s="230" t="s">
        <v>145</v>
      </c>
      <c r="F2621" s="230">
        <v>35796</v>
      </c>
      <c r="G2621" s="230" t="s">
        <v>288</v>
      </c>
      <c r="H2621" s="230" t="s">
        <v>1482</v>
      </c>
      <c r="I2621" s="230" t="s">
        <v>1460</v>
      </c>
      <c r="J2621" s="230" t="s">
        <v>303</v>
      </c>
      <c r="K2621" s="230">
        <v>2016</v>
      </c>
      <c r="L2621" s="230" t="s">
        <v>288</v>
      </c>
      <c r="T2621" s="230" t="s">
        <v>976</v>
      </c>
      <c r="U2621" s="230" t="s">
        <v>976</v>
      </c>
      <c r="V2621" s="230" t="s">
        <v>976</v>
      </c>
    </row>
    <row r="2622" spans="1:22" x14ac:dyDescent="0.3">
      <c r="A2622" s="230">
        <v>411267</v>
      </c>
      <c r="B2622" s="230" t="s">
        <v>1360</v>
      </c>
      <c r="C2622" s="230" t="s">
        <v>537</v>
      </c>
      <c r="D2622" s="230" t="s">
        <v>625</v>
      </c>
      <c r="E2622" s="230" t="s">
        <v>145</v>
      </c>
      <c r="F2622" s="230">
        <v>32575</v>
      </c>
      <c r="G2622" s="230" t="s">
        <v>2732</v>
      </c>
      <c r="H2622" s="230" t="s">
        <v>1482</v>
      </c>
      <c r="I2622" s="230" t="s">
        <v>1460</v>
      </c>
      <c r="J2622" s="230" t="s">
        <v>1508</v>
      </c>
      <c r="K2622" s="230">
        <v>2008</v>
      </c>
      <c r="L2622" s="230" t="s">
        <v>293</v>
      </c>
      <c r="U2622" s="230" t="s">
        <v>976</v>
      </c>
      <c r="V2622" s="230" t="s">
        <v>976</v>
      </c>
    </row>
    <row r="2623" spans="1:22" x14ac:dyDescent="0.3">
      <c r="A2623" s="230">
        <v>421305</v>
      </c>
      <c r="B2623" s="230" t="s">
        <v>944</v>
      </c>
      <c r="C2623" s="230" t="s">
        <v>70</v>
      </c>
      <c r="D2623" s="230" t="s">
        <v>859</v>
      </c>
      <c r="E2623" s="230" t="s">
        <v>146</v>
      </c>
      <c r="F2623" s="230">
        <v>31194</v>
      </c>
      <c r="G2623" s="230" t="s">
        <v>2920</v>
      </c>
      <c r="H2623" s="230" t="s">
        <v>1482</v>
      </c>
      <c r="I2623" s="230" t="s">
        <v>1460</v>
      </c>
      <c r="K2623" s="230">
        <v>2003</v>
      </c>
    </row>
    <row r="2624" spans="1:22" x14ac:dyDescent="0.3">
      <c r="A2624" s="230">
        <v>413560</v>
      </c>
      <c r="B2624" s="230" t="s">
        <v>1438</v>
      </c>
      <c r="C2624" s="230" t="s">
        <v>581</v>
      </c>
      <c r="D2624" s="230" t="s">
        <v>713</v>
      </c>
      <c r="E2624" s="230" t="s">
        <v>146</v>
      </c>
      <c r="F2624" s="230">
        <v>30965</v>
      </c>
      <c r="G2624" s="230" t="s">
        <v>1836</v>
      </c>
      <c r="H2624" s="230" t="s">
        <v>1482</v>
      </c>
      <c r="I2624" s="230" t="s">
        <v>1460</v>
      </c>
    </row>
    <row r="2625" spans="1:22" x14ac:dyDescent="0.3">
      <c r="A2625" s="230">
        <v>413392</v>
      </c>
      <c r="B2625" s="230" t="s">
        <v>1375</v>
      </c>
      <c r="C2625" s="230" t="s">
        <v>1206</v>
      </c>
      <c r="D2625" s="230" t="s">
        <v>231</v>
      </c>
      <c r="E2625" s="230" t="s">
        <v>146</v>
      </c>
      <c r="F2625" s="230">
        <v>31857</v>
      </c>
      <c r="G2625" s="230" t="s">
        <v>288</v>
      </c>
      <c r="H2625" s="230" t="s">
        <v>1482</v>
      </c>
      <c r="I2625" s="230" t="s">
        <v>1460</v>
      </c>
    </row>
    <row r="2626" spans="1:22" x14ac:dyDescent="0.3">
      <c r="A2626" s="230">
        <v>413977</v>
      </c>
      <c r="B2626" s="230" t="s">
        <v>1371</v>
      </c>
      <c r="C2626" s="230" t="s">
        <v>1333</v>
      </c>
      <c r="D2626" s="230" t="s">
        <v>668</v>
      </c>
      <c r="E2626" s="230" t="s">
        <v>146</v>
      </c>
      <c r="F2626" s="230">
        <v>32893</v>
      </c>
      <c r="G2626" s="230" t="s">
        <v>288</v>
      </c>
      <c r="H2626" s="230" t="s">
        <v>1482</v>
      </c>
      <c r="I2626" s="230" t="s">
        <v>1460</v>
      </c>
      <c r="V2626" s="230" t="s">
        <v>976</v>
      </c>
    </row>
    <row r="2627" spans="1:22" x14ac:dyDescent="0.3">
      <c r="A2627" s="230">
        <v>413128</v>
      </c>
      <c r="B2627" s="230" t="s">
        <v>886</v>
      </c>
      <c r="C2627" s="230" t="s">
        <v>66</v>
      </c>
      <c r="D2627" s="230" t="s">
        <v>213</v>
      </c>
      <c r="E2627" s="230" t="s">
        <v>145</v>
      </c>
      <c r="F2627" s="230">
        <v>33399</v>
      </c>
      <c r="G2627" s="230" t="s">
        <v>288</v>
      </c>
      <c r="H2627" s="230" t="s">
        <v>1482</v>
      </c>
      <c r="I2627" s="230" t="s">
        <v>1460</v>
      </c>
      <c r="V2627" s="230" t="s">
        <v>976</v>
      </c>
    </row>
    <row r="2628" spans="1:22" x14ac:dyDescent="0.3">
      <c r="A2628" s="230">
        <v>416045</v>
      </c>
      <c r="B2628" s="230" t="s">
        <v>893</v>
      </c>
      <c r="C2628" s="230" t="s">
        <v>792</v>
      </c>
      <c r="D2628" s="230" t="s">
        <v>388</v>
      </c>
      <c r="E2628" s="230" t="s">
        <v>145</v>
      </c>
      <c r="F2628" s="230">
        <v>34369</v>
      </c>
      <c r="G2628" s="230" t="s">
        <v>2748</v>
      </c>
      <c r="H2628" s="230" t="s">
        <v>1482</v>
      </c>
      <c r="I2628" s="230" t="s">
        <v>1460</v>
      </c>
    </row>
    <row r="2629" spans="1:22" x14ac:dyDescent="0.3">
      <c r="A2629" s="230">
        <v>411595</v>
      </c>
      <c r="B2629" s="230" t="s">
        <v>1390</v>
      </c>
      <c r="C2629" s="230" t="s">
        <v>413</v>
      </c>
      <c r="D2629" s="230" t="s">
        <v>473</v>
      </c>
      <c r="E2629" s="230" t="s">
        <v>145</v>
      </c>
      <c r="F2629" s="230">
        <v>32145</v>
      </c>
      <c r="G2629" s="230" t="s">
        <v>288</v>
      </c>
      <c r="H2629" s="230" t="s">
        <v>1482</v>
      </c>
      <c r="I2629" s="230" t="s">
        <v>1460</v>
      </c>
      <c r="J2629" s="230" t="s">
        <v>302</v>
      </c>
      <c r="K2629" s="230">
        <v>2005</v>
      </c>
      <c r="L2629" s="230" t="s">
        <v>299</v>
      </c>
    </row>
    <row r="2630" spans="1:22" x14ac:dyDescent="0.3">
      <c r="A2630" s="230">
        <v>414409</v>
      </c>
      <c r="B2630" s="230" t="s">
        <v>1257</v>
      </c>
      <c r="C2630" s="230" t="s">
        <v>92</v>
      </c>
      <c r="D2630" s="230" t="s">
        <v>261</v>
      </c>
      <c r="E2630" s="230" t="s">
        <v>145</v>
      </c>
      <c r="F2630" s="230">
        <v>33994</v>
      </c>
      <c r="G2630" s="230" t="s">
        <v>288</v>
      </c>
      <c r="H2630" s="230" t="s">
        <v>1482</v>
      </c>
      <c r="I2630" s="230" t="s">
        <v>1460</v>
      </c>
      <c r="J2630" s="230" t="s">
        <v>302</v>
      </c>
      <c r="K2630" s="230">
        <v>2010</v>
      </c>
      <c r="L2630" s="230" t="s">
        <v>299</v>
      </c>
      <c r="T2630" s="230" t="s">
        <v>976</v>
      </c>
      <c r="V2630" s="230" t="s">
        <v>976</v>
      </c>
    </row>
    <row r="2631" spans="1:22" x14ac:dyDescent="0.3">
      <c r="A2631" s="230">
        <v>416905</v>
      </c>
      <c r="B2631" s="230" t="s">
        <v>1204</v>
      </c>
      <c r="C2631" s="230" t="s">
        <v>1205</v>
      </c>
      <c r="D2631" s="230" t="s">
        <v>206</v>
      </c>
      <c r="E2631" s="230" t="s">
        <v>146</v>
      </c>
      <c r="F2631" s="230">
        <v>33853</v>
      </c>
      <c r="G2631" s="230" t="s">
        <v>288</v>
      </c>
      <c r="H2631" s="230" t="s">
        <v>1482</v>
      </c>
      <c r="I2631" s="230" t="s">
        <v>1460</v>
      </c>
      <c r="J2631" s="230" t="s">
        <v>303</v>
      </c>
      <c r="K2631" s="230">
        <v>2011</v>
      </c>
      <c r="L2631" s="230" t="s">
        <v>299</v>
      </c>
      <c r="U2631" s="230" t="s">
        <v>976</v>
      </c>
      <c r="V2631" s="230" t="s">
        <v>976</v>
      </c>
    </row>
    <row r="2632" spans="1:22" x14ac:dyDescent="0.3">
      <c r="A2632" s="230">
        <v>424975</v>
      </c>
      <c r="B2632" s="230" t="s">
        <v>1052</v>
      </c>
      <c r="C2632" s="230" t="s">
        <v>537</v>
      </c>
      <c r="D2632" s="230" t="s">
        <v>454</v>
      </c>
      <c r="E2632" s="230" t="s">
        <v>145</v>
      </c>
      <c r="F2632" s="230">
        <v>35261</v>
      </c>
      <c r="G2632" s="230" t="s">
        <v>293</v>
      </c>
      <c r="H2632" s="230" t="s">
        <v>1482</v>
      </c>
      <c r="I2632" s="230" t="s">
        <v>1460</v>
      </c>
      <c r="J2632" s="230" t="s">
        <v>303</v>
      </c>
      <c r="K2632" s="230">
        <v>2014</v>
      </c>
      <c r="L2632" s="230" t="s">
        <v>299</v>
      </c>
    </row>
    <row r="2633" spans="1:22" x14ac:dyDescent="0.3">
      <c r="A2633" s="230">
        <v>421692</v>
      </c>
      <c r="B2633" s="230" t="s">
        <v>1229</v>
      </c>
      <c r="C2633" s="230" t="s">
        <v>104</v>
      </c>
      <c r="D2633" s="230" t="s">
        <v>253</v>
      </c>
      <c r="E2633" s="230" t="s">
        <v>145</v>
      </c>
      <c r="F2633" s="230">
        <v>35918</v>
      </c>
      <c r="G2633" s="230" t="s">
        <v>288</v>
      </c>
      <c r="H2633" s="230" t="s">
        <v>1482</v>
      </c>
      <c r="I2633" s="230" t="s">
        <v>1460</v>
      </c>
      <c r="J2633" s="230" t="s">
        <v>302</v>
      </c>
      <c r="K2633" s="230">
        <v>2016</v>
      </c>
      <c r="L2633" s="230" t="s">
        <v>299</v>
      </c>
      <c r="U2633" s="230" t="s">
        <v>976</v>
      </c>
      <c r="V2633" s="230" t="s">
        <v>976</v>
      </c>
    </row>
    <row r="2634" spans="1:22" x14ac:dyDescent="0.3">
      <c r="A2634" s="230">
        <v>423849</v>
      </c>
      <c r="B2634" s="230" t="s">
        <v>1171</v>
      </c>
      <c r="C2634" s="230" t="s">
        <v>83</v>
      </c>
      <c r="D2634" s="230" t="s">
        <v>1172</v>
      </c>
      <c r="E2634" s="230" t="s">
        <v>145</v>
      </c>
      <c r="F2634" s="230">
        <v>36337</v>
      </c>
      <c r="G2634" s="230" t="s">
        <v>288</v>
      </c>
      <c r="H2634" s="230" t="s">
        <v>1482</v>
      </c>
      <c r="I2634" s="230" t="s">
        <v>1460</v>
      </c>
      <c r="J2634" s="230" t="s">
        <v>302</v>
      </c>
      <c r="K2634" s="230">
        <v>2017</v>
      </c>
      <c r="L2634" s="230" t="s">
        <v>299</v>
      </c>
      <c r="S2634" s="230" t="s">
        <v>976</v>
      </c>
      <c r="T2634" s="230" t="s">
        <v>976</v>
      </c>
      <c r="U2634" s="230" t="s">
        <v>976</v>
      </c>
      <c r="V2634" s="230" t="s">
        <v>976</v>
      </c>
    </row>
    <row r="2635" spans="1:22" x14ac:dyDescent="0.3">
      <c r="A2635" s="230">
        <v>422335</v>
      </c>
      <c r="B2635" s="230" t="s">
        <v>1095</v>
      </c>
      <c r="C2635" s="230" t="s">
        <v>64</v>
      </c>
      <c r="D2635" s="230" t="s">
        <v>250</v>
      </c>
      <c r="E2635" s="230" t="s">
        <v>146</v>
      </c>
      <c r="F2635" s="230">
        <v>22785</v>
      </c>
      <c r="G2635" s="230" t="s">
        <v>288</v>
      </c>
      <c r="H2635" s="230" t="s">
        <v>1482</v>
      </c>
      <c r="I2635" s="230" t="s">
        <v>1460</v>
      </c>
      <c r="J2635" s="230" t="s">
        <v>302</v>
      </c>
      <c r="K2635" s="230">
        <v>1982</v>
      </c>
      <c r="L2635" s="230" t="s">
        <v>288</v>
      </c>
    </row>
    <row r="2636" spans="1:22" x14ac:dyDescent="0.3">
      <c r="A2636" s="230">
        <v>421645</v>
      </c>
      <c r="B2636" s="230" t="s">
        <v>948</v>
      </c>
      <c r="C2636" s="230" t="s">
        <v>92</v>
      </c>
      <c r="D2636" s="230" t="s">
        <v>661</v>
      </c>
      <c r="E2636" s="230" t="s">
        <v>146</v>
      </c>
      <c r="F2636" s="230">
        <v>26539</v>
      </c>
      <c r="G2636" s="230" t="s">
        <v>3026</v>
      </c>
      <c r="H2636" s="230" t="s">
        <v>1482</v>
      </c>
      <c r="I2636" s="230" t="s">
        <v>1460</v>
      </c>
      <c r="J2636" s="230" t="s">
        <v>303</v>
      </c>
      <c r="K2636" s="230">
        <v>1990</v>
      </c>
      <c r="L2636" s="230" t="s">
        <v>288</v>
      </c>
      <c r="U2636" s="230" t="s">
        <v>976</v>
      </c>
      <c r="V2636" s="230" t="s">
        <v>976</v>
      </c>
    </row>
    <row r="2637" spans="1:22" x14ac:dyDescent="0.3">
      <c r="A2637" s="230">
        <v>420284</v>
      </c>
      <c r="B2637" s="230" t="s">
        <v>930</v>
      </c>
      <c r="C2637" s="230" t="s">
        <v>921</v>
      </c>
      <c r="D2637" s="230" t="s">
        <v>567</v>
      </c>
      <c r="E2637" s="230" t="s">
        <v>146</v>
      </c>
      <c r="F2637" s="230">
        <v>27039</v>
      </c>
      <c r="G2637" s="230" t="s">
        <v>288</v>
      </c>
      <c r="H2637" s="230" t="s">
        <v>1482</v>
      </c>
      <c r="I2637" s="230" t="s">
        <v>1460</v>
      </c>
      <c r="J2637" s="230" t="s">
        <v>302</v>
      </c>
      <c r="K2637" s="230">
        <v>1992</v>
      </c>
      <c r="L2637" s="230" t="s">
        <v>288</v>
      </c>
    </row>
    <row r="2638" spans="1:22" x14ac:dyDescent="0.3">
      <c r="A2638" s="230">
        <v>403517</v>
      </c>
      <c r="B2638" s="230" t="s">
        <v>1260</v>
      </c>
      <c r="C2638" s="230" t="s">
        <v>126</v>
      </c>
      <c r="D2638" s="230" t="s">
        <v>1261</v>
      </c>
      <c r="E2638" s="230" t="s">
        <v>146</v>
      </c>
      <c r="F2638" s="230">
        <v>28185</v>
      </c>
      <c r="G2638" s="230" t="s">
        <v>288</v>
      </c>
      <c r="H2638" s="230" t="s">
        <v>1482</v>
      </c>
      <c r="I2638" s="230" t="s">
        <v>1460</v>
      </c>
      <c r="J2638" s="230" t="s">
        <v>302</v>
      </c>
      <c r="K2638" s="230">
        <v>1995</v>
      </c>
      <c r="L2638" s="230" t="s">
        <v>288</v>
      </c>
      <c r="V2638" s="230" t="s">
        <v>976</v>
      </c>
    </row>
    <row r="2639" spans="1:22" x14ac:dyDescent="0.3">
      <c r="A2639" s="230">
        <v>418600</v>
      </c>
      <c r="B2639" s="230" t="s">
        <v>1315</v>
      </c>
      <c r="C2639" s="230" t="s">
        <v>130</v>
      </c>
      <c r="D2639" s="230" t="s">
        <v>204</v>
      </c>
      <c r="E2639" s="230" t="s">
        <v>145</v>
      </c>
      <c r="F2639" s="230">
        <v>34335</v>
      </c>
      <c r="G2639" s="230" t="s">
        <v>288</v>
      </c>
      <c r="H2639" s="230" t="s">
        <v>1482</v>
      </c>
      <c r="I2639" s="230" t="s">
        <v>1460</v>
      </c>
      <c r="J2639" s="230" t="s">
        <v>303</v>
      </c>
      <c r="K2639" s="230">
        <v>1998</v>
      </c>
      <c r="L2639" s="230" t="s">
        <v>288</v>
      </c>
    </row>
    <row r="2640" spans="1:22" x14ac:dyDescent="0.3">
      <c r="A2640" s="230">
        <v>420251</v>
      </c>
      <c r="B2640" s="230" t="s">
        <v>929</v>
      </c>
      <c r="C2640" s="230" t="s">
        <v>405</v>
      </c>
      <c r="D2640" s="230" t="s">
        <v>206</v>
      </c>
      <c r="E2640" s="230" t="s">
        <v>146</v>
      </c>
      <c r="F2640" s="230">
        <v>29598</v>
      </c>
      <c r="G2640" s="230" t="s">
        <v>288</v>
      </c>
      <c r="H2640" s="230" t="s">
        <v>1482</v>
      </c>
      <c r="I2640" s="230" t="s">
        <v>1460</v>
      </c>
      <c r="J2640" s="230" t="s">
        <v>303</v>
      </c>
      <c r="K2640" s="230">
        <v>1999</v>
      </c>
      <c r="L2640" s="230" t="s">
        <v>288</v>
      </c>
      <c r="S2640" s="230" t="s">
        <v>976</v>
      </c>
      <c r="U2640" s="230" t="s">
        <v>976</v>
      </c>
      <c r="V2640" s="230" t="s">
        <v>976</v>
      </c>
    </row>
    <row r="2641" spans="1:22" x14ac:dyDescent="0.3">
      <c r="A2641" s="230">
        <v>416958</v>
      </c>
      <c r="B2641" s="230" t="s">
        <v>1305</v>
      </c>
      <c r="C2641" s="230" t="s">
        <v>104</v>
      </c>
      <c r="D2641" s="230" t="s">
        <v>1306</v>
      </c>
      <c r="E2641" s="230" t="s">
        <v>146</v>
      </c>
      <c r="F2641" s="230">
        <v>30367</v>
      </c>
      <c r="G2641" s="230" t="s">
        <v>288</v>
      </c>
      <c r="H2641" s="230" t="s">
        <v>1482</v>
      </c>
      <c r="I2641" s="230" t="s">
        <v>1460</v>
      </c>
      <c r="J2641" s="230" t="s">
        <v>302</v>
      </c>
      <c r="K2641" s="230">
        <v>2001</v>
      </c>
      <c r="L2641" s="230" t="s">
        <v>288</v>
      </c>
    </row>
    <row r="2642" spans="1:22" x14ac:dyDescent="0.3">
      <c r="A2642" s="230">
        <v>411223</v>
      </c>
      <c r="B2642" s="230" t="s">
        <v>1281</v>
      </c>
      <c r="C2642" s="230" t="s">
        <v>92</v>
      </c>
      <c r="D2642" s="230" t="s">
        <v>1173</v>
      </c>
      <c r="E2642" s="230" t="s">
        <v>145</v>
      </c>
      <c r="F2642" s="230">
        <v>29740</v>
      </c>
      <c r="G2642" s="230" t="s">
        <v>288</v>
      </c>
      <c r="H2642" s="230" t="s">
        <v>1482</v>
      </c>
      <c r="I2642" s="230" t="s">
        <v>1460</v>
      </c>
      <c r="J2642" s="230" t="s">
        <v>1506</v>
      </c>
      <c r="K2642" s="230">
        <v>2002</v>
      </c>
      <c r="L2642" s="230" t="s">
        <v>288</v>
      </c>
    </row>
    <row r="2643" spans="1:22" x14ac:dyDescent="0.3">
      <c r="A2643" s="230">
        <v>410698</v>
      </c>
      <c r="B2643" s="230" t="s">
        <v>1280</v>
      </c>
      <c r="C2643" s="230" t="s">
        <v>63</v>
      </c>
      <c r="D2643" s="230" t="s">
        <v>223</v>
      </c>
      <c r="E2643" s="230" t="s">
        <v>146</v>
      </c>
      <c r="F2643" s="230">
        <v>31075</v>
      </c>
      <c r="G2643" s="230" t="s">
        <v>288</v>
      </c>
      <c r="H2643" s="230" t="s">
        <v>1482</v>
      </c>
      <c r="I2643" s="230" t="s">
        <v>1460</v>
      </c>
      <c r="J2643" s="230" t="s">
        <v>1506</v>
      </c>
      <c r="K2643" s="230">
        <v>2003</v>
      </c>
      <c r="L2643" s="230" t="s">
        <v>288</v>
      </c>
    </row>
    <row r="2644" spans="1:22" x14ac:dyDescent="0.3">
      <c r="A2644" s="230">
        <v>417627</v>
      </c>
      <c r="B2644" s="230" t="s">
        <v>1311</v>
      </c>
      <c r="C2644" s="230" t="s">
        <v>638</v>
      </c>
      <c r="D2644" s="230" t="s">
        <v>223</v>
      </c>
      <c r="E2644" s="230" t="s">
        <v>146</v>
      </c>
      <c r="F2644" s="230">
        <v>30720</v>
      </c>
      <c r="G2644" s="230" t="s">
        <v>288</v>
      </c>
      <c r="H2644" s="230" t="s">
        <v>1482</v>
      </c>
      <c r="I2644" s="230" t="s">
        <v>1460</v>
      </c>
      <c r="J2644" s="230" t="s">
        <v>302</v>
      </c>
      <c r="K2644" s="230">
        <v>2003</v>
      </c>
      <c r="L2644" s="230" t="s">
        <v>288</v>
      </c>
    </row>
    <row r="2645" spans="1:22" x14ac:dyDescent="0.3">
      <c r="A2645" s="230">
        <v>409762</v>
      </c>
      <c r="B2645" s="230" t="s">
        <v>1277</v>
      </c>
      <c r="C2645" s="230" t="s">
        <v>110</v>
      </c>
      <c r="D2645" s="230" t="s">
        <v>232</v>
      </c>
      <c r="E2645" s="230" t="s">
        <v>145</v>
      </c>
      <c r="F2645" s="230">
        <v>30965</v>
      </c>
      <c r="G2645" s="230" t="s">
        <v>288</v>
      </c>
      <c r="H2645" s="230" t="s">
        <v>1482</v>
      </c>
      <c r="I2645" s="230" t="s">
        <v>1460</v>
      </c>
      <c r="J2645" s="230" t="s">
        <v>302</v>
      </c>
      <c r="K2645" s="230">
        <v>2003</v>
      </c>
      <c r="L2645" s="230" t="s">
        <v>288</v>
      </c>
    </row>
    <row r="2646" spans="1:22" x14ac:dyDescent="0.3">
      <c r="A2646" s="230">
        <v>408048</v>
      </c>
      <c r="B2646" s="230" t="s">
        <v>1386</v>
      </c>
      <c r="C2646" s="230" t="s">
        <v>83</v>
      </c>
      <c r="D2646" s="230" t="s">
        <v>195</v>
      </c>
      <c r="E2646" s="230" t="s">
        <v>145</v>
      </c>
      <c r="F2646" s="230">
        <v>31435</v>
      </c>
      <c r="G2646" s="230" t="s">
        <v>288</v>
      </c>
      <c r="H2646" s="230" t="s">
        <v>1482</v>
      </c>
      <c r="I2646" s="230" t="s">
        <v>1460</v>
      </c>
      <c r="J2646" s="230" t="s">
        <v>302</v>
      </c>
      <c r="K2646" s="230">
        <v>2004</v>
      </c>
      <c r="L2646" s="230" t="s">
        <v>288</v>
      </c>
    </row>
    <row r="2647" spans="1:22" x14ac:dyDescent="0.3">
      <c r="A2647" s="230">
        <v>407157</v>
      </c>
      <c r="B2647" s="230" t="s">
        <v>1419</v>
      </c>
      <c r="C2647" s="230" t="s">
        <v>101</v>
      </c>
      <c r="D2647" s="230" t="s">
        <v>1420</v>
      </c>
      <c r="E2647" s="230" t="s">
        <v>145</v>
      </c>
      <c r="F2647" s="230">
        <v>31599</v>
      </c>
      <c r="G2647" s="230" t="s">
        <v>288</v>
      </c>
      <c r="H2647" s="230" t="s">
        <v>1482</v>
      </c>
      <c r="I2647" s="230" t="s">
        <v>1460</v>
      </c>
      <c r="J2647" s="230" t="s">
        <v>303</v>
      </c>
      <c r="K2647" s="230">
        <v>2004</v>
      </c>
      <c r="L2647" s="230" t="s">
        <v>288</v>
      </c>
    </row>
    <row r="2648" spans="1:22" x14ac:dyDescent="0.3">
      <c r="A2648" s="230">
        <v>404998</v>
      </c>
      <c r="B2648" s="230" t="s">
        <v>1264</v>
      </c>
      <c r="C2648" s="230" t="s">
        <v>591</v>
      </c>
      <c r="D2648" s="230" t="s">
        <v>1265</v>
      </c>
      <c r="E2648" s="230" t="s">
        <v>146</v>
      </c>
      <c r="F2648" s="230">
        <v>31413</v>
      </c>
      <c r="G2648" s="230" t="s">
        <v>288</v>
      </c>
      <c r="H2648" s="230" t="s">
        <v>1482</v>
      </c>
      <c r="I2648" s="230" t="s">
        <v>1460</v>
      </c>
      <c r="J2648" s="230" t="s">
        <v>303</v>
      </c>
      <c r="K2648" s="230">
        <v>2004</v>
      </c>
      <c r="L2648" s="230" t="s">
        <v>288</v>
      </c>
    </row>
    <row r="2649" spans="1:22" x14ac:dyDescent="0.3">
      <c r="A2649" s="230">
        <v>415187</v>
      </c>
      <c r="B2649" s="230" t="s">
        <v>1296</v>
      </c>
      <c r="C2649" s="230" t="s">
        <v>537</v>
      </c>
      <c r="D2649" s="230" t="s">
        <v>91</v>
      </c>
      <c r="E2649" s="230" t="s">
        <v>146</v>
      </c>
      <c r="F2649" s="230">
        <v>31050</v>
      </c>
      <c r="G2649" s="230" t="s">
        <v>288</v>
      </c>
      <c r="H2649" s="230" t="s">
        <v>1482</v>
      </c>
      <c r="I2649" s="230" t="s">
        <v>1460</v>
      </c>
      <c r="J2649" s="230" t="s">
        <v>302</v>
      </c>
      <c r="K2649" s="230">
        <v>2005</v>
      </c>
      <c r="L2649" s="230" t="s">
        <v>288</v>
      </c>
      <c r="V2649" s="230" t="s">
        <v>976</v>
      </c>
    </row>
    <row r="2650" spans="1:22" x14ac:dyDescent="0.3">
      <c r="A2650" s="230">
        <v>404164</v>
      </c>
      <c r="B2650" s="230" t="s">
        <v>1352</v>
      </c>
      <c r="C2650" s="230" t="s">
        <v>83</v>
      </c>
      <c r="D2650" s="230" t="s">
        <v>233</v>
      </c>
      <c r="E2650" s="230" t="s">
        <v>146</v>
      </c>
      <c r="F2650" s="230">
        <v>32122</v>
      </c>
      <c r="G2650" s="230" t="s">
        <v>288</v>
      </c>
      <c r="H2650" s="230" t="s">
        <v>1482</v>
      </c>
      <c r="I2650" s="230" t="s">
        <v>1460</v>
      </c>
      <c r="J2650" s="230" t="s">
        <v>302</v>
      </c>
      <c r="K2650" s="230">
        <v>2005</v>
      </c>
      <c r="L2650" s="230" t="s">
        <v>288</v>
      </c>
      <c r="U2650" s="230" t="s">
        <v>976</v>
      </c>
      <c r="V2650" s="230" t="s">
        <v>976</v>
      </c>
    </row>
    <row r="2651" spans="1:22" x14ac:dyDescent="0.3">
      <c r="A2651" s="230">
        <v>411663</v>
      </c>
      <c r="B2651" s="230" t="s">
        <v>1287</v>
      </c>
      <c r="C2651" s="230" t="s">
        <v>560</v>
      </c>
      <c r="D2651" s="230" t="s">
        <v>264</v>
      </c>
      <c r="E2651" s="230" t="s">
        <v>145</v>
      </c>
      <c r="F2651" s="230">
        <v>31498</v>
      </c>
      <c r="G2651" s="230" t="s">
        <v>288</v>
      </c>
      <c r="H2651" s="230" t="s">
        <v>1482</v>
      </c>
      <c r="I2651" s="230" t="s">
        <v>1460</v>
      </c>
      <c r="J2651" s="230" t="s">
        <v>302</v>
      </c>
      <c r="K2651" s="230">
        <v>2006</v>
      </c>
      <c r="L2651" s="230" t="s">
        <v>288</v>
      </c>
    </row>
    <row r="2652" spans="1:22" x14ac:dyDescent="0.3">
      <c r="A2652" s="230">
        <v>412036</v>
      </c>
      <c r="B2652" s="230" t="s">
        <v>1342</v>
      </c>
      <c r="C2652" s="230" t="s">
        <v>754</v>
      </c>
      <c r="D2652" s="230" t="s">
        <v>1343</v>
      </c>
      <c r="E2652" s="230" t="s">
        <v>146</v>
      </c>
      <c r="F2652" s="230">
        <v>31618</v>
      </c>
      <c r="G2652" s="230" t="s">
        <v>288</v>
      </c>
      <c r="H2652" s="230" t="s">
        <v>1482</v>
      </c>
      <c r="I2652" s="230" t="s">
        <v>1460</v>
      </c>
      <c r="J2652" s="230" t="s">
        <v>302</v>
      </c>
      <c r="K2652" s="230">
        <v>2008</v>
      </c>
      <c r="L2652" s="230" t="s">
        <v>288</v>
      </c>
    </row>
    <row r="2653" spans="1:22" x14ac:dyDescent="0.3">
      <c r="A2653" s="230">
        <v>415781</v>
      </c>
      <c r="B2653" s="230" t="s">
        <v>1298</v>
      </c>
      <c r="C2653" s="230" t="s">
        <v>66</v>
      </c>
      <c r="D2653" s="230" t="s">
        <v>1299</v>
      </c>
      <c r="E2653" s="230" t="s">
        <v>145</v>
      </c>
      <c r="F2653" s="230">
        <v>32690</v>
      </c>
      <c r="G2653" s="230" t="s">
        <v>288</v>
      </c>
      <c r="H2653" s="230" t="s">
        <v>1482</v>
      </c>
      <c r="I2653" s="230" t="s">
        <v>1460</v>
      </c>
      <c r="J2653" s="230" t="s">
        <v>302</v>
      </c>
      <c r="K2653" s="230">
        <v>2008</v>
      </c>
      <c r="L2653" s="230" t="s">
        <v>288</v>
      </c>
    </row>
    <row r="2654" spans="1:22" x14ac:dyDescent="0.3">
      <c r="A2654" s="230">
        <v>424845</v>
      </c>
      <c r="B2654" s="230" t="s">
        <v>1051</v>
      </c>
      <c r="C2654" s="230" t="s">
        <v>63</v>
      </c>
      <c r="D2654" s="230" t="s">
        <v>215</v>
      </c>
      <c r="E2654" s="230" t="s">
        <v>145</v>
      </c>
      <c r="F2654" s="230">
        <v>33032</v>
      </c>
      <c r="G2654" s="230" t="s">
        <v>288</v>
      </c>
      <c r="H2654" s="230" t="s">
        <v>1482</v>
      </c>
      <c r="I2654" s="230" t="s">
        <v>1460</v>
      </c>
      <c r="J2654" s="230" t="s">
        <v>302</v>
      </c>
      <c r="K2654" s="230">
        <v>2008</v>
      </c>
      <c r="L2654" s="230" t="s">
        <v>288</v>
      </c>
      <c r="V2654" s="230" t="s">
        <v>976</v>
      </c>
    </row>
    <row r="2655" spans="1:22" x14ac:dyDescent="0.3">
      <c r="A2655" s="230">
        <v>422344</v>
      </c>
      <c r="B2655" s="230" t="s">
        <v>957</v>
      </c>
      <c r="C2655" s="230" t="s">
        <v>658</v>
      </c>
      <c r="D2655" s="230" t="s">
        <v>228</v>
      </c>
      <c r="E2655" s="230" t="s">
        <v>146</v>
      </c>
      <c r="F2655" s="230">
        <v>33245</v>
      </c>
      <c r="G2655" s="230" t="s">
        <v>288</v>
      </c>
      <c r="H2655" s="230" t="s">
        <v>1482</v>
      </c>
      <c r="I2655" s="230" t="s">
        <v>1460</v>
      </c>
      <c r="J2655" s="230" t="s">
        <v>302</v>
      </c>
      <c r="K2655" s="230">
        <v>2008</v>
      </c>
      <c r="L2655" s="230" t="s">
        <v>288</v>
      </c>
    </row>
    <row r="2656" spans="1:22" x14ac:dyDescent="0.3">
      <c r="A2656" s="230">
        <v>415320</v>
      </c>
      <c r="B2656" s="230" t="s">
        <v>892</v>
      </c>
      <c r="C2656" s="230" t="s">
        <v>865</v>
      </c>
      <c r="D2656" s="230" t="s">
        <v>419</v>
      </c>
      <c r="E2656" s="230" t="s">
        <v>145</v>
      </c>
      <c r="F2656" s="230">
        <v>33268</v>
      </c>
      <c r="G2656" s="230" t="s">
        <v>288</v>
      </c>
      <c r="H2656" s="230" t="s">
        <v>1482</v>
      </c>
      <c r="I2656" s="230" t="s">
        <v>1460</v>
      </c>
      <c r="J2656" s="230" t="s">
        <v>302</v>
      </c>
      <c r="K2656" s="230">
        <v>2009</v>
      </c>
      <c r="L2656" s="230" t="s">
        <v>288</v>
      </c>
    </row>
    <row r="2657" spans="1:22" x14ac:dyDescent="0.3">
      <c r="A2657" s="230">
        <v>423644</v>
      </c>
      <c r="B2657" s="230" t="s">
        <v>1106</v>
      </c>
      <c r="C2657" s="230" t="s">
        <v>602</v>
      </c>
      <c r="D2657" s="230" t="s">
        <v>198</v>
      </c>
      <c r="E2657" s="230" t="s">
        <v>146</v>
      </c>
      <c r="F2657" s="230">
        <v>33390</v>
      </c>
      <c r="G2657" s="230" t="s">
        <v>288</v>
      </c>
      <c r="H2657" s="230" t="s">
        <v>1482</v>
      </c>
      <c r="I2657" s="230" t="s">
        <v>1460</v>
      </c>
      <c r="J2657" s="230" t="s">
        <v>302</v>
      </c>
      <c r="K2657" s="230">
        <v>2009</v>
      </c>
      <c r="L2657" s="230" t="s">
        <v>288</v>
      </c>
      <c r="V2657" s="230" t="s">
        <v>976</v>
      </c>
    </row>
    <row r="2658" spans="1:22" x14ac:dyDescent="0.3">
      <c r="A2658" s="230">
        <v>420740</v>
      </c>
      <c r="B2658" s="230" t="s">
        <v>1433</v>
      </c>
      <c r="C2658" s="230" t="s">
        <v>109</v>
      </c>
      <c r="D2658" s="230" t="s">
        <v>255</v>
      </c>
      <c r="E2658" s="230" t="s">
        <v>146</v>
      </c>
      <c r="F2658" s="230">
        <v>32981</v>
      </c>
      <c r="G2658" s="230" t="s">
        <v>288</v>
      </c>
      <c r="H2658" s="230" t="s">
        <v>1482</v>
      </c>
      <c r="I2658" s="230" t="s">
        <v>1460</v>
      </c>
      <c r="J2658" s="230" t="s">
        <v>303</v>
      </c>
      <c r="K2658" s="230">
        <v>2009</v>
      </c>
      <c r="L2658" s="230" t="s">
        <v>288</v>
      </c>
      <c r="U2658" s="230" t="s">
        <v>976</v>
      </c>
      <c r="V2658" s="230" t="s">
        <v>976</v>
      </c>
    </row>
    <row r="2659" spans="1:22" x14ac:dyDescent="0.3">
      <c r="A2659" s="230">
        <v>412611</v>
      </c>
      <c r="B2659" s="230" t="s">
        <v>1288</v>
      </c>
      <c r="C2659" s="230" t="s">
        <v>860</v>
      </c>
      <c r="D2659" s="230" t="s">
        <v>256</v>
      </c>
      <c r="E2659" s="230" t="s">
        <v>145</v>
      </c>
      <c r="F2659" s="230">
        <v>33356</v>
      </c>
      <c r="G2659" s="230" t="s">
        <v>288</v>
      </c>
      <c r="H2659" s="230" t="s">
        <v>1482</v>
      </c>
      <c r="I2659" s="230" t="s">
        <v>1460</v>
      </c>
      <c r="J2659" s="230" t="s">
        <v>303</v>
      </c>
      <c r="K2659" s="230">
        <v>2009</v>
      </c>
      <c r="L2659" s="230" t="s">
        <v>288</v>
      </c>
      <c r="V2659" s="230" t="s">
        <v>976</v>
      </c>
    </row>
    <row r="2660" spans="1:22" x14ac:dyDescent="0.3">
      <c r="A2660" s="230">
        <v>412686</v>
      </c>
      <c r="B2660" s="230" t="s">
        <v>1289</v>
      </c>
      <c r="C2660" s="230" t="s">
        <v>98</v>
      </c>
      <c r="D2660" s="230" t="s">
        <v>380</v>
      </c>
      <c r="E2660" s="230" t="s">
        <v>146</v>
      </c>
      <c r="F2660" s="230">
        <v>33511</v>
      </c>
      <c r="G2660" s="230" t="s">
        <v>288</v>
      </c>
      <c r="H2660" s="230" t="s">
        <v>1482</v>
      </c>
      <c r="I2660" s="230" t="s">
        <v>1460</v>
      </c>
      <c r="J2660" s="230" t="s">
        <v>303</v>
      </c>
      <c r="K2660" s="230">
        <v>2009</v>
      </c>
      <c r="L2660" s="230" t="s">
        <v>288</v>
      </c>
    </row>
    <row r="2661" spans="1:22" x14ac:dyDescent="0.3">
      <c r="A2661" s="230">
        <v>418064</v>
      </c>
      <c r="B2661" s="230" t="s">
        <v>1400</v>
      </c>
      <c r="C2661" s="230" t="s">
        <v>467</v>
      </c>
      <c r="D2661" s="230" t="s">
        <v>752</v>
      </c>
      <c r="E2661" s="230" t="s">
        <v>146</v>
      </c>
      <c r="F2661" s="230">
        <v>33604</v>
      </c>
      <c r="G2661" s="230" t="s">
        <v>288</v>
      </c>
      <c r="H2661" s="230" t="s">
        <v>1482</v>
      </c>
      <c r="I2661" s="230" t="s">
        <v>1460</v>
      </c>
      <c r="J2661" s="230" t="s">
        <v>303</v>
      </c>
      <c r="K2661" s="230">
        <v>2009</v>
      </c>
      <c r="L2661" s="230" t="s">
        <v>288</v>
      </c>
    </row>
    <row r="2662" spans="1:22" x14ac:dyDescent="0.3">
      <c r="A2662" s="230">
        <v>414495</v>
      </c>
      <c r="B2662" s="230" t="s">
        <v>1346</v>
      </c>
      <c r="C2662" s="230" t="s">
        <v>430</v>
      </c>
      <c r="D2662" s="230" t="s">
        <v>229</v>
      </c>
      <c r="E2662" s="230" t="s">
        <v>146</v>
      </c>
      <c r="F2662" s="230">
        <v>32625</v>
      </c>
      <c r="G2662" s="230" t="s">
        <v>288</v>
      </c>
      <c r="H2662" s="230" t="s">
        <v>1482</v>
      </c>
      <c r="I2662" s="230" t="s">
        <v>1460</v>
      </c>
      <c r="J2662" s="230" t="s">
        <v>302</v>
      </c>
      <c r="K2662" s="230">
        <v>2010</v>
      </c>
      <c r="L2662" s="230" t="s">
        <v>288</v>
      </c>
    </row>
    <row r="2663" spans="1:22" x14ac:dyDescent="0.3">
      <c r="A2663" s="230">
        <v>414637</v>
      </c>
      <c r="B2663" s="230" t="s">
        <v>1425</v>
      </c>
      <c r="C2663" s="230" t="s">
        <v>994</v>
      </c>
      <c r="D2663" s="230" t="s">
        <v>544</v>
      </c>
      <c r="E2663" s="230" t="s">
        <v>146</v>
      </c>
      <c r="F2663" s="230">
        <v>33311</v>
      </c>
      <c r="G2663" s="230" t="s">
        <v>288</v>
      </c>
      <c r="H2663" s="230" t="s">
        <v>1482</v>
      </c>
      <c r="I2663" s="230" t="s">
        <v>1460</v>
      </c>
      <c r="J2663" s="230" t="s">
        <v>302</v>
      </c>
      <c r="K2663" s="230">
        <v>2010</v>
      </c>
      <c r="L2663" s="230" t="s">
        <v>288</v>
      </c>
    </row>
    <row r="2664" spans="1:22" x14ac:dyDescent="0.3">
      <c r="A2664" s="230">
        <v>422121</v>
      </c>
      <c r="B2664" s="230" t="s">
        <v>1137</v>
      </c>
      <c r="C2664" s="230" t="s">
        <v>81</v>
      </c>
      <c r="D2664" s="230" t="s">
        <v>233</v>
      </c>
      <c r="E2664" s="230" t="s">
        <v>145</v>
      </c>
      <c r="F2664" s="230">
        <v>33327</v>
      </c>
      <c r="G2664" s="230" t="s">
        <v>1487</v>
      </c>
      <c r="H2664" s="230" t="s">
        <v>1482</v>
      </c>
      <c r="I2664" s="230" t="s">
        <v>1460</v>
      </c>
      <c r="J2664" s="230" t="s">
        <v>302</v>
      </c>
      <c r="K2664" s="230">
        <v>2010</v>
      </c>
      <c r="L2664" s="230" t="s">
        <v>288</v>
      </c>
      <c r="V2664" s="230" t="s">
        <v>976</v>
      </c>
    </row>
    <row r="2665" spans="1:22" x14ac:dyDescent="0.3">
      <c r="A2665" s="230">
        <v>416099</v>
      </c>
      <c r="B2665" s="230" t="s">
        <v>1396</v>
      </c>
      <c r="C2665" s="230" t="s">
        <v>68</v>
      </c>
      <c r="D2665" s="230" t="s">
        <v>1397</v>
      </c>
      <c r="E2665" s="230" t="s">
        <v>145</v>
      </c>
      <c r="F2665" s="230">
        <v>33252</v>
      </c>
      <c r="G2665" s="230" t="s">
        <v>288</v>
      </c>
      <c r="H2665" s="230" t="s">
        <v>1482</v>
      </c>
      <c r="I2665" s="230" t="s">
        <v>1460</v>
      </c>
      <c r="J2665" s="230" t="s">
        <v>302</v>
      </c>
      <c r="K2665" s="230">
        <v>2011</v>
      </c>
      <c r="L2665" s="230" t="s">
        <v>288</v>
      </c>
    </row>
    <row r="2666" spans="1:22" x14ac:dyDescent="0.3">
      <c r="A2666" s="230">
        <v>417544</v>
      </c>
      <c r="B2666" s="230" t="s">
        <v>1398</v>
      </c>
      <c r="C2666" s="230" t="s">
        <v>538</v>
      </c>
      <c r="D2666" s="230" t="s">
        <v>1399</v>
      </c>
      <c r="E2666" s="230" t="s">
        <v>146</v>
      </c>
      <c r="F2666" s="230">
        <v>33793</v>
      </c>
      <c r="G2666" s="230" t="s">
        <v>288</v>
      </c>
      <c r="H2666" s="230" t="s">
        <v>1482</v>
      </c>
      <c r="I2666" s="230" t="s">
        <v>1460</v>
      </c>
      <c r="J2666" s="230" t="s">
        <v>302</v>
      </c>
      <c r="K2666" s="230">
        <v>2011</v>
      </c>
      <c r="L2666" s="230" t="s">
        <v>288</v>
      </c>
      <c r="V2666" s="230" t="s">
        <v>976</v>
      </c>
    </row>
    <row r="2667" spans="1:22" x14ac:dyDescent="0.3">
      <c r="A2667" s="230">
        <v>415137</v>
      </c>
      <c r="B2667" s="230" t="s">
        <v>1395</v>
      </c>
      <c r="C2667" s="230" t="s">
        <v>125</v>
      </c>
      <c r="D2667" s="230" t="s">
        <v>1157</v>
      </c>
      <c r="E2667" s="230" t="s">
        <v>146</v>
      </c>
      <c r="F2667" s="230">
        <v>33998</v>
      </c>
      <c r="G2667" s="230" t="s">
        <v>288</v>
      </c>
      <c r="H2667" s="230" t="s">
        <v>1482</v>
      </c>
      <c r="I2667" s="230" t="s">
        <v>1460</v>
      </c>
      <c r="J2667" s="230" t="s">
        <v>302</v>
      </c>
      <c r="K2667" s="230">
        <v>2011</v>
      </c>
      <c r="L2667" s="230" t="s">
        <v>288</v>
      </c>
    </row>
    <row r="2668" spans="1:22" x14ac:dyDescent="0.3">
      <c r="A2668" s="230">
        <v>416439</v>
      </c>
      <c r="B2668" s="230" t="s">
        <v>1303</v>
      </c>
      <c r="C2668" s="230" t="s">
        <v>393</v>
      </c>
      <c r="D2668" s="230" t="s">
        <v>235</v>
      </c>
      <c r="E2668" s="230" t="s">
        <v>145</v>
      </c>
      <c r="F2668" s="230">
        <v>34362</v>
      </c>
      <c r="G2668" s="230" t="s">
        <v>288</v>
      </c>
      <c r="H2668" s="230" t="s">
        <v>1482</v>
      </c>
      <c r="I2668" s="230" t="s">
        <v>1460</v>
      </c>
      <c r="J2668" s="230" t="s">
        <v>302</v>
      </c>
      <c r="K2668" s="230">
        <v>2011</v>
      </c>
      <c r="L2668" s="230" t="s">
        <v>288</v>
      </c>
    </row>
    <row r="2669" spans="1:22" x14ac:dyDescent="0.3">
      <c r="A2669" s="230">
        <v>417355</v>
      </c>
      <c r="B2669" s="230" t="s">
        <v>1309</v>
      </c>
      <c r="C2669" s="230" t="s">
        <v>62</v>
      </c>
      <c r="D2669" s="230" t="s">
        <v>568</v>
      </c>
      <c r="E2669" s="230" t="s">
        <v>145</v>
      </c>
      <c r="F2669" s="230">
        <v>33970</v>
      </c>
      <c r="G2669" s="230" t="s">
        <v>288</v>
      </c>
      <c r="H2669" s="230" t="s">
        <v>1482</v>
      </c>
      <c r="I2669" s="230" t="s">
        <v>1460</v>
      </c>
      <c r="J2669" s="230" t="s">
        <v>303</v>
      </c>
      <c r="K2669" s="230">
        <v>2011</v>
      </c>
      <c r="L2669" s="230" t="s">
        <v>288</v>
      </c>
    </row>
    <row r="2670" spans="1:22" x14ac:dyDescent="0.3">
      <c r="A2670" s="230">
        <v>419109</v>
      </c>
      <c r="B2670" s="230" t="s">
        <v>1317</v>
      </c>
      <c r="C2670" s="230" t="s">
        <v>514</v>
      </c>
      <c r="D2670" s="230" t="s">
        <v>230</v>
      </c>
      <c r="E2670" s="230" t="s">
        <v>145</v>
      </c>
      <c r="F2670" s="230">
        <v>34008</v>
      </c>
      <c r="G2670" s="230" t="s">
        <v>288</v>
      </c>
      <c r="H2670" s="230" t="s">
        <v>1482</v>
      </c>
      <c r="I2670" s="230" t="s">
        <v>1460</v>
      </c>
      <c r="J2670" s="230" t="s">
        <v>303</v>
      </c>
      <c r="K2670" s="230">
        <v>2011</v>
      </c>
      <c r="L2670" s="230" t="s">
        <v>288</v>
      </c>
    </row>
    <row r="2671" spans="1:22" x14ac:dyDescent="0.3">
      <c r="A2671" s="230">
        <v>415654</v>
      </c>
      <c r="B2671" s="230" t="s">
        <v>1297</v>
      </c>
      <c r="C2671" s="230" t="s">
        <v>1112</v>
      </c>
      <c r="D2671" s="230" t="s">
        <v>205</v>
      </c>
      <c r="E2671" s="230" t="s">
        <v>145</v>
      </c>
      <c r="F2671" s="230">
        <v>34352</v>
      </c>
      <c r="G2671" s="230" t="s">
        <v>288</v>
      </c>
      <c r="H2671" s="230" t="s">
        <v>1482</v>
      </c>
      <c r="I2671" s="230" t="s">
        <v>1460</v>
      </c>
      <c r="J2671" s="230" t="s">
        <v>303</v>
      </c>
      <c r="K2671" s="230">
        <v>2011</v>
      </c>
      <c r="L2671" s="230" t="s">
        <v>288</v>
      </c>
    </row>
    <row r="2672" spans="1:22" x14ac:dyDescent="0.3">
      <c r="A2672" s="230">
        <v>425433</v>
      </c>
      <c r="B2672" s="230" t="s">
        <v>1200</v>
      </c>
      <c r="C2672" s="230" t="s">
        <v>1201</v>
      </c>
      <c r="D2672" s="230" t="s">
        <v>213</v>
      </c>
      <c r="E2672" s="230" t="s">
        <v>146</v>
      </c>
      <c r="F2672" s="230">
        <v>34336</v>
      </c>
      <c r="G2672" s="230" t="s">
        <v>288</v>
      </c>
      <c r="H2672" s="230" t="s">
        <v>1482</v>
      </c>
      <c r="I2672" s="230" t="s">
        <v>1460</v>
      </c>
      <c r="J2672" s="230" t="s">
        <v>302</v>
      </c>
      <c r="K2672" s="230">
        <v>2012</v>
      </c>
      <c r="L2672" s="230" t="s">
        <v>288</v>
      </c>
      <c r="U2672" s="230" t="s">
        <v>976</v>
      </c>
      <c r="V2672" s="230" t="s">
        <v>976</v>
      </c>
    </row>
    <row r="2673" spans="1:22" x14ac:dyDescent="0.3">
      <c r="A2673" s="230">
        <v>417975</v>
      </c>
      <c r="B2673" s="230" t="s">
        <v>899</v>
      </c>
      <c r="C2673" s="230" t="s">
        <v>92</v>
      </c>
      <c r="D2673" s="230" t="s">
        <v>900</v>
      </c>
      <c r="E2673" s="230" t="s">
        <v>146</v>
      </c>
      <c r="F2673" s="230">
        <v>34399</v>
      </c>
      <c r="G2673" s="230" t="s">
        <v>299</v>
      </c>
      <c r="H2673" s="230" t="s">
        <v>1482</v>
      </c>
      <c r="I2673" s="230" t="s">
        <v>1460</v>
      </c>
      <c r="J2673" s="230" t="s">
        <v>302</v>
      </c>
      <c r="K2673" s="230">
        <v>2012</v>
      </c>
      <c r="L2673" s="230" t="s">
        <v>288</v>
      </c>
    </row>
    <row r="2674" spans="1:22" x14ac:dyDescent="0.3">
      <c r="A2674" s="230">
        <v>420159</v>
      </c>
      <c r="B2674" s="230" t="s">
        <v>1413</v>
      </c>
      <c r="C2674" s="230" t="s">
        <v>1149</v>
      </c>
      <c r="D2674" s="230" t="s">
        <v>1414</v>
      </c>
      <c r="E2674" s="230" t="s">
        <v>145</v>
      </c>
      <c r="F2674" s="230">
        <v>34493</v>
      </c>
      <c r="G2674" s="230" t="s">
        <v>288</v>
      </c>
      <c r="H2674" s="230" t="s">
        <v>1482</v>
      </c>
      <c r="I2674" s="230" t="s">
        <v>1460</v>
      </c>
      <c r="J2674" s="230" t="s">
        <v>302</v>
      </c>
      <c r="K2674" s="230">
        <v>2012</v>
      </c>
      <c r="L2674" s="230" t="s">
        <v>288</v>
      </c>
      <c r="V2674" s="230" t="s">
        <v>976</v>
      </c>
    </row>
    <row r="2675" spans="1:22" x14ac:dyDescent="0.3">
      <c r="A2675" s="230">
        <v>418073</v>
      </c>
      <c r="B2675" s="230" t="s">
        <v>1401</v>
      </c>
      <c r="C2675" s="230" t="s">
        <v>601</v>
      </c>
      <c r="D2675" s="230" t="s">
        <v>507</v>
      </c>
      <c r="E2675" s="230" t="s">
        <v>146</v>
      </c>
      <c r="F2675" s="230">
        <v>34338</v>
      </c>
      <c r="G2675" s="230" t="s">
        <v>288</v>
      </c>
      <c r="H2675" s="230" t="s">
        <v>1482</v>
      </c>
      <c r="I2675" s="230" t="s">
        <v>1460</v>
      </c>
      <c r="J2675" s="230" t="s">
        <v>303</v>
      </c>
      <c r="K2675" s="230">
        <v>2012</v>
      </c>
      <c r="L2675" s="230" t="s">
        <v>288</v>
      </c>
    </row>
    <row r="2676" spans="1:22" x14ac:dyDescent="0.3">
      <c r="A2676" s="230">
        <v>420434</v>
      </c>
      <c r="B2676" s="230" t="s">
        <v>1168</v>
      </c>
      <c r="C2676" s="230" t="s">
        <v>467</v>
      </c>
      <c r="D2676" s="230" t="s">
        <v>1049</v>
      </c>
      <c r="E2676" s="230" t="s">
        <v>146</v>
      </c>
      <c r="F2676" s="230">
        <v>34391</v>
      </c>
      <c r="G2676" s="230" t="s">
        <v>288</v>
      </c>
      <c r="H2676" s="230" t="s">
        <v>1482</v>
      </c>
      <c r="I2676" s="230" t="s">
        <v>1460</v>
      </c>
      <c r="J2676" s="230" t="s">
        <v>303</v>
      </c>
      <c r="K2676" s="230">
        <v>2012</v>
      </c>
      <c r="L2676" s="230" t="s">
        <v>288</v>
      </c>
      <c r="S2676" s="230" t="s">
        <v>976</v>
      </c>
      <c r="T2676" s="230" t="s">
        <v>976</v>
      </c>
      <c r="U2676" s="230" t="s">
        <v>976</v>
      </c>
      <c r="V2676" s="230" t="s">
        <v>976</v>
      </c>
    </row>
    <row r="2677" spans="1:22" x14ac:dyDescent="0.3">
      <c r="A2677" s="230">
        <v>419844</v>
      </c>
      <c r="B2677" s="230" t="s">
        <v>1424</v>
      </c>
      <c r="C2677" s="230" t="s">
        <v>814</v>
      </c>
      <c r="D2677" s="230" t="s">
        <v>91</v>
      </c>
      <c r="E2677" s="230" t="s">
        <v>145</v>
      </c>
      <c r="F2677" s="230">
        <v>34900</v>
      </c>
      <c r="G2677" s="230" t="s">
        <v>288</v>
      </c>
      <c r="H2677" s="230" t="s">
        <v>1482</v>
      </c>
      <c r="I2677" s="230" t="s">
        <v>1460</v>
      </c>
      <c r="J2677" s="230" t="s">
        <v>303</v>
      </c>
      <c r="K2677" s="230">
        <v>2012</v>
      </c>
      <c r="L2677" s="230" t="s">
        <v>288</v>
      </c>
      <c r="V2677" s="230" t="s">
        <v>976</v>
      </c>
    </row>
    <row r="2678" spans="1:22" x14ac:dyDescent="0.3">
      <c r="A2678" s="230">
        <v>425082</v>
      </c>
      <c r="B2678" s="230" t="s">
        <v>1194</v>
      </c>
      <c r="C2678" s="230" t="s">
        <v>376</v>
      </c>
      <c r="D2678" s="230" t="s">
        <v>445</v>
      </c>
      <c r="E2678" s="230" t="s">
        <v>145</v>
      </c>
      <c r="F2678" s="230">
        <v>35065</v>
      </c>
      <c r="G2678" s="230" t="s">
        <v>288</v>
      </c>
      <c r="H2678" s="230" t="s">
        <v>1482</v>
      </c>
      <c r="I2678" s="230" t="s">
        <v>1460</v>
      </c>
      <c r="J2678" s="230" t="s">
        <v>302</v>
      </c>
      <c r="K2678" s="230">
        <v>2013</v>
      </c>
      <c r="L2678" s="230" t="s">
        <v>288</v>
      </c>
    </row>
    <row r="2679" spans="1:22" x14ac:dyDescent="0.3">
      <c r="A2679" s="230">
        <v>419304</v>
      </c>
      <c r="B2679" s="230" t="s">
        <v>909</v>
      </c>
      <c r="C2679" s="230" t="s">
        <v>72</v>
      </c>
      <c r="D2679" s="230" t="s">
        <v>227</v>
      </c>
      <c r="E2679" s="230" t="s">
        <v>146</v>
      </c>
      <c r="F2679" s="230">
        <v>34773</v>
      </c>
      <c r="G2679" s="230" t="s">
        <v>288</v>
      </c>
      <c r="H2679" s="230" t="s">
        <v>1482</v>
      </c>
      <c r="I2679" s="230" t="s">
        <v>1460</v>
      </c>
      <c r="J2679" s="230" t="s">
        <v>302</v>
      </c>
      <c r="K2679" s="230">
        <v>2013</v>
      </c>
      <c r="L2679" s="230" t="s">
        <v>288</v>
      </c>
    </row>
    <row r="2680" spans="1:22" x14ac:dyDescent="0.3">
      <c r="A2680" s="230">
        <v>418107</v>
      </c>
      <c r="B2680" s="230" t="s">
        <v>867</v>
      </c>
      <c r="C2680" s="230" t="s">
        <v>542</v>
      </c>
      <c r="D2680" s="230" t="s">
        <v>133</v>
      </c>
      <c r="E2680" s="230" t="s">
        <v>145</v>
      </c>
      <c r="F2680" s="230">
        <v>34879</v>
      </c>
      <c r="G2680" s="230" t="s">
        <v>288</v>
      </c>
      <c r="H2680" s="230" t="s">
        <v>1482</v>
      </c>
      <c r="I2680" s="230" t="s">
        <v>1460</v>
      </c>
      <c r="J2680" s="230" t="s">
        <v>302</v>
      </c>
      <c r="K2680" s="230">
        <v>2013</v>
      </c>
      <c r="L2680" s="230" t="s">
        <v>288</v>
      </c>
    </row>
    <row r="2681" spans="1:22" x14ac:dyDescent="0.3">
      <c r="A2681" s="230">
        <v>419639</v>
      </c>
      <c r="B2681" s="230" t="s">
        <v>1324</v>
      </c>
      <c r="C2681" s="230" t="s">
        <v>740</v>
      </c>
      <c r="D2681" s="230" t="s">
        <v>227</v>
      </c>
      <c r="E2681" s="230" t="s">
        <v>146</v>
      </c>
      <c r="F2681" s="230">
        <v>35065</v>
      </c>
      <c r="G2681" s="230" t="s">
        <v>288</v>
      </c>
      <c r="H2681" s="230" t="s">
        <v>1482</v>
      </c>
      <c r="I2681" s="230" t="s">
        <v>1460</v>
      </c>
      <c r="J2681" s="230" t="s">
        <v>302</v>
      </c>
      <c r="K2681" s="230">
        <v>2013</v>
      </c>
      <c r="L2681" s="230" t="s">
        <v>288</v>
      </c>
    </row>
    <row r="2682" spans="1:22" x14ac:dyDescent="0.3">
      <c r="A2682" s="230">
        <v>417388</v>
      </c>
      <c r="B2682" s="230" t="s">
        <v>896</v>
      </c>
      <c r="C2682" s="230" t="s">
        <v>61</v>
      </c>
      <c r="D2682" s="230" t="s">
        <v>208</v>
      </c>
      <c r="E2682" s="230" t="s">
        <v>145</v>
      </c>
      <c r="F2682" s="230">
        <v>35065</v>
      </c>
      <c r="G2682" s="230" t="s">
        <v>288</v>
      </c>
      <c r="H2682" s="230" t="s">
        <v>1482</v>
      </c>
      <c r="I2682" s="230" t="s">
        <v>1460</v>
      </c>
      <c r="J2682" s="230" t="s">
        <v>302</v>
      </c>
      <c r="K2682" s="230">
        <v>2013</v>
      </c>
      <c r="L2682" s="230" t="s">
        <v>288</v>
      </c>
    </row>
    <row r="2683" spans="1:22" x14ac:dyDescent="0.3">
      <c r="A2683" s="230">
        <v>419951</v>
      </c>
      <c r="B2683" s="230" t="s">
        <v>1407</v>
      </c>
      <c r="C2683" s="230" t="s">
        <v>83</v>
      </c>
      <c r="D2683" s="230" t="s">
        <v>204</v>
      </c>
      <c r="E2683" s="230" t="s">
        <v>145</v>
      </c>
      <c r="F2683" s="230">
        <v>35065</v>
      </c>
      <c r="G2683" s="230" t="s">
        <v>288</v>
      </c>
      <c r="H2683" s="230" t="s">
        <v>1482</v>
      </c>
      <c r="I2683" s="230" t="s">
        <v>1460</v>
      </c>
      <c r="J2683" s="230" t="s">
        <v>302</v>
      </c>
      <c r="K2683" s="230">
        <v>2013</v>
      </c>
      <c r="L2683" s="230" t="s">
        <v>288</v>
      </c>
    </row>
    <row r="2684" spans="1:22" x14ac:dyDescent="0.3">
      <c r="A2684" s="230">
        <v>421479</v>
      </c>
      <c r="B2684" s="230" t="s">
        <v>1210</v>
      </c>
      <c r="C2684" s="230" t="s">
        <v>88</v>
      </c>
      <c r="D2684" s="230" t="s">
        <v>227</v>
      </c>
      <c r="E2684" s="230" t="s">
        <v>145</v>
      </c>
      <c r="F2684" s="230">
        <v>35174</v>
      </c>
      <c r="G2684" s="230" t="s">
        <v>288</v>
      </c>
      <c r="H2684" s="230" t="s">
        <v>1482</v>
      </c>
      <c r="I2684" s="230" t="s">
        <v>1460</v>
      </c>
      <c r="J2684" s="230" t="s">
        <v>302</v>
      </c>
      <c r="K2684" s="230">
        <v>2013</v>
      </c>
      <c r="L2684" s="230" t="s">
        <v>288</v>
      </c>
      <c r="U2684" s="230" t="s">
        <v>976</v>
      </c>
      <c r="V2684" s="230" t="s">
        <v>976</v>
      </c>
    </row>
    <row r="2685" spans="1:22" x14ac:dyDescent="0.3">
      <c r="A2685" s="230">
        <v>416581</v>
      </c>
      <c r="B2685" s="230" t="s">
        <v>1304</v>
      </c>
      <c r="C2685" s="230" t="s">
        <v>81</v>
      </c>
      <c r="D2685" s="230" t="s">
        <v>222</v>
      </c>
      <c r="E2685" s="230" t="s">
        <v>146</v>
      </c>
      <c r="F2685" s="230">
        <v>34703</v>
      </c>
      <c r="G2685" s="230" t="s">
        <v>288</v>
      </c>
      <c r="H2685" s="230" t="s">
        <v>1482</v>
      </c>
      <c r="I2685" s="230" t="s">
        <v>1460</v>
      </c>
      <c r="J2685" s="230" t="s">
        <v>303</v>
      </c>
      <c r="K2685" s="230">
        <v>2013</v>
      </c>
      <c r="L2685" s="230" t="s">
        <v>288</v>
      </c>
      <c r="V2685" s="230" t="s">
        <v>976</v>
      </c>
    </row>
    <row r="2686" spans="1:22" x14ac:dyDescent="0.3">
      <c r="A2686" s="230">
        <v>422311</v>
      </c>
      <c r="B2686" s="230" t="s">
        <v>956</v>
      </c>
      <c r="C2686" s="230" t="s">
        <v>500</v>
      </c>
      <c r="D2686" s="230" t="s">
        <v>227</v>
      </c>
      <c r="E2686" s="230" t="s">
        <v>146</v>
      </c>
      <c r="F2686" s="230">
        <v>34846</v>
      </c>
      <c r="G2686" s="230" t="s">
        <v>288</v>
      </c>
      <c r="H2686" s="230" t="s">
        <v>1482</v>
      </c>
      <c r="I2686" s="230" t="s">
        <v>1460</v>
      </c>
      <c r="J2686" s="230" t="s">
        <v>303</v>
      </c>
      <c r="K2686" s="230">
        <v>2013</v>
      </c>
      <c r="L2686" s="230" t="s">
        <v>288</v>
      </c>
      <c r="U2686" s="230" t="s">
        <v>976</v>
      </c>
      <c r="V2686" s="230" t="s">
        <v>976</v>
      </c>
    </row>
    <row r="2687" spans="1:22" x14ac:dyDescent="0.3">
      <c r="A2687" s="230">
        <v>419452</v>
      </c>
      <c r="B2687" s="230" t="s">
        <v>1406</v>
      </c>
      <c r="C2687" s="230" t="s">
        <v>75</v>
      </c>
      <c r="D2687" s="230" t="s">
        <v>233</v>
      </c>
      <c r="E2687" s="230" t="s">
        <v>145</v>
      </c>
      <c r="F2687" s="230">
        <v>34857</v>
      </c>
      <c r="G2687" s="230" t="s">
        <v>288</v>
      </c>
      <c r="H2687" s="230" t="s">
        <v>1482</v>
      </c>
      <c r="I2687" s="230" t="s">
        <v>1460</v>
      </c>
      <c r="J2687" s="230" t="s">
        <v>303</v>
      </c>
      <c r="K2687" s="230">
        <v>2013</v>
      </c>
      <c r="L2687" s="230" t="s">
        <v>288</v>
      </c>
    </row>
    <row r="2688" spans="1:22" x14ac:dyDescent="0.3">
      <c r="A2688" s="230">
        <v>425708</v>
      </c>
      <c r="B2688" s="230" t="s">
        <v>1079</v>
      </c>
      <c r="C2688" s="230" t="s">
        <v>1080</v>
      </c>
      <c r="D2688" s="230" t="s">
        <v>623</v>
      </c>
      <c r="E2688" s="230" t="s">
        <v>146</v>
      </c>
      <c r="F2688" s="230">
        <v>35163</v>
      </c>
      <c r="G2688" s="230" t="s">
        <v>288</v>
      </c>
      <c r="H2688" s="230" t="s">
        <v>1482</v>
      </c>
      <c r="I2688" s="230" t="s">
        <v>1460</v>
      </c>
      <c r="J2688" s="230" t="s">
        <v>302</v>
      </c>
      <c r="K2688" s="230">
        <v>2014</v>
      </c>
      <c r="L2688" s="230" t="s">
        <v>288</v>
      </c>
      <c r="V2688" s="230" t="s">
        <v>976</v>
      </c>
    </row>
    <row r="2689" spans="1:22" x14ac:dyDescent="0.3">
      <c r="A2689" s="230">
        <v>425482</v>
      </c>
      <c r="B2689" s="230" t="s">
        <v>1068</v>
      </c>
      <c r="C2689" s="230" t="s">
        <v>1069</v>
      </c>
      <c r="D2689" s="230" t="s">
        <v>1070</v>
      </c>
      <c r="E2689" s="230" t="s">
        <v>145</v>
      </c>
      <c r="F2689" s="230">
        <v>35210</v>
      </c>
      <c r="G2689" s="230" t="s">
        <v>288</v>
      </c>
      <c r="H2689" s="230" t="s">
        <v>1482</v>
      </c>
      <c r="I2689" s="230" t="s">
        <v>1460</v>
      </c>
      <c r="J2689" s="230" t="s">
        <v>302</v>
      </c>
      <c r="K2689" s="230">
        <v>2014</v>
      </c>
      <c r="L2689" s="230" t="s">
        <v>288</v>
      </c>
      <c r="V2689" s="230" t="s">
        <v>976</v>
      </c>
    </row>
    <row r="2690" spans="1:22" x14ac:dyDescent="0.3">
      <c r="A2690" s="230">
        <v>418669</v>
      </c>
      <c r="B2690" s="230" t="s">
        <v>1316</v>
      </c>
      <c r="C2690" s="230" t="s">
        <v>83</v>
      </c>
      <c r="D2690" s="230" t="s">
        <v>227</v>
      </c>
      <c r="E2690" s="230" t="s">
        <v>145</v>
      </c>
      <c r="F2690" s="230">
        <v>33970</v>
      </c>
      <c r="G2690" s="230" t="s">
        <v>288</v>
      </c>
      <c r="H2690" s="230" t="s">
        <v>1482</v>
      </c>
      <c r="I2690" s="230" t="s">
        <v>1460</v>
      </c>
      <c r="J2690" s="230" t="s">
        <v>302</v>
      </c>
      <c r="K2690" s="230">
        <v>2014</v>
      </c>
      <c r="L2690" s="230" t="s">
        <v>288</v>
      </c>
    </row>
    <row r="2691" spans="1:22" x14ac:dyDescent="0.3">
      <c r="A2691" s="230">
        <v>419089</v>
      </c>
      <c r="B2691" s="230" t="s">
        <v>906</v>
      </c>
      <c r="C2691" s="230" t="s">
        <v>595</v>
      </c>
      <c r="D2691" s="230" t="s">
        <v>620</v>
      </c>
      <c r="E2691" s="230" t="s">
        <v>146</v>
      </c>
      <c r="F2691" s="230">
        <v>35065</v>
      </c>
      <c r="G2691" s="230" t="s">
        <v>288</v>
      </c>
      <c r="H2691" s="230" t="s">
        <v>1482</v>
      </c>
      <c r="I2691" s="230" t="s">
        <v>1460</v>
      </c>
      <c r="J2691" s="230" t="s">
        <v>302</v>
      </c>
      <c r="K2691" s="230">
        <v>2014</v>
      </c>
      <c r="L2691" s="230" t="s">
        <v>288</v>
      </c>
    </row>
    <row r="2692" spans="1:22" x14ac:dyDescent="0.3">
      <c r="A2692" s="230">
        <v>419955</v>
      </c>
      <c r="B2692" s="230" t="s">
        <v>1408</v>
      </c>
      <c r="C2692" s="230" t="s">
        <v>105</v>
      </c>
      <c r="D2692" s="230" t="s">
        <v>212</v>
      </c>
      <c r="E2692" s="230" t="s">
        <v>146</v>
      </c>
      <c r="F2692" s="230">
        <v>35065</v>
      </c>
      <c r="G2692" s="230" t="s">
        <v>288</v>
      </c>
      <c r="H2692" s="230" t="s">
        <v>1482</v>
      </c>
      <c r="I2692" s="230" t="s">
        <v>1460</v>
      </c>
      <c r="J2692" s="230" t="s">
        <v>302</v>
      </c>
      <c r="K2692" s="230">
        <v>2014</v>
      </c>
      <c r="L2692" s="230" t="s">
        <v>288</v>
      </c>
    </row>
    <row r="2693" spans="1:22" x14ac:dyDescent="0.3">
      <c r="A2693" s="230">
        <v>419170</v>
      </c>
      <c r="B2693" s="230" t="s">
        <v>1174</v>
      </c>
      <c r="C2693" s="230" t="s">
        <v>386</v>
      </c>
      <c r="D2693" s="230" t="s">
        <v>1175</v>
      </c>
      <c r="E2693" s="230" t="s">
        <v>146</v>
      </c>
      <c r="F2693" s="230">
        <v>35065</v>
      </c>
      <c r="G2693" s="230" t="s">
        <v>288</v>
      </c>
      <c r="H2693" s="230" t="s">
        <v>1482</v>
      </c>
      <c r="I2693" s="230" t="s">
        <v>1460</v>
      </c>
      <c r="J2693" s="230" t="s">
        <v>302</v>
      </c>
      <c r="K2693" s="230">
        <v>2014</v>
      </c>
      <c r="L2693" s="230" t="s">
        <v>288</v>
      </c>
      <c r="S2693" s="230" t="s">
        <v>976</v>
      </c>
      <c r="U2693" s="230" t="s">
        <v>976</v>
      </c>
      <c r="V2693" s="230" t="s">
        <v>976</v>
      </c>
    </row>
    <row r="2694" spans="1:22" x14ac:dyDescent="0.3">
      <c r="A2694" s="230">
        <v>419872</v>
      </c>
      <c r="B2694" s="230" t="s">
        <v>919</v>
      </c>
      <c r="C2694" s="230" t="s">
        <v>911</v>
      </c>
      <c r="D2694" s="230" t="s">
        <v>220</v>
      </c>
      <c r="E2694" s="230" t="s">
        <v>145</v>
      </c>
      <c r="F2694" s="230">
        <v>35065</v>
      </c>
      <c r="G2694" s="230" t="s">
        <v>288</v>
      </c>
      <c r="H2694" s="230" t="s">
        <v>1482</v>
      </c>
      <c r="I2694" s="230" t="s">
        <v>1460</v>
      </c>
      <c r="J2694" s="230" t="s">
        <v>302</v>
      </c>
      <c r="K2694" s="230">
        <v>2014</v>
      </c>
      <c r="L2694" s="230" t="s">
        <v>288</v>
      </c>
      <c r="V2694" s="230" t="s">
        <v>976</v>
      </c>
    </row>
    <row r="2695" spans="1:22" x14ac:dyDescent="0.3">
      <c r="A2695" s="230">
        <v>418131</v>
      </c>
      <c r="B2695" s="230" t="s">
        <v>1381</v>
      </c>
      <c r="C2695" s="230" t="s">
        <v>85</v>
      </c>
      <c r="D2695" s="230" t="s">
        <v>90</v>
      </c>
      <c r="E2695" s="230" t="s">
        <v>146</v>
      </c>
      <c r="F2695" s="230">
        <v>35172</v>
      </c>
      <c r="G2695" s="230" t="s">
        <v>288</v>
      </c>
      <c r="H2695" s="230" t="s">
        <v>1482</v>
      </c>
      <c r="I2695" s="230" t="s">
        <v>1460</v>
      </c>
      <c r="J2695" s="230" t="s">
        <v>302</v>
      </c>
      <c r="K2695" s="230">
        <v>2014</v>
      </c>
      <c r="L2695" s="230" t="s">
        <v>288</v>
      </c>
      <c r="S2695" s="230" t="s">
        <v>976</v>
      </c>
      <c r="T2695" s="230" t="s">
        <v>976</v>
      </c>
      <c r="V2695" s="230" t="s">
        <v>976</v>
      </c>
    </row>
    <row r="2696" spans="1:22" x14ac:dyDescent="0.3">
      <c r="A2696" s="230">
        <v>424073</v>
      </c>
      <c r="B2696" s="230" t="s">
        <v>963</v>
      </c>
      <c r="C2696" s="230" t="s">
        <v>136</v>
      </c>
      <c r="D2696" s="230" t="s">
        <v>219</v>
      </c>
      <c r="E2696" s="230" t="s">
        <v>146</v>
      </c>
      <c r="F2696" s="230">
        <v>35236</v>
      </c>
      <c r="G2696" s="230" t="s">
        <v>288</v>
      </c>
      <c r="H2696" s="230" t="s">
        <v>1482</v>
      </c>
      <c r="I2696" s="230" t="s">
        <v>1460</v>
      </c>
      <c r="J2696" s="230" t="s">
        <v>302</v>
      </c>
      <c r="K2696" s="230">
        <v>2014</v>
      </c>
      <c r="L2696" s="230" t="s">
        <v>288</v>
      </c>
    </row>
    <row r="2697" spans="1:22" x14ac:dyDescent="0.3">
      <c r="A2697" s="230">
        <v>425075</v>
      </c>
      <c r="B2697" s="230" t="s">
        <v>1193</v>
      </c>
      <c r="C2697" s="230" t="s">
        <v>120</v>
      </c>
      <c r="D2697" s="230" t="s">
        <v>1159</v>
      </c>
      <c r="E2697" s="230" t="s">
        <v>145</v>
      </c>
      <c r="F2697" s="230">
        <v>35446</v>
      </c>
      <c r="G2697" s="230" t="s">
        <v>288</v>
      </c>
      <c r="H2697" s="230" t="s">
        <v>1482</v>
      </c>
      <c r="I2697" s="230" t="s">
        <v>1460</v>
      </c>
      <c r="J2697" s="230" t="s">
        <v>302</v>
      </c>
      <c r="K2697" s="230">
        <v>2014</v>
      </c>
      <c r="L2697" s="230" t="s">
        <v>288</v>
      </c>
      <c r="U2697" s="230" t="s">
        <v>976</v>
      </c>
      <c r="V2697" s="230" t="s">
        <v>976</v>
      </c>
    </row>
    <row r="2698" spans="1:22" x14ac:dyDescent="0.3">
      <c r="A2698" s="230">
        <v>407165</v>
      </c>
      <c r="B2698" s="230" t="s">
        <v>1384</v>
      </c>
      <c r="C2698" s="230" t="s">
        <v>503</v>
      </c>
      <c r="D2698" s="230" t="s">
        <v>1385</v>
      </c>
      <c r="E2698" s="230" t="s">
        <v>145</v>
      </c>
      <c r="F2698" s="230">
        <v>31471</v>
      </c>
      <c r="G2698" s="230" t="s">
        <v>288</v>
      </c>
      <c r="H2698" s="230" t="s">
        <v>1482</v>
      </c>
      <c r="I2698" s="230" t="s">
        <v>1460</v>
      </c>
      <c r="J2698" s="230" t="s">
        <v>303</v>
      </c>
      <c r="K2698" s="230">
        <v>2014</v>
      </c>
      <c r="L2698" s="230" t="s">
        <v>288</v>
      </c>
    </row>
    <row r="2699" spans="1:22" x14ac:dyDescent="0.3">
      <c r="A2699" s="230">
        <v>425415</v>
      </c>
      <c r="B2699" s="230" t="s">
        <v>1064</v>
      </c>
      <c r="C2699" s="230" t="s">
        <v>732</v>
      </c>
      <c r="D2699" s="230" t="s">
        <v>357</v>
      </c>
      <c r="E2699" s="230" t="s">
        <v>146</v>
      </c>
      <c r="F2699" s="230">
        <v>34897</v>
      </c>
      <c r="G2699" s="230" t="s">
        <v>288</v>
      </c>
      <c r="H2699" s="230" t="s">
        <v>1482</v>
      </c>
      <c r="I2699" s="230" t="s">
        <v>1460</v>
      </c>
      <c r="J2699" s="230" t="s">
        <v>303</v>
      </c>
      <c r="K2699" s="230">
        <v>2014</v>
      </c>
      <c r="L2699" s="230" t="s">
        <v>288</v>
      </c>
    </row>
    <row r="2700" spans="1:22" x14ac:dyDescent="0.3">
      <c r="A2700" s="230">
        <v>424731</v>
      </c>
      <c r="B2700" s="230" t="s">
        <v>1045</v>
      </c>
      <c r="C2700" s="230" t="s">
        <v>1046</v>
      </c>
      <c r="D2700" s="230" t="s">
        <v>1047</v>
      </c>
      <c r="E2700" s="230" t="s">
        <v>145</v>
      </c>
      <c r="F2700" s="230">
        <v>35431</v>
      </c>
      <c r="G2700" s="230" t="s">
        <v>288</v>
      </c>
      <c r="H2700" s="230" t="s">
        <v>1482</v>
      </c>
      <c r="I2700" s="230" t="s">
        <v>1460</v>
      </c>
      <c r="J2700" s="230" t="s">
        <v>303</v>
      </c>
      <c r="K2700" s="230">
        <v>2014</v>
      </c>
      <c r="L2700" s="230" t="s">
        <v>288</v>
      </c>
    </row>
    <row r="2701" spans="1:22" x14ac:dyDescent="0.3">
      <c r="A2701" s="230">
        <v>420300</v>
      </c>
      <c r="B2701" s="230" t="s">
        <v>1221</v>
      </c>
      <c r="C2701" s="230" t="s">
        <v>385</v>
      </c>
      <c r="D2701" s="230" t="s">
        <v>544</v>
      </c>
      <c r="E2701" s="230" t="s">
        <v>146</v>
      </c>
      <c r="F2701" s="230">
        <v>34700</v>
      </c>
      <c r="G2701" s="230" t="s">
        <v>288</v>
      </c>
      <c r="H2701" s="230" t="s">
        <v>1482</v>
      </c>
      <c r="I2701" s="230" t="s">
        <v>1460</v>
      </c>
      <c r="J2701" s="230" t="s">
        <v>302</v>
      </c>
      <c r="K2701" s="230">
        <v>2015</v>
      </c>
      <c r="L2701" s="230" t="s">
        <v>288</v>
      </c>
      <c r="R2701" s="230" t="s">
        <v>976</v>
      </c>
      <c r="U2701" s="230" t="s">
        <v>976</v>
      </c>
      <c r="V2701" s="230" t="s">
        <v>976</v>
      </c>
    </row>
    <row r="2702" spans="1:22" x14ac:dyDescent="0.3">
      <c r="A2702" s="230">
        <v>420025</v>
      </c>
      <c r="B2702" s="230" t="s">
        <v>1432</v>
      </c>
      <c r="C2702" s="230" t="s">
        <v>243</v>
      </c>
      <c r="D2702" s="230" t="s">
        <v>630</v>
      </c>
      <c r="E2702" s="230" t="s">
        <v>145</v>
      </c>
      <c r="F2702" s="230">
        <v>35170</v>
      </c>
      <c r="G2702" s="230" t="s">
        <v>288</v>
      </c>
      <c r="H2702" s="230" t="s">
        <v>1482</v>
      </c>
      <c r="I2702" s="230" t="s">
        <v>1460</v>
      </c>
      <c r="J2702" s="230" t="s">
        <v>302</v>
      </c>
      <c r="K2702" s="230">
        <v>2015</v>
      </c>
      <c r="L2702" s="230" t="s">
        <v>288</v>
      </c>
      <c r="U2702" s="230" t="s">
        <v>976</v>
      </c>
      <c r="V2702" s="230" t="s">
        <v>976</v>
      </c>
    </row>
    <row r="2703" spans="1:22" x14ac:dyDescent="0.3">
      <c r="A2703" s="230">
        <v>419720</v>
      </c>
      <c r="B2703" s="230" t="s">
        <v>1176</v>
      </c>
      <c r="C2703" s="230" t="s">
        <v>104</v>
      </c>
      <c r="D2703" s="230" t="s">
        <v>541</v>
      </c>
      <c r="E2703" s="230" t="s">
        <v>145</v>
      </c>
      <c r="F2703" s="230">
        <v>35431</v>
      </c>
      <c r="G2703" s="230" t="s">
        <v>288</v>
      </c>
      <c r="H2703" s="230" t="s">
        <v>1482</v>
      </c>
      <c r="I2703" s="230" t="s">
        <v>1460</v>
      </c>
      <c r="J2703" s="230" t="s">
        <v>302</v>
      </c>
      <c r="K2703" s="230">
        <v>2015</v>
      </c>
      <c r="L2703" s="230" t="s">
        <v>288</v>
      </c>
      <c r="S2703" s="230" t="s">
        <v>976</v>
      </c>
      <c r="U2703" s="230" t="s">
        <v>976</v>
      </c>
      <c r="V2703" s="230" t="s">
        <v>976</v>
      </c>
    </row>
    <row r="2704" spans="1:22" x14ac:dyDescent="0.3">
      <c r="A2704" s="230">
        <v>420028</v>
      </c>
      <c r="B2704" s="230" t="s">
        <v>922</v>
      </c>
      <c r="C2704" s="230" t="s">
        <v>799</v>
      </c>
      <c r="D2704" s="230" t="s">
        <v>240</v>
      </c>
      <c r="E2704" s="230" t="s">
        <v>145</v>
      </c>
      <c r="F2704" s="230">
        <v>35431</v>
      </c>
      <c r="H2704" s="230" t="s">
        <v>1482</v>
      </c>
      <c r="I2704" s="230" t="s">
        <v>1460</v>
      </c>
      <c r="J2704" s="230" t="s">
        <v>302</v>
      </c>
      <c r="K2704" s="230">
        <v>2015</v>
      </c>
      <c r="L2704" s="230" t="s">
        <v>288</v>
      </c>
      <c r="U2704" s="230" t="s">
        <v>976</v>
      </c>
      <c r="V2704" s="230" t="s">
        <v>976</v>
      </c>
    </row>
    <row r="2705" spans="1:22" x14ac:dyDescent="0.3">
      <c r="A2705" s="230">
        <v>419302</v>
      </c>
      <c r="B2705" s="230" t="s">
        <v>1319</v>
      </c>
      <c r="C2705" s="230" t="s">
        <v>681</v>
      </c>
      <c r="D2705" s="230" t="s">
        <v>1320</v>
      </c>
      <c r="E2705" s="230" t="s">
        <v>146</v>
      </c>
      <c r="F2705" s="230">
        <v>35549</v>
      </c>
      <c r="G2705" s="230" t="s">
        <v>288</v>
      </c>
      <c r="H2705" s="230" t="s">
        <v>1482</v>
      </c>
      <c r="I2705" s="230" t="s">
        <v>1460</v>
      </c>
      <c r="J2705" s="230" t="s">
        <v>302</v>
      </c>
      <c r="K2705" s="230">
        <v>2015</v>
      </c>
      <c r="L2705" s="230" t="s">
        <v>288</v>
      </c>
      <c r="V2705" s="230" t="s">
        <v>976</v>
      </c>
    </row>
    <row r="2706" spans="1:22" x14ac:dyDescent="0.3">
      <c r="A2706" s="230">
        <v>420264</v>
      </c>
      <c r="B2706" s="230" t="s">
        <v>1325</v>
      </c>
      <c r="C2706" s="230" t="s">
        <v>1326</v>
      </c>
      <c r="D2706" s="230" t="s">
        <v>242</v>
      </c>
      <c r="E2706" s="230" t="s">
        <v>145</v>
      </c>
      <c r="F2706" s="230">
        <v>35610</v>
      </c>
      <c r="G2706" s="230" t="s">
        <v>288</v>
      </c>
      <c r="H2706" s="230" t="s">
        <v>1482</v>
      </c>
      <c r="I2706" s="230" t="s">
        <v>1460</v>
      </c>
      <c r="J2706" s="230" t="s">
        <v>302</v>
      </c>
      <c r="K2706" s="230">
        <v>2015</v>
      </c>
      <c r="L2706" s="230" t="s">
        <v>288</v>
      </c>
    </row>
    <row r="2707" spans="1:22" x14ac:dyDescent="0.3">
      <c r="A2707" s="230">
        <v>420097</v>
      </c>
      <c r="B2707" s="230" t="s">
        <v>925</v>
      </c>
      <c r="C2707" s="230" t="s">
        <v>731</v>
      </c>
      <c r="D2707" s="230" t="s">
        <v>418</v>
      </c>
      <c r="E2707" s="230" t="s">
        <v>145</v>
      </c>
      <c r="F2707" s="230">
        <v>35639</v>
      </c>
      <c r="G2707" s="230" t="s">
        <v>288</v>
      </c>
      <c r="H2707" s="230" t="s">
        <v>1482</v>
      </c>
      <c r="I2707" s="230" t="s">
        <v>1460</v>
      </c>
      <c r="J2707" s="230" t="s">
        <v>302</v>
      </c>
      <c r="K2707" s="230">
        <v>2015</v>
      </c>
      <c r="L2707" s="230" t="s">
        <v>288</v>
      </c>
      <c r="S2707" s="230" t="s">
        <v>976</v>
      </c>
      <c r="V2707" s="230" t="s">
        <v>976</v>
      </c>
    </row>
    <row r="2708" spans="1:22" x14ac:dyDescent="0.3">
      <c r="A2708" s="230">
        <v>420440</v>
      </c>
      <c r="B2708" s="230" t="s">
        <v>933</v>
      </c>
      <c r="C2708" s="230" t="s">
        <v>638</v>
      </c>
      <c r="D2708" s="230" t="s">
        <v>934</v>
      </c>
      <c r="E2708" s="230" t="s">
        <v>145</v>
      </c>
      <c r="F2708" s="230">
        <v>35690</v>
      </c>
      <c r="G2708" s="230" t="s">
        <v>288</v>
      </c>
      <c r="H2708" s="230" t="s">
        <v>1482</v>
      </c>
      <c r="I2708" s="230" t="s">
        <v>1460</v>
      </c>
      <c r="J2708" s="230" t="s">
        <v>302</v>
      </c>
      <c r="K2708" s="230">
        <v>2015</v>
      </c>
      <c r="L2708" s="230" t="s">
        <v>288</v>
      </c>
    </row>
    <row r="2709" spans="1:22" x14ac:dyDescent="0.3">
      <c r="A2709" s="230">
        <v>419298</v>
      </c>
      <c r="B2709" s="230" t="s">
        <v>1006</v>
      </c>
      <c r="C2709" s="230" t="s">
        <v>751</v>
      </c>
      <c r="D2709" s="230" t="s">
        <v>202</v>
      </c>
      <c r="E2709" s="230" t="s">
        <v>146</v>
      </c>
      <c r="F2709" s="230">
        <v>35714</v>
      </c>
      <c r="G2709" s="230" t="s">
        <v>288</v>
      </c>
      <c r="H2709" s="230" t="s">
        <v>1482</v>
      </c>
      <c r="I2709" s="230" t="s">
        <v>1460</v>
      </c>
      <c r="J2709" s="230" t="s">
        <v>302</v>
      </c>
      <c r="K2709" s="230">
        <v>2015</v>
      </c>
      <c r="L2709" s="230" t="s">
        <v>288</v>
      </c>
    </row>
    <row r="2710" spans="1:22" x14ac:dyDescent="0.3">
      <c r="A2710" s="230">
        <v>419377</v>
      </c>
      <c r="B2710" s="230" t="s">
        <v>912</v>
      </c>
      <c r="C2710" s="230" t="s">
        <v>575</v>
      </c>
      <c r="D2710" s="230" t="s">
        <v>593</v>
      </c>
      <c r="E2710" s="230" t="s">
        <v>145</v>
      </c>
      <c r="F2710" s="230">
        <v>35796</v>
      </c>
      <c r="G2710" s="230" t="s">
        <v>288</v>
      </c>
      <c r="H2710" s="230" t="s">
        <v>1482</v>
      </c>
      <c r="I2710" s="230" t="s">
        <v>1460</v>
      </c>
      <c r="J2710" s="230" t="s">
        <v>302</v>
      </c>
      <c r="K2710" s="230">
        <v>2015</v>
      </c>
      <c r="L2710" s="230" t="s">
        <v>288</v>
      </c>
    </row>
    <row r="2711" spans="1:22" x14ac:dyDescent="0.3">
      <c r="A2711" s="230">
        <v>419597</v>
      </c>
      <c r="B2711" s="230" t="s">
        <v>1244</v>
      </c>
      <c r="C2711" s="230" t="s">
        <v>1245</v>
      </c>
      <c r="D2711" s="230" t="s">
        <v>569</v>
      </c>
      <c r="E2711" s="230" t="s">
        <v>146</v>
      </c>
      <c r="F2711" s="230">
        <v>35796</v>
      </c>
      <c r="G2711" s="230" t="s">
        <v>1485</v>
      </c>
      <c r="H2711" s="230" t="s">
        <v>1482</v>
      </c>
      <c r="I2711" s="230" t="s">
        <v>1460</v>
      </c>
      <c r="J2711" s="230" t="s">
        <v>302</v>
      </c>
      <c r="K2711" s="230">
        <v>2015</v>
      </c>
      <c r="L2711" s="230" t="s">
        <v>288</v>
      </c>
    </row>
    <row r="2712" spans="1:22" x14ac:dyDescent="0.3">
      <c r="A2712" s="230">
        <v>421897</v>
      </c>
      <c r="B2712" s="230" t="s">
        <v>1007</v>
      </c>
      <c r="C2712" s="230" t="s">
        <v>126</v>
      </c>
      <c r="D2712" s="230" t="s">
        <v>210</v>
      </c>
      <c r="E2712" s="230" t="s">
        <v>145</v>
      </c>
      <c r="F2712" s="230">
        <v>35796</v>
      </c>
      <c r="H2712" s="230" t="s">
        <v>1482</v>
      </c>
      <c r="I2712" s="230" t="s">
        <v>1460</v>
      </c>
      <c r="J2712" s="230" t="s">
        <v>302</v>
      </c>
      <c r="K2712" s="230">
        <v>2015</v>
      </c>
      <c r="L2712" s="230" t="s">
        <v>288</v>
      </c>
    </row>
    <row r="2713" spans="1:22" x14ac:dyDescent="0.3">
      <c r="A2713" s="230">
        <v>420153</v>
      </c>
      <c r="B2713" s="230" t="s">
        <v>1411</v>
      </c>
      <c r="C2713" s="230" t="s">
        <v>505</v>
      </c>
      <c r="D2713" s="230" t="s">
        <v>1412</v>
      </c>
      <c r="E2713" s="230" t="s">
        <v>145</v>
      </c>
      <c r="F2713" s="230">
        <v>35796</v>
      </c>
      <c r="G2713" s="230" t="s">
        <v>288</v>
      </c>
      <c r="H2713" s="230" t="s">
        <v>1482</v>
      </c>
      <c r="I2713" s="230" t="s">
        <v>1460</v>
      </c>
      <c r="J2713" s="230" t="s">
        <v>303</v>
      </c>
      <c r="K2713" s="230">
        <v>2015</v>
      </c>
      <c r="L2713" s="230" t="s">
        <v>288</v>
      </c>
    </row>
    <row r="2714" spans="1:22" x14ac:dyDescent="0.3">
      <c r="A2714" s="230">
        <v>425732</v>
      </c>
      <c r="B2714" s="230" t="s">
        <v>1242</v>
      </c>
      <c r="C2714" s="230" t="s">
        <v>113</v>
      </c>
      <c r="D2714" s="230" t="s">
        <v>135</v>
      </c>
      <c r="E2714" s="230" t="s">
        <v>146</v>
      </c>
      <c r="F2714" s="230">
        <v>35431</v>
      </c>
      <c r="G2714" s="230" t="s">
        <v>288</v>
      </c>
      <c r="H2714" s="230" t="s">
        <v>1482</v>
      </c>
      <c r="I2714" s="230" t="s">
        <v>1460</v>
      </c>
      <c r="J2714" s="230" t="s">
        <v>302</v>
      </c>
      <c r="K2714" s="230">
        <v>2016</v>
      </c>
      <c r="L2714" s="230" t="s">
        <v>288</v>
      </c>
      <c r="V2714" s="230" t="s">
        <v>976</v>
      </c>
    </row>
    <row r="2715" spans="1:22" x14ac:dyDescent="0.3">
      <c r="A2715" s="230">
        <v>424494</v>
      </c>
      <c r="B2715" s="230" t="s">
        <v>1041</v>
      </c>
      <c r="C2715" s="230" t="s">
        <v>61</v>
      </c>
      <c r="D2715" s="230" t="s">
        <v>204</v>
      </c>
      <c r="E2715" s="230" t="s">
        <v>146</v>
      </c>
      <c r="F2715" s="230">
        <v>35506</v>
      </c>
      <c r="G2715" s="230" t="s">
        <v>288</v>
      </c>
      <c r="H2715" s="230" t="s">
        <v>1482</v>
      </c>
      <c r="I2715" s="230" t="s">
        <v>1460</v>
      </c>
      <c r="J2715" s="230" t="s">
        <v>302</v>
      </c>
      <c r="K2715" s="230">
        <v>2016</v>
      </c>
      <c r="L2715" s="230" t="s">
        <v>288</v>
      </c>
    </row>
    <row r="2716" spans="1:22" x14ac:dyDescent="0.3">
      <c r="A2716" s="230">
        <v>424711</v>
      </c>
      <c r="B2716" s="230" t="s">
        <v>1190</v>
      </c>
      <c r="C2716" s="230" t="s">
        <v>1129</v>
      </c>
      <c r="D2716" s="230" t="s">
        <v>221</v>
      </c>
      <c r="E2716" s="230" t="s">
        <v>145</v>
      </c>
      <c r="F2716" s="230">
        <v>36000</v>
      </c>
      <c r="G2716" s="230" t="s">
        <v>288</v>
      </c>
      <c r="H2716" s="230" t="s">
        <v>1482</v>
      </c>
      <c r="I2716" s="230" t="s">
        <v>1460</v>
      </c>
      <c r="J2716" s="230" t="s">
        <v>302</v>
      </c>
      <c r="K2716" s="230">
        <v>2016</v>
      </c>
      <c r="L2716" s="230" t="s">
        <v>288</v>
      </c>
      <c r="U2716" s="230" t="s">
        <v>976</v>
      </c>
      <c r="V2716" s="230" t="s">
        <v>976</v>
      </c>
    </row>
    <row r="2717" spans="1:22" x14ac:dyDescent="0.3">
      <c r="A2717" s="230">
        <v>425612</v>
      </c>
      <c r="B2717" s="230" t="s">
        <v>1078</v>
      </c>
      <c r="C2717" s="230" t="s">
        <v>66</v>
      </c>
      <c r="D2717" s="230" t="s">
        <v>212</v>
      </c>
      <c r="E2717" s="230" t="s">
        <v>146</v>
      </c>
      <c r="F2717" s="230">
        <v>36173</v>
      </c>
      <c r="G2717" s="230" t="s">
        <v>288</v>
      </c>
      <c r="H2717" s="230" t="s">
        <v>1482</v>
      </c>
      <c r="I2717" s="230" t="s">
        <v>1460</v>
      </c>
      <c r="J2717" s="230" t="s">
        <v>302</v>
      </c>
      <c r="K2717" s="230">
        <v>2016</v>
      </c>
      <c r="L2717" s="230" t="s">
        <v>288</v>
      </c>
    </row>
    <row r="2718" spans="1:22" x14ac:dyDescent="0.3">
      <c r="A2718" s="230">
        <v>420842</v>
      </c>
      <c r="B2718" s="230" t="s">
        <v>1036</v>
      </c>
      <c r="C2718" s="230" t="s">
        <v>770</v>
      </c>
      <c r="D2718" s="230" t="s">
        <v>583</v>
      </c>
      <c r="E2718" s="230" t="s">
        <v>146</v>
      </c>
      <c r="F2718" s="230">
        <v>34038</v>
      </c>
      <c r="G2718" s="230" t="s">
        <v>288</v>
      </c>
      <c r="H2718" s="230" t="s">
        <v>1482</v>
      </c>
      <c r="I2718" s="230" t="s">
        <v>1460</v>
      </c>
      <c r="J2718" s="230" t="s">
        <v>302</v>
      </c>
      <c r="K2718" s="230">
        <v>2016</v>
      </c>
      <c r="L2718" s="230" t="s">
        <v>288</v>
      </c>
    </row>
    <row r="2719" spans="1:22" x14ac:dyDescent="0.3">
      <c r="A2719" s="230">
        <v>421521</v>
      </c>
      <c r="B2719" s="230" t="s">
        <v>1415</v>
      </c>
      <c r="C2719" s="230" t="s">
        <v>413</v>
      </c>
      <c r="D2719" s="230" t="s">
        <v>636</v>
      </c>
      <c r="E2719" s="230" t="s">
        <v>145</v>
      </c>
      <c r="F2719" s="230">
        <v>35065</v>
      </c>
      <c r="G2719" s="230" t="s">
        <v>288</v>
      </c>
      <c r="H2719" s="230" t="s">
        <v>1482</v>
      </c>
      <c r="I2719" s="230" t="s">
        <v>1460</v>
      </c>
      <c r="J2719" s="230" t="s">
        <v>302</v>
      </c>
      <c r="K2719" s="230">
        <v>2016</v>
      </c>
      <c r="L2719" s="230" t="s">
        <v>288</v>
      </c>
      <c r="V2719" s="230" t="s">
        <v>976</v>
      </c>
    </row>
    <row r="2720" spans="1:22" x14ac:dyDescent="0.3">
      <c r="A2720" s="230">
        <v>422083</v>
      </c>
      <c r="B2720" s="230" t="s">
        <v>1170</v>
      </c>
      <c r="C2720" s="230" t="s">
        <v>436</v>
      </c>
      <c r="D2720" s="230" t="s">
        <v>222</v>
      </c>
      <c r="E2720" s="230" t="s">
        <v>145</v>
      </c>
      <c r="F2720" s="230">
        <v>35570</v>
      </c>
      <c r="G2720" s="230" t="s">
        <v>288</v>
      </c>
      <c r="H2720" s="230" t="s">
        <v>1482</v>
      </c>
      <c r="I2720" s="230" t="s">
        <v>1460</v>
      </c>
      <c r="J2720" s="230" t="s">
        <v>302</v>
      </c>
      <c r="K2720" s="230">
        <v>2016</v>
      </c>
      <c r="L2720" s="230" t="s">
        <v>288</v>
      </c>
      <c r="S2720" s="230" t="s">
        <v>976</v>
      </c>
      <c r="T2720" s="230" t="s">
        <v>976</v>
      </c>
      <c r="U2720" s="230" t="s">
        <v>976</v>
      </c>
      <c r="V2720" s="230" t="s">
        <v>976</v>
      </c>
    </row>
    <row r="2721" spans="1:22" x14ac:dyDescent="0.3">
      <c r="A2721" s="230">
        <v>421945</v>
      </c>
      <c r="B2721" s="230" t="s">
        <v>1211</v>
      </c>
      <c r="C2721" s="230" t="s">
        <v>448</v>
      </c>
      <c r="D2721" s="230" t="s">
        <v>227</v>
      </c>
      <c r="E2721" s="230" t="s">
        <v>145</v>
      </c>
      <c r="F2721" s="230">
        <v>35626</v>
      </c>
      <c r="G2721" s="230" t="s">
        <v>288</v>
      </c>
      <c r="H2721" s="230" t="s">
        <v>1482</v>
      </c>
      <c r="I2721" s="230" t="s">
        <v>1460</v>
      </c>
      <c r="J2721" s="230" t="s">
        <v>302</v>
      </c>
      <c r="K2721" s="230">
        <v>2016</v>
      </c>
      <c r="L2721" s="230" t="s">
        <v>288</v>
      </c>
      <c r="U2721" s="230" t="s">
        <v>976</v>
      </c>
      <c r="V2721" s="230" t="s">
        <v>976</v>
      </c>
    </row>
    <row r="2722" spans="1:22" x14ac:dyDescent="0.3">
      <c r="A2722" s="230">
        <v>421082</v>
      </c>
      <c r="B2722" s="230" t="s">
        <v>1237</v>
      </c>
      <c r="C2722" s="230" t="s">
        <v>441</v>
      </c>
      <c r="D2722" s="230" t="s">
        <v>235</v>
      </c>
      <c r="E2722" s="230" t="s">
        <v>146</v>
      </c>
      <c r="F2722" s="230">
        <v>35796</v>
      </c>
      <c r="G2722" s="230" t="s">
        <v>288</v>
      </c>
      <c r="H2722" s="230" t="s">
        <v>1482</v>
      </c>
      <c r="I2722" s="230" t="s">
        <v>1460</v>
      </c>
      <c r="J2722" s="230" t="s">
        <v>302</v>
      </c>
      <c r="K2722" s="230">
        <v>2016</v>
      </c>
      <c r="L2722" s="230" t="s">
        <v>288</v>
      </c>
    </row>
    <row r="2723" spans="1:22" x14ac:dyDescent="0.3">
      <c r="A2723" s="230">
        <v>423467</v>
      </c>
      <c r="B2723" s="230" t="s">
        <v>1028</v>
      </c>
      <c r="C2723" s="230" t="s">
        <v>127</v>
      </c>
      <c r="D2723" s="230" t="s">
        <v>355</v>
      </c>
      <c r="E2723" s="230" t="s">
        <v>146</v>
      </c>
      <c r="F2723" s="230">
        <v>35796</v>
      </c>
      <c r="H2723" s="230" t="s">
        <v>1482</v>
      </c>
      <c r="I2723" s="230" t="s">
        <v>1460</v>
      </c>
      <c r="J2723" s="230" t="s">
        <v>302</v>
      </c>
      <c r="K2723" s="230">
        <v>2016</v>
      </c>
      <c r="L2723" s="230" t="s">
        <v>288</v>
      </c>
      <c r="V2723" s="230" t="s">
        <v>976</v>
      </c>
    </row>
    <row r="2724" spans="1:22" x14ac:dyDescent="0.3">
      <c r="A2724" s="230">
        <v>420938</v>
      </c>
      <c r="B2724" s="230" t="s">
        <v>936</v>
      </c>
      <c r="C2724" s="230" t="s">
        <v>120</v>
      </c>
      <c r="D2724" s="230" t="s">
        <v>225</v>
      </c>
      <c r="E2724" s="230" t="s">
        <v>145</v>
      </c>
      <c r="F2724" s="230">
        <v>35902</v>
      </c>
      <c r="G2724" s="230" t="s">
        <v>3217</v>
      </c>
      <c r="H2724" s="230" t="s">
        <v>1482</v>
      </c>
      <c r="I2724" s="230" t="s">
        <v>1460</v>
      </c>
      <c r="J2724" s="230" t="s">
        <v>302</v>
      </c>
      <c r="K2724" s="230">
        <v>2016</v>
      </c>
      <c r="L2724" s="230" t="s">
        <v>288</v>
      </c>
    </row>
    <row r="2725" spans="1:22" x14ac:dyDescent="0.3">
      <c r="A2725" s="230">
        <v>421001</v>
      </c>
      <c r="B2725" s="230" t="s">
        <v>1208</v>
      </c>
      <c r="C2725" s="230" t="s">
        <v>1209</v>
      </c>
      <c r="D2725" s="230" t="s">
        <v>212</v>
      </c>
      <c r="E2725" s="230" t="s">
        <v>146</v>
      </c>
      <c r="F2725" s="230">
        <v>35905</v>
      </c>
      <c r="G2725" s="230" t="s">
        <v>288</v>
      </c>
      <c r="H2725" s="230" t="s">
        <v>1482</v>
      </c>
      <c r="I2725" s="230" t="s">
        <v>1460</v>
      </c>
      <c r="J2725" s="230" t="s">
        <v>302</v>
      </c>
      <c r="K2725" s="230">
        <v>2016</v>
      </c>
      <c r="L2725" s="230" t="s">
        <v>288</v>
      </c>
      <c r="U2725" s="230" t="s">
        <v>976</v>
      </c>
      <c r="V2725" s="230" t="s">
        <v>976</v>
      </c>
    </row>
    <row r="2726" spans="1:22" x14ac:dyDescent="0.3">
      <c r="A2726" s="230">
        <v>421271</v>
      </c>
      <c r="B2726" s="230" t="s">
        <v>941</v>
      </c>
      <c r="C2726" s="230" t="s">
        <v>942</v>
      </c>
      <c r="D2726" s="230" t="s">
        <v>227</v>
      </c>
      <c r="E2726" s="230" t="s">
        <v>146</v>
      </c>
      <c r="F2726" s="230">
        <v>35941</v>
      </c>
      <c r="G2726" s="230" t="s">
        <v>288</v>
      </c>
      <c r="H2726" s="230" t="s">
        <v>1482</v>
      </c>
      <c r="I2726" s="230" t="s">
        <v>1460</v>
      </c>
      <c r="J2726" s="230" t="s">
        <v>302</v>
      </c>
      <c r="K2726" s="230">
        <v>2016</v>
      </c>
      <c r="L2726" s="230" t="s">
        <v>288</v>
      </c>
      <c r="U2726" s="230" t="s">
        <v>976</v>
      </c>
      <c r="V2726" s="230" t="s">
        <v>976</v>
      </c>
    </row>
    <row r="2727" spans="1:22" x14ac:dyDescent="0.3">
      <c r="A2727" s="230">
        <v>420614</v>
      </c>
      <c r="B2727" s="230" t="s">
        <v>1202</v>
      </c>
      <c r="C2727" s="230" t="s">
        <v>98</v>
      </c>
      <c r="D2727" s="230" t="s">
        <v>212</v>
      </c>
      <c r="E2727" s="230" t="s">
        <v>145</v>
      </c>
      <c r="F2727" s="230">
        <v>35948</v>
      </c>
      <c r="G2727" s="230" t="s">
        <v>288</v>
      </c>
      <c r="H2727" s="230" t="s">
        <v>1482</v>
      </c>
      <c r="I2727" s="230" t="s">
        <v>1460</v>
      </c>
      <c r="J2727" s="230" t="s">
        <v>302</v>
      </c>
      <c r="K2727" s="230">
        <v>2016</v>
      </c>
      <c r="L2727" s="230" t="s">
        <v>288</v>
      </c>
      <c r="T2727" s="230" t="s">
        <v>976</v>
      </c>
      <c r="U2727" s="230" t="s">
        <v>976</v>
      </c>
      <c r="V2727" s="230" t="s">
        <v>976</v>
      </c>
    </row>
    <row r="2728" spans="1:22" x14ac:dyDescent="0.3">
      <c r="A2728" s="230">
        <v>422309</v>
      </c>
      <c r="B2728" s="230" t="s">
        <v>955</v>
      </c>
      <c r="C2728" s="230" t="s">
        <v>92</v>
      </c>
      <c r="D2728" s="230" t="s">
        <v>227</v>
      </c>
      <c r="E2728" s="230" t="s">
        <v>146</v>
      </c>
      <c r="F2728" s="230">
        <v>35991</v>
      </c>
      <c r="G2728" s="230" t="s">
        <v>1883</v>
      </c>
      <c r="H2728" s="230" t="s">
        <v>1482</v>
      </c>
      <c r="I2728" s="230" t="s">
        <v>1460</v>
      </c>
      <c r="J2728" s="230" t="s">
        <v>302</v>
      </c>
      <c r="K2728" s="230">
        <v>2016</v>
      </c>
      <c r="L2728" s="230" t="s">
        <v>288</v>
      </c>
    </row>
    <row r="2729" spans="1:22" x14ac:dyDescent="0.3">
      <c r="A2729" s="230">
        <v>421620</v>
      </c>
      <c r="B2729" s="230" t="s">
        <v>946</v>
      </c>
      <c r="C2729" s="230" t="s">
        <v>741</v>
      </c>
      <c r="D2729" s="230" t="s">
        <v>947</v>
      </c>
      <c r="E2729" s="230" t="s">
        <v>145</v>
      </c>
      <c r="F2729" s="230">
        <v>36006</v>
      </c>
      <c r="G2729" s="230" t="s">
        <v>288</v>
      </c>
      <c r="H2729" s="230" t="s">
        <v>1482</v>
      </c>
      <c r="I2729" s="230" t="s">
        <v>1460</v>
      </c>
      <c r="J2729" s="230" t="s">
        <v>302</v>
      </c>
      <c r="K2729" s="230">
        <v>2016</v>
      </c>
      <c r="L2729" s="230" t="s">
        <v>288</v>
      </c>
    </row>
    <row r="2730" spans="1:22" x14ac:dyDescent="0.3">
      <c r="A2730" s="230">
        <v>421946</v>
      </c>
      <c r="B2730" s="230" t="s">
        <v>1008</v>
      </c>
      <c r="C2730" s="230" t="s">
        <v>516</v>
      </c>
      <c r="D2730" s="230" t="s">
        <v>227</v>
      </c>
      <c r="E2730" s="230" t="s">
        <v>145</v>
      </c>
      <c r="F2730" s="230">
        <v>36161</v>
      </c>
      <c r="G2730" s="230" t="s">
        <v>288</v>
      </c>
      <c r="H2730" s="230" t="s">
        <v>1482</v>
      </c>
      <c r="I2730" s="230" t="s">
        <v>1460</v>
      </c>
      <c r="J2730" s="230" t="s">
        <v>302</v>
      </c>
      <c r="K2730" s="230">
        <v>2016</v>
      </c>
      <c r="L2730" s="230" t="s">
        <v>288</v>
      </c>
    </row>
    <row r="2731" spans="1:22" x14ac:dyDescent="0.3">
      <c r="A2731" s="230">
        <v>421557</v>
      </c>
      <c r="B2731" s="230" t="s">
        <v>1225</v>
      </c>
      <c r="C2731" s="230" t="s">
        <v>1129</v>
      </c>
      <c r="D2731" s="230" t="s">
        <v>569</v>
      </c>
      <c r="E2731" s="230" t="s">
        <v>145</v>
      </c>
      <c r="F2731" s="230">
        <v>36161</v>
      </c>
      <c r="G2731" s="230" t="s">
        <v>288</v>
      </c>
      <c r="H2731" s="230" t="s">
        <v>1482</v>
      </c>
      <c r="I2731" s="230" t="s">
        <v>1460</v>
      </c>
      <c r="J2731" s="230" t="s">
        <v>302</v>
      </c>
      <c r="K2731" s="230">
        <v>2016</v>
      </c>
      <c r="L2731" s="230" t="s">
        <v>288</v>
      </c>
      <c r="T2731" s="230" t="s">
        <v>976</v>
      </c>
      <c r="U2731" s="230" t="s">
        <v>976</v>
      </c>
      <c r="V2731" s="230" t="s">
        <v>976</v>
      </c>
    </row>
    <row r="2732" spans="1:22" x14ac:dyDescent="0.3">
      <c r="A2732" s="230">
        <v>421415</v>
      </c>
      <c r="B2732" s="230" t="s">
        <v>945</v>
      </c>
      <c r="C2732" s="230" t="s">
        <v>639</v>
      </c>
      <c r="D2732" s="230" t="s">
        <v>374</v>
      </c>
      <c r="E2732" s="230" t="s">
        <v>145</v>
      </c>
      <c r="F2732" s="230">
        <v>36175</v>
      </c>
      <c r="G2732" s="230" t="s">
        <v>288</v>
      </c>
      <c r="H2732" s="230" t="s">
        <v>1482</v>
      </c>
      <c r="I2732" s="230" t="s">
        <v>1460</v>
      </c>
      <c r="J2732" s="230" t="s">
        <v>302</v>
      </c>
      <c r="K2732" s="230">
        <v>2016</v>
      </c>
      <c r="L2732" s="230" t="s">
        <v>288</v>
      </c>
    </row>
    <row r="2733" spans="1:22" x14ac:dyDescent="0.3">
      <c r="A2733" s="230">
        <v>422168</v>
      </c>
      <c r="B2733" s="230" t="s">
        <v>1093</v>
      </c>
      <c r="C2733" s="230" t="s">
        <v>691</v>
      </c>
      <c r="D2733" s="230" t="s">
        <v>1094</v>
      </c>
      <c r="E2733" s="230" t="s">
        <v>146</v>
      </c>
      <c r="F2733" s="230">
        <v>36191</v>
      </c>
      <c r="G2733" s="230" t="s">
        <v>288</v>
      </c>
      <c r="H2733" s="230" t="s">
        <v>1482</v>
      </c>
      <c r="I2733" s="230" t="s">
        <v>1460</v>
      </c>
      <c r="J2733" s="230" t="s">
        <v>302</v>
      </c>
      <c r="K2733" s="230">
        <v>2016</v>
      </c>
      <c r="L2733" s="230" t="s">
        <v>288</v>
      </c>
    </row>
    <row r="2734" spans="1:22" x14ac:dyDescent="0.3">
      <c r="A2734" s="230">
        <v>421037</v>
      </c>
      <c r="B2734" s="230" t="s">
        <v>938</v>
      </c>
      <c r="C2734" s="230" t="s">
        <v>939</v>
      </c>
      <c r="D2734" s="230" t="s">
        <v>255</v>
      </c>
      <c r="E2734" s="230" t="s">
        <v>146</v>
      </c>
      <c r="F2734" s="230">
        <v>34719</v>
      </c>
      <c r="G2734" s="230" t="s">
        <v>288</v>
      </c>
      <c r="H2734" s="230" t="s">
        <v>1482</v>
      </c>
      <c r="I2734" s="230" t="s">
        <v>1460</v>
      </c>
      <c r="J2734" s="230" t="s">
        <v>303</v>
      </c>
      <c r="K2734" s="230">
        <v>2016</v>
      </c>
      <c r="L2734" s="230" t="s">
        <v>288</v>
      </c>
    </row>
    <row r="2735" spans="1:22" x14ac:dyDescent="0.3">
      <c r="A2735" s="230">
        <v>425141</v>
      </c>
      <c r="B2735" s="230" t="s">
        <v>1055</v>
      </c>
      <c r="C2735" s="230" t="s">
        <v>639</v>
      </c>
      <c r="D2735" s="230" t="s">
        <v>242</v>
      </c>
      <c r="E2735" s="230" t="s">
        <v>145</v>
      </c>
      <c r="F2735" s="230">
        <v>35714</v>
      </c>
      <c r="G2735" s="230" t="s">
        <v>288</v>
      </c>
      <c r="H2735" s="230" t="s">
        <v>1482</v>
      </c>
      <c r="I2735" s="230" t="s">
        <v>1460</v>
      </c>
      <c r="J2735" s="230" t="s">
        <v>303</v>
      </c>
      <c r="K2735" s="230">
        <v>2016</v>
      </c>
      <c r="L2735" s="230" t="s">
        <v>288</v>
      </c>
    </row>
    <row r="2736" spans="1:22" x14ac:dyDescent="0.3">
      <c r="A2736" s="230">
        <v>424663</v>
      </c>
      <c r="B2736" s="230" t="s">
        <v>1189</v>
      </c>
      <c r="C2736" s="230" t="s">
        <v>63</v>
      </c>
      <c r="D2736" s="230" t="s">
        <v>706</v>
      </c>
      <c r="E2736" s="230" t="s">
        <v>145</v>
      </c>
      <c r="F2736" s="230">
        <v>35855</v>
      </c>
      <c r="G2736" s="230" t="s">
        <v>288</v>
      </c>
      <c r="H2736" s="230" t="s">
        <v>1482</v>
      </c>
      <c r="I2736" s="230" t="s">
        <v>1460</v>
      </c>
      <c r="J2736" s="230" t="s">
        <v>303</v>
      </c>
      <c r="K2736" s="230">
        <v>2016</v>
      </c>
      <c r="L2736" s="230" t="s">
        <v>288</v>
      </c>
      <c r="U2736" s="230" t="s">
        <v>976</v>
      </c>
      <c r="V2736" s="230" t="s">
        <v>976</v>
      </c>
    </row>
    <row r="2737" spans="1:22" x14ac:dyDescent="0.3">
      <c r="A2737" s="230">
        <v>425599</v>
      </c>
      <c r="B2737" s="230" t="s">
        <v>1074</v>
      </c>
      <c r="C2737" s="230" t="s">
        <v>754</v>
      </c>
      <c r="D2737" s="230" t="s">
        <v>222</v>
      </c>
      <c r="E2737" s="230" t="s">
        <v>145</v>
      </c>
      <c r="F2737" s="230">
        <v>35893</v>
      </c>
      <c r="G2737" s="230" t="s">
        <v>288</v>
      </c>
      <c r="H2737" s="230" t="s">
        <v>1482</v>
      </c>
      <c r="I2737" s="230" t="s">
        <v>1460</v>
      </c>
      <c r="J2737" s="230" t="s">
        <v>303</v>
      </c>
      <c r="K2737" s="230">
        <v>2016</v>
      </c>
      <c r="L2737" s="230" t="s">
        <v>288</v>
      </c>
      <c r="V2737" s="230" t="s">
        <v>976</v>
      </c>
    </row>
    <row r="2738" spans="1:22" x14ac:dyDescent="0.3">
      <c r="A2738" s="230">
        <v>420528</v>
      </c>
      <c r="B2738" s="230" t="s">
        <v>935</v>
      </c>
      <c r="C2738" s="230" t="s">
        <v>63</v>
      </c>
      <c r="D2738" s="230" t="s">
        <v>91</v>
      </c>
      <c r="E2738" s="230" t="s">
        <v>145</v>
      </c>
      <c r="F2738" s="230">
        <v>35527</v>
      </c>
      <c r="G2738" s="230" t="s">
        <v>288</v>
      </c>
      <c r="H2738" s="230" t="s">
        <v>1482</v>
      </c>
      <c r="I2738" s="230" t="s">
        <v>1460</v>
      </c>
      <c r="J2738" s="230" t="s">
        <v>302</v>
      </c>
      <c r="K2738" s="230">
        <v>2017</v>
      </c>
      <c r="L2738" s="230" t="s">
        <v>288</v>
      </c>
    </row>
    <row r="2739" spans="1:22" x14ac:dyDescent="0.3">
      <c r="A2739" s="230">
        <v>423327</v>
      </c>
      <c r="B2739" s="230" t="s">
        <v>1135</v>
      </c>
      <c r="C2739" s="230" t="s">
        <v>61</v>
      </c>
      <c r="D2739" s="230" t="s">
        <v>240</v>
      </c>
      <c r="E2739" s="230" t="s">
        <v>145</v>
      </c>
      <c r="F2739" s="230">
        <v>35796</v>
      </c>
      <c r="G2739" s="230" t="s">
        <v>2723</v>
      </c>
      <c r="H2739" s="230" t="s">
        <v>1482</v>
      </c>
      <c r="I2739" s="230" t="s">
        <v>1460</v>
      </c>
      <c r="J2739" s="230" t="s">
        <v>302</v>
      </c>
      <c r="K2739" s="230">
        <v>2017</v>
      </c>
      <c r="L2739" s="230" t="s">
        <v>288</v>
      </c>
      <c r="S2739" s="230" t="s">
        <v>976</v>
      </c>
      <c r="V2739" s="230" t="s">
        <v>976</v>
      </c>
    </row>
    <row r="2740" spans="1:22" x14ac:dyDescent="0.3">
      <c r="A2740" s="230">
        <v>423769</v>
      </c>
      <c r="B2740" s="230" t="s">
        <v>1107</v>
      </c>
      <c r="C2740" s="230" t="s">
        <v>500</v>
      </c>
      <c r="D2740" s="230" t="s">
        <v>1108</v>
      </c>
      <c r="E2740" s="230" t="s">
        <v>145</v>
      </c>
      <c r="F2740" s="230">
        <v>35903</v>
      </c>
      <c r="G2740" s="230" t="s">
        <v>288</v>
      </c>
      <c r="H2740" s="230" t="s">
        <v>1482</v>
      </c>
      <c r="I2740" s="230" t="s">
        <v>1460</v>
      </c>
      <c r="J2740" s="230" t="s">
        <v>302</v>
      </c>
      <c r="K2740" s="230">
        <v>2017</v>
      </c>
      <c r="L2740" s="230" t="s">
        <v>288</v>
      </c>
      <c r="V2740" s="230" t="s">
        <v>976</v>
      </c>
    </row>
    <row r="2741" spans="1:22" x14ac:dyDescent="0.3">
      <c r="A2741" s="230">
        <v>423970</v>
      </c>
      <c r="B2741" s="230" t="s">
        <v>1111</v>
      </c>
      <c r="C2741" s="230" t="s">
        <v>63</v>
      </c>
      <c r="D2741" s="230" t="s">
        <v>603</v>
      </c>
      <c r="E2741" s="230" t="s">
        <v>145</v>
      </c>
      <c r="F2741" s="230">
        <v>35952</v>
      </c>
      <c r="G2741" s="230" t="s">
        <v>288</v>
      </c>
      <c r="H2741" s="230" t="s">
        <v>1482</v>
      </c>
      <c r="I2741" s="230" t="s">
        <v>1460</v>
      </c>
      <c r="J2741" s="230" t="s">
        <v>302</v>
      </c>
      <c r="K2741" s="230">
        <v>2017</v>
      </c>
      <c r="L2741" s="230" t="s">
        <v>288</v>
      </c>
    </row>
    <row r="2742" spans="1:22" x14ac:dyDescent="0.3">
      <c r="A2742" s="230">
        <v>423777</v>
      </c>
      <c r="B2742" s="230" t="s">
        <v>1214</v>
      </c>
      <c r="C2742" s="230" t="s">
        <v>68</v>
      </c>
      <c r="D2742" s="230" t="s">
        <v>1215</v>
      </c>
      <c r="E2742" s="230" t="s">
        <v>145</v>
      </c>
      <c r="F2742" s="230">
        <v>36324</v>
      </c>
      <c r="G2742" s="230" t="s">
        <v>288</v>
      </c>
      <c r="H2742" s="230" t="s">
        <v>1482</v>
      </c>
      <c r="I2742" s="230" t="s">
        <v>1460</v>
      </c>
      <c r="J2742" s="230" t="s">
        <v>302</v>
      </c>
      <c r="K2742" s="230">
        <v>2017</v>
      </c>
      <c r="L2742" s="230" t="s">
        <v>288</v>
      </c>
      <c r="U2742" s="230" t="s">
        <v>976</v>
      </c>
      <c r="V2742" s="230" t="s">
        <v>976</v>
      </c>
    </row>
    <row r="2743" spans="1:22" x14ac:dyDescent="0.3">
      <c r="A2743" s="230">
        <v>424170</v>
      </c>
      <c r="B2743" s="230" t="s">
        <v>1139</v>
      </c>
      <c r="C2743" s="230" t="s">
        <v>92</v>
      </c>
      <c r="D2743" s="230" t="s">
        <v>229</v>
      </c>
      <c r="E2743" s="230" t="s">
        <v>146</v>
      </c>
      <c r="F2743" s="230">
        <v>36327</v>
      </c>
      <c r="G2743" s="230" t="s">
        <v>288</v>
      </c>
      <c r="H2743" s="230" t="s">
        <v>1482</v>
      </c>
      <c r="I2743" s="230" t="s">
        <v>1460</v>
      </c>
      <c r="J2743" s="230" t="s">
        <v>302</v>
      </c>
      <c r="K2743" s="230">
        <v>2017</v>
      </c>
      <c r="L2743" s="230" t="s">
        <v>288</v>
      </c>
    </row>
    <row r="2744" spans="1:22" x14ac:dyDescent="0.3">
      <c r="A2744" s="230">
        <v>423725</v>
      </c>
      <c r="B2744" s="230" t="s">
        <v>1177</v>
      </c>
      <c r="C2744" s="230" t="s">
        <v>83</v>
      </c>
      <c r="D2744" s="230" t="s">
        <v>541</v>
      </c>
      <c r="E2744" s="230" t="s">
        <v>145</v>
      </c>
      <c r="F2744" s="230">
        <v>36076</v>
      </c>
      <c r="G2744" s="230" t="s">
        <v>288</v>
      </c>
      <c r="H2744" s="230" t="s">
        <v>1482</v>
      </c>
      <c r="I2744" s="230" t="s">
        <v>1460</v>
      </c>
      <c r="J2744" s="230" t="s">
        <v>303</v>
      </c>
      <c r="K2744" s="230">
        <v>2017</v>
      </c>
      <c r="L2744" s="230" t="s">
        <v>288</v>
      </c>
      <c r="S2744" s="230" t="s">
        <v>976</v>
      </c>
      <c r="U2744" s="230" t="s">
        <v>976</v>
      </c>
      <c r="V2744" s="230" t="s">
        <v>976</v>
      </c>
    </row>
    <row r="2745" spans="1:22" x14ac:dyDescent="0.3">
      <c r="A2745" s="230">
        <v>422962</v>
      </c>
      <c r="B2745" s="230" t="s">
        <v>961</v>
      </c>
      <c r="C2745" s="230" t="s">
        <v>61</v>
      </c>
      <c r="D2745" s="230" t="s">
        <v>204</v>
      </c>
      <c r="E2745" s="230" t="s">
        <v>146</v>
      </c>
      <c r="F2745" s="230">
        <v>36161</v>
      </c>
      <c r="G2745" s="230" t="s">
        <v>288</v>
      </c>
      <c r="H2745" s="230" t="s">
        <v>1482</v>
      </c>
      <c r="I2745" s="230" t="s">
        <v>1460</v>
      </c>
      <c r="J2745" s="230" t="s">
        <v>303</v>
      </c>
      <c r="K2745" s="230">
        <v>2017</v>
      </c>
      <c r="L2745" s="230" t="s">
        <v>288</v>
      </c>
    </row>
    <row r="2746" spans="1:22" x14ac:dyDescent="0.3">
      <c r="A2746" s="230">
        <v>423418</v>
      </c>
      <c r="B2746" s="230" t="s">
        <v>1103</v>
      </c>
      <c r="C2746" s="230" t="s">
        <v>1104</v>
      </c>
      <c r="D2746" s="230" t="s">
        <v>204</v>
      </c>
      <c r="E2746" s="230" t="s">
        <v>145</v>
      </c>
      <c r="F2746" s="230">
        <v>36161</v>
      </c>
      <c r="G2746" s="230" t="s">
        <v>288</v>
      </c>
      <c r="H2746" s="230" t="s">
        <v>1482</v>
      </c>
      <c r="I2746" s="230" t="s">
        <v>1460</v>
      </c>
      <c r="J2746" s="230" t="s">
        <v>303</v>
      </c>
      <c r="K2746" s="230">
        <v>2017</v>
      </c>
      <c r="L2746" s="230" t="s">
        <v>288</v>
      </c>
    </row>
    <row r="2747" spans="1:22" x14ac:dyDescent="0.3">
      <c r="A2747" s="230">
        <v>424141</v>
      </c>
      <c r="B2747" s="230" t="s">
        <v>1232</v>
      </c>
      <c r="C2747" s="230" t="s">
        <v>83</v>
      </c>
      <c r="D2747" s="230" t="s">
        <v>468</v>
      </c>
      <c r="E2747" s="230" t="s">
        <v>146</v>
      </c>
      <c r="F2747" s="230">
        <v>36161</v>
      </c>
      <c r="H2747" s="230" t="s">
        <v>1482</v>
      </c>
      <c r="I2747" s="230" t="s">
        <v>1460</v>
      </c>
      <c r="J2747" s="230" t="s">
        <v>303</v>
      </c>
      <c r="K2747" s="230">
        <v>2017</v>
      </c>
      <c r="L2747" s="230" t="s">
        <v>288</v>
      </c>
      <c r="U2747" s="230" t="s">
        <v>976</v>
      </c>
      <c r="V2747" s="230" t="s">
        <v>976</v>
      </c>
    </row>
    <row r="2748" spans="1:22" x14ac:dyDescent="0.3">
      <c r="A2748" s="230">
        <v>422686</v>
      </c>
      <c r="B2748" s="230" t="s">
        <v>1024</v>
      </c>
      <c r="C2748" s="230" t="s">
        <v>83</v>
      </c>
      <c r="D2748" s="230" t="s">
        <v>1025</v>
      </c>
      <c r="E2748" s="230" t="s">
        <v>146</v>
      </c>
      <c r="F2748" s="230">
        <v>36161</v>
      </c>
      <c r="G2748" s="230" t="s">
        <v>1485</v>
      </c>
      <c r="H2748" s="230" t="s">
        <v>1482</v>
      </c>
      <c r="I2748" s="230" t="s">
        <v>1460</v>
      </c>
      <c r="J2748" s="230" t="s">
        <v>303</v>
      </c>
      <c r="K2748" s="230">
        <v>2017</v>
      </c>
      <c r="L2748" s="230" t="s">
        <v>288</v>
      </c>
    </row>
    <row r="2749" spans="1:22" x14ac:dyDescent="0.3">
      <c r="A2749" s="230">
        <v>423845</v>
      </c>
      <c r="B2749" s="230" t="s">
        <v>1216</v>
      </c>
      <c r="C2749" s="230" t="s">
        <v>758</v>
      </c>
      <c r="D2749" s="230" t="s">
        <v>734</v>
      </c>
      <c r="E2749" s="230" t="s">
        <v>145</v>
      </c>
      <c r="F2749" s="230">
        <v>36163</v>
      </c>
      <c r="G2749" s="230" t="s">
        <v>288</v>
      </c>
      <c r="H2749" s="230" t="s">
        <v>1482</v>
      </c>
      <c r="I2749" s="230" t="s">
        <v>1460</v>
      </c>
      <c r="J2749" s="230" t="s">
        <v>303</v>
      </c>
      <c r="K2749" s="230">
        <v>2017</v>
      </c>
      <c r="L2749" s="230" t="s">
        <v>288</v>
      </c>
      <c r="U2749" s="230" t="s">
        <v>976</v>
      </c>
      <c r="V2749" s="230" t="s">
        <v>976</v>
      </c>
    </row>
    <row r="2750" spans="1:22" x14ac:dyDescent="0.3">
      <c r="A2750" s="230">
        <v>423913</v>
      </c>
      <c r="B2750" s="230" t="s">
        <v>1109</v>
      </c>
      <c r="C2750" s="230" t="s">
        <v>83</v>
      </c>
      <c r="D2750" s="230" t="s">
        <v>254</v>
      </c>
      <c r="E2750" s="230" t="s">
        <v>145</v>
      </c>
      <c r="F2750" s="230">
        <v>36327</v>
      </c>
      <c r="G2750" s="230" t="s">
        <v>288</v>
      </c>
      <c r="H2750" s="230" t="s">
        <v>1482</v>
      </c>
      <c r="I2750" s="230" t="s">
        <v>1460</v>
      </c>
      <c r="J2750" s="230" t="s">
        <v>303</v>
      </c>
      <c r="K2750" s="230">
        <v>2017</v>
      </c>
      <c r="L2750" s="230" t="s">
        <v>288</v>
      </c>
    </row>
    <row r="2751" spans="1:22" x14ac:dyDescent="0.3">
      <c r="A2751" s="230">
        <v>425467</v>
      </c>
      <c r="B2751" s="230" t="s">
        <v>1065</v>
      </c>
      <c r="C2751" s="230" t="s">
        <v>1066</v>
      </c>
      <c r="D2751" s="230" t="s">
        <v>233</v>
      </c>
      <c r="E2751" s="230" t="s">
        <v>145</v>
      </c>
      <c r="F2751" s="230">
        <v>23743</v>
      </c>
      <c r="G2751" s="230" t="s">
        <v>288</v>
      </c>
      <c r="H2751" s="230" t="s">
        <v>1482</v>
      </c>
      <c r="I2751" s="230" t="s">
        <v>1460</v>
      </c>
      <c r="J2751" s="230" t="s">
        <v>303</v>
      </c>
      <c r="K2751" s="230">
        <v>1984</v>
      </c>
      <c r="L2751" s="230" t="s">
        <v>1485</v>
      </c>
    </row>
    <row r="2752" spans="1:22" x14ac:dyDescent="0.3">
      <c r="A2752" s="230">
        <v>425404</v>
      </c>
      <c r="B2752" s="230" t="s">
        <v>1063</v>
      </c>
      <c r="C2752" s="230" t="s">
        <v>86</v>
      </c>
      <c r="D2752" s="230" t="s">
        <v>373</v>
      </c>
      <c r="E2752" s="230" t="s">
        <v>145</v>
      </c>
      <c r="F2752" s="230">
        <v>35266</v>
      </c>
      <c r="G2752" s="230" t="s">
        <v>288</v>
      </c>
      <c r="H2752" s="230" t="s">
        <v>1482</v>
      </c>
      <c r="I2752" s="230" t="s">
        <v>1460</v>
      </c>
      <c r="J2752" s="230" t="s">
        <v>302</v>
      </c>
      <c r="K2752" s="230">
        <v>2016</v>
      </c>
      <c r="L2752" s="230" t="s">
        <v>1485</v>
      </c>
      <c r="V2752" s="230" t="s">
        <v>976</v>
      </c>
    </row>
    <row r="2753" spans="1:22" x14ac:dyDescent="0.3">
      <c r="A2753" s="230">
        <v>425617</v>
      </c>
      <c r="B2753" s="230" t="s">
        <v>1241</v>
      </c>
      <c r="C2753" s="230" t="s">
        <v>107</v>
      </c>
      <c r="D2753" s="230" t="s">
        <v>215</v>
      </c>
      <c r="E2753" s="230" t="s">
        <v>146</v>
      </c>
      <c r="F2753" s="230">
        <v>32588</v>
      </c>
      <c r="G2753" s="230" t="s">
        <v>288</v>
      </c>
      <c r="H2753" s="230" t="s">
        <v>1482</v>
      </c>
      <c r="I2753" s="230" t="s">
        <v>1460</v>
      </c>
      <c r="J2753" s="230" t="s">
        <v>302</v>
      </c>
      <c r="K2753" s="230">
        <v>2008</v>
      </c>
      <c r="L2753" s="230" t="s">
        <v>293</v>
      </c>
    </row>
    <row r="2754" spans="1:22" x14ac:dyDescent="0.3">
      <c r="A2754" s="230">
        <v>425244</v>
      </c>
      <c r="B2754" s="230" t="s">
        <v>1166</v>
      </c>
      <c r="C2754" s="230" t="s">
        <v>1167</v>
      </c>
      <c r="D2754" s="230" t="s">
        <v>226</v>
      </c>
      <c r="E2754" s="230" t="s">
        <v>145</v>
      </c>
      <c r="F2754" s="230">
        <v>34551</v>
      </c>
      <c r="H2754" s="230" t="s">
        <v>1482</v>
      </c>
      <c r="I2754" s="230" t="s">
        <v>1460</v>
      </c>
      <c r="J2754" s="230" t="s">
        <v>302</v>
      </c>
      <c r="K2754" s="230">
        <v>2012</v>
      </c>
      <c r="L2754" s="230" t="s">
        <v>293</v>
      </c>
      <c r="S2754" s="230" t="s">
        <v>976</v>
      </c>
      <c r="U2754" s="230" t="s">
        <v>976</v>
      </c>
      <c r="V2754" s="230" t="s">
        <v>976</v>
      </c>
    </row>
    <row r="2755" spans="1:22" x14ac:dyDescent="0.3">
      <c r="A2755" s="230">
        <v>419313</v>
      </c>
      <c r="B2755" s="230" t="s">
        <v>1405</v>
      </c>
      <c r="C2755" s="230" t="s">
        <v>422</v>
      </c>
      <c r="D2755" s="230" t="s">
        <v>222</v>
      </c>
      <c r="E2755" s="230" t="s">
        <v>145</v>
      </c>
      <c r="F2755" s="230">
        <v>33970</v>
      </c>
      <c r="G2755" s="230" t="s">
        <v>293</v>
      </c>
      <c r="H2755" s="230" t="s">
        <v>1482</v>
      </c>
      <c r="I2755" s="230" t="s">
        <v>1460</v>
      </c>
      <c r="J2755" s="230" t="s">
        <v>302</v>
      </c>
      <c r="K2755" s="230">
        <v>2012</v>
      </c>
      <c r="L2755" s="230" t="s">
        <v>293</v>
      </c>
      <c r="V2755" s="230" t="s">
        <v>976</v>
      </c>
    </row>
    <row r="2756" spans="1:22" x14ac:dyDescent="0.3">
      <c r="A2756" s="230">
        <v>419261</v>
      </c>
      <c r="B2756" s="230" t="s">
        <v>1404</v>
      </c>
      <c r="C2756" s="230" t="s">
        <v>85</v>
      </c>
      <c r="D2756" s="230" t="s">
        <v>254</v>
      </c>
      <c r="E2756" s="230" t="s">
        <v>145</v>
      </c>
      <c r="F2756" s="230">
        <v>35404</v>
      </c>
      <c r="G2756" s="230" t="s">
        <v>288</v>
      </c>
      <c r="H2756" s="230" t="s">
        <v>1482</v>
      </c>
      <c r="I2756" s="230" t="s">
        <v>1460</v>
      </c>
      <c r="J2756" s="230" t="s">
        <v>302</v>
      </c>
      <c r="K2756" s="230">
        <v>2014</v>
      </c>
      <c r="L2756" s="230" t="s">
        <v>293</v>
      </c>
    </row>
    <row r="2757" spans="1:22" x14ac:dyDescent="0.3">
      <c r="A2757" s="230">
        <v>425198</v>
      </c>
      <c r="B2757" s="230" t="s">
        <v>1059</v>
      </c>
      <c r="C2757" s="230" t="s">
        <v>460</v>
      </c>
      <c r="D2757" s="230" t="s">
        <v>1060</v>
      </c>
      <c r="E2757" s="230" t="s">
        <v>145</v>
      </c>
      <c r="F2757" s="230">
        <v>36032</v>
      </c>
      <c r="G2757" s="230" t="s">
        <v>3794</v>
      </c>
      <c r="H2757" s="230" t="s">
        <v>1482</v>
      </c>
      <c r="I2757" s="230" t="s">
        <v>1460</v>
      </c>
      <c r="J2757" s="230" t="s">
        <v>302</v>
      </c>
      <c r="K2757" s="230">
        <v>2016</v>
      </c>
      <c r="L2757" s="230" t="s">
        <v>293</v>
      </c>
    </row>
    <row r="2758" spans="1:22" x14ac:dyDescent="0.3">
      <c r="A2758" s="230">
        <v>422021</v>
      </c>
      <c r="B2758" s="230" t="s">
        <v>1203</v>
      </c>
      <c r="C2758" s="230" t="s">
        <v>89</v>
      </c>
      <c r="D2758" s="230" t="s">
        <v>205</v>
      </c>
      <c r="E2758" s="230" t="s">
        <v>145</v>
      </c>
      <c r="F2758" s="230">
        <v>35065</v>
      </c>
      <c r="G2758" s="230" t="s">
        <v>288</v>
      </c>
      <c r="H2758" s="230" t="s">
        <v>1482</v>
      </c>
      <c r="I2758" s="230" t="s">
        <v>1460</v>
      </c>
      <c r="J2758" s="230" t="s">
        <v>302</v>
      </c>
      <c r="K2758" s="230">
        <v>2016</v>
      </c>
      <c r="L2758" s="230" t="s">
        <v>293</v>
      </c>
      <c r="T2758" s="230" t="s">
        <v>976</v>
      </c>
      <c r="U2758" s="230" t="s">
        <v>976</v>
      </c>
      <c r="V2758" s="230" t="s">
        <v>976</v>
      </c>
    </row>
    <row r="2759" spans="1:22" x14ac:dyDescent="0.3">
      <c r="A2759" s="230">
        <v>421610</v>
      </c>
      <c r="B2759" s="230" t="s">
        <v>1088</v>
      </c>
      <c r="C2759" s="230" t="s">
        <v>114</v>
      </c>
      <c r="D2759" s="230" t="s">
        <v>216</v>
      </c>
      <c r="E2759" s="230" t="s">
        <v>146</v>
      </c>
      <c r="F2759" s="230">
        <v>35952</v>
      </c>
      <c r="G2759" s="230" t="s">
        <v>288</v>
      </c>
      <c r="H2759" s="230" t="s">
        <v>1482</v>
      </c>
      <c r="I2759" s="230" t="s">
        <v>1460</v>
      </c>
      <c r="J2759" s="230" t="s">
        <v>302</v>
      </c>
      <c r="K2759" s="230">
        <v>2016</v>
      </c>
      <c r="L2759" s="230" t="s">
        <v>293</v>
      </c>
    </row>
    <row r="2760" spans="1:22" x14ac:dyDescent="0.3">
      <c r="A2760" s="230">
        <v>423616</v>
      </c>
      <c r="B2760" s="230" t="s">
        <v>1105</v>
      </c>
      <c r="C2760" s="230" t="s">
        <v>83</v>
      </c>
      <c r="D2760" s="230" t="s">
        <v>473</v>
      </c>
      <c r="E2760" s="230" t="s">
        <v>146</v>
      </c>
      <c r="F2760" s="230">
        <v>35260</v>
      </c>
      <c r="G2760" s="230" t="s">
        <v>288</v>
      </c>
      <c r="H2760" s="230" t="s">
        <v>1482</v>
      </c>
      <c r="I2760" s="230" t="s">
        <v>1460</v>
      </c>
      <c r="J2760" s="230" t="s">
        <v>303</v>
      </c>
      <c r="K2760" s="230">
        <v>2016</v>
      </c>
      <c r="L2760" s="230" t="s">
        <v>293</v>
      </c>
    </row>
    <row r="2761" spans="1:22" x14ac:dyDescent="0.3">
      <c r="A2761" s="230">
        <v>421277</v>
      </c>
      <c r="B2761" s="230" t="s">
        <v>943</v>
      </c>
      <c r="C2761" s="230" t="s">
        <v>119</v>
      </c>
      <c r="D2761" s="230" t="s">
        <v>256</v>
      </c>
      <c r="E2761" s="230" t="s">
        <v>146</v>
      </c>
      <c r="F2761" s="230">
        <v>36161</v>
      </c>
      <c r="G2761" s="230" t="s">
        <v>288</v>
      </c>
      <c r="H2761" s="230" t="s">
        <v>1482</v>
      </c>
      <c r="I2761" s="230" t="s">
        <v>1460</v>
      </c>
      <c r="J2761" s="230" t="s">
        <v>303</v>
      </c>
      <c r="K2761" s="230">
        <v>2016</v>
      </c>
      <c r="L2761" s="230" t="s">
        <v>293</v>
      </c>
    </row>
    <row r="2762" spans="1:22" x14ac:dyDescent="0.3">
      <c r="A2762" s="230">
        <v>422559</v>
      </c>
      <c r="B2762" s="230" t="s">
        <v>1098</v>
      </c>
      <c r="C2762" s="230" t="s">
        <v>98</v>
      </c>
      <c r="D2762" s="230" t="s">
        <v>1099</v>
      </c>
      <c r="E2762" s="230" t="s">
        <v>145</v>
      </c>
      <c r="F2762" s="230">
        <v>36539</v>
      </c>
      <c r="G2762" s="230" t="s">
        <v>288</v>
      </c>
      <c r="H2762" s="230" t="s">
        <v>1482</v>
      </c>
      <c r="I2762" s="230" t="s">
        <v>1460</v>
      </c>
      <c r="J2762" s="230" t="s">
        <v>302</v>
      </c>
      <c r="K2762" s="230">
        <v>2017</v>
      </c>
      <c r="L2762" s="230" t="s">
        <v>293</v>
      </c>
      <c r="V2762" s="230" t="s">
        <v>976</v>
      </c>
    </row>
    <row r="2763" spans="1:22" x14ac:dyDescent="0.3">
      <c r="A2763" s="230">
        <v>423120</v>
      </c>
      <c r="B2763" s="230" t="s">
        <v>1027</v>
      </c>
      <c r="C2763" s="230" t="s">
        <v>810</v>
      </c>
      <c r="D2763" s="230" t="s">
        <v>219</v>
      </c>
      <c r="E2763" s="230" t="s">
        <v>146</v>
      </c>
      <c r="F2763" s="230">
        <v>33970</v>
      </c>
      <c r="G2763" s="230" t="s">
        <v>288</v>
      </c>
      <c r="H2763" s="230" t="s">
        <v>1482</v>
      </c>
      <c r="I2763" s="230" t="s">
        <v>1460</v>
      </c>
      <c r="J2763" s="230" t="s">
        <v>302</v>
      </c>
      <c r="K2763" s="230">
        <v>2012</v>
      </c>
      <c r="V2763" s="230" t="s">
        <v>976</v>
      </c>
    </row>
    <row r="2764" spans="1:22" x14ac:dyDescent="0.3">
      <c r="A2764" s="230">
        <v>422322</v>
      </c>
      <c r="B2764" s="230" t="s">
        <v>1230</v>
      </c>
      <c r="C2764" s="230" t="s">
        <v>63</v>
      </c>
      <c r="D2764" s="230" t="s">
        <v>1231</v>
      </c>
      <c r="E2764" s="230" t="s">
        <v>146</v>
      </c>
      <c r="F2764" s="230">
        <v>35065</v>
      </c>
      <c r="G2764" s="230" t="s">
        <v>1835</v>
      </c>
      <c r="H2764" s="230" t="s">
        <v>1482</v>
      </c>
      <c r="I2764" s="230" t="s">
        <v>1460</v>
      </c>
      <c r="K2764" s="230">
        <v>2013</v>
      </c>
      <c r="U2764" s="230" t="s">
        <v>976</v>
      </c>
      <c r="V2764" s="230" t="s">
        <v>976</v>
      </c>
    </row>
    <row r="2765" spans="1:22" x14ac:dyDescent="0.3">
      <c r="A2765" s="230">
        <v>414397</v>
      </c>
      <c r="B2765" s="230" t="s">
        <v>889</v>
      </c>
      <c r="C2765" s="230" t="s">
        <v>267</v>
      </c>
      <c r="D2765" s="230" t="s">
        <v>238</v>
      </c>
      <c r="E2765" s="230" t="s">
        <v>145</v>
      </c>
      <c r="F2765" s="230">
        <v>26146</v>
      </c>
      <c r="G2765" s="230" t="s">
        <v>1489</v>
      </c>
      <c r="H2765" s="230" t="s">
        <v>1482</v>
      </c>
      <c r="I2765" s="230" t="s">
        <v>1460</v>
      </c>
    </row>
    <row r="2766" spans="1:22" x14ac:dyDescent="0.3">
      <c r="A2766" s="230">
        <v>400287</v>
      </c>
      <c r="B2766" s="230" t="s">
        <v>1361</v>
      </c>
      <c r="C2766" s="230" t="s">
        <v>1362</v>
      </c>
      <c r="D2766" s="230" t="s">
        <v>1363</v>
      </c>
      <c r="E2766" s="230" t="s">
        <v>146</v>
      </c>
      <c r="F2766" s="230">
        <v>30769</v>
      </c>
      <c r="G2766" s="230" t="s">
        <v>288</v>
      </c>
      <c r="H2766" s="230" t="s">
        <v>1482</v>
      </c>
      <c r="I2766" s="230" t="s">
        <v>1460</v>
      </c>
      <c r="U2766" s="230" t="s">
        <v>976</v>
      </c>
      <c r="V2766" s="230" t="s">
        <v>976</v>
      </c>
    </row>
    <row r="2767" spans="1:22" x14ac:dyDescent="0.3">
      <c r="A2767" s="230">
        <v>407760</v>
      </c>
      <c r="B2767" s="230" t="s">
        <v>1372</v>
      </c>
      <c r="C2767" s="230" t="s">
        <v>104</v>
      </c>
      <c r="D2767" s="230" t="s">
        <v>195</v>
      </c>
      <c r="E2767" s="230" t="s">
        <v>145</v>
      </c>
      <c r="F2767" s="230">
        <v>30945</v>
      </c>
      <c r="G2767" s="230" t="s">
        <v>288</v>
      </c>
      <c r="H2767" s="230" t="s">
        <v>1482</v>
      </c>
      <c r="I2767" s="230" t="s">
        <v>1460</v>
      </c>
      <c r="V2767" s="230" t="s">
        <v>976</v>
      </c>
    </row>
    <row r="2768" spans="1:22" x14ac:dyDescent="0.3">
      <c r="A2768" s="230">
        <v>400586</v>
      </c>
      <c r="B2768" s="230" t="s">
        <v>1249</v>
      </c>
      <c r="C2768" s="230" t="s">
        <v>792</v>
      </c>
      <c r="D2768" s="230" t="s">
        <v>195</v>
      </c>
      <c r="E2768" s="230" t="s">
        <v>146</v>
      </c>
      <c r="F2768" s="230">
        <v>31048</v>
      </c>
      <c r="G2768" s="230" t="s">
        <v>288</v>
      </c>
      <c r="H2768" s="230" t="s">
        <v>1482</v>
      </c>
      <c r="I2768" s="230" t="s">
        <v>1460</v>
      </c>
    </row>
    <row r="2769" spans="1:22" x14ac:dyDescent="0.3">
      <c r="A2769" s="230">
        <v>408280</v>
      </c>
      <c r="B2769" s="230" t="s">
        <v>1248</v>
      </c>
      <c r="C2769" s="230" t="s">
        <v>1155</v>
      </c>
      <c r="D2769" s="230" t="s">
        <v>221</v>
      </c>
      <c r="E2769" s="230" t="s">
        <v>146</v>
      </c>
      <c r="F2769" s="230">
        <v>31189</v>
      </c>
      <c r="G2769" s="230" t="s">
        <v>288</v>
      </c>
      <c r="H2769" s="230" t="s">
        <v>1482</v>
      </c>
      <c r="I2769" s="230" t="s">
        <v>1460</v>
      </c>
    </row>
    <row r="2770" spans="1:22" x14ac:dyDescent="0.3">
      <c r="A2770" s="230">
        <v>405599</v>
      </c>
      <c r="B2770" s="230" t="s">
        <v>1250</v>
      </c>
      <c r="C2770" s="230" t="s">
        <v>1247</v>
      </c>
      <c r="D2770" s="230" t="s">
        <v>254</v>
      </c>
      <c r="E2770" s="230" t="s">
        <v>145</v>
      </c>
      <c r="F2770" s="230">
        <v>31398</v>
      </c>
      <c r="G2770" s="230" t="s">
        <v>288</v>
      </c>
      <c r="H2770" s="230" t="s">
        <v>1482</v>
      </c>
      <c r="I2770" s="230" t="s">
        <v>1460</v>
      </c>
    </row>
    <row r="2771" spans="1:22" x14ac:dyDescent="0.3">
      <c r="A2771" s="230">
        <v>404981</v>
      </c>
      <c r="B2771" s="230" t="s">
        <v>875</v>
      </c>
      <c r="C2771" s="230" t="s">
        <v>85</v>
      </c>
      <c r="D2771" s="230" t="s">
        <v>229</v>
      </c>
      <c r="E2771" s="230" t="s">
        <v>146</v>
      </c>
      <c r="F2771" s="230">
        <v>31413</v>
      </c>
      <c r="G2771" s="230" t="s">
        <v>288</v>
      </c>
      <c r="H2771" s="230" t="s">
        <v>1482</v>
      </c>
      <c r="I2771" s="230" t="s">
        <v>1460</v>
      </c>
    </row>
    <row r="2772" spans="1:22" x14ac:dyDescent="0.3">
      <c r="A2772" s="230">
        <v>402288</v>
      </c>
      <c r="B2772" s="230" t="s">
        <v>1378</v>
      </c>
      <c r="C2772" s="230" t="s">
        <v>819</v>
      </c>
      <c r="D2772" s="230" t="s">
        <v>216</v>
      </c>
      <c r="E2772" s="230" t="s">
        <v>145</v>
      </c>
      <c r="F2772" s="230">
        <v>31857</v>
      </c>
      <c r="G2772" s="230" t="s">
        <v>288</v>
      </c>
      <c r="H2772" s="230" t="s">
        <v>1482</v>
      </c>
      <c r="I2772" s="230" t="s">
        <v>1460</v>
      </c>
    </row>
    <row r="2773" spans="1:22" x14ac:dyDescent="0.3">
      <c r="A2773" s="230">
        <v>411113</v>
      </c>
      <c r="B2773" s="230" t="s">
        <v>1358</v>
      </c>
      <c r="C2773" s="230" t="s">
        <v>413</v>
      </c>
      <c r="D2773" s="230" t="s">
        <v>1359</v>
      </c>
      <c r="E2773" s="230" t="s">
        <v>145</v>
      </c>
      <c r="F2773" s="230">
        <v>32021</v>
      </c>
      <c r="G2773" s="230" t="s">
        <v>288</v>
      </c>
      <c r="H2773" s="230" t="s">
        <v>1482</v>
      </c>
      <c r="I2773" s="230" t="s">
        <v>1460</v>
      </c>
      <c r="R2773" s="230" t="s">
        <v>976</v>
      </c>
      <c r="S2773" s="230" t="s">
        <v>976</v>
      </c>
      <c r="U2773" s="230" t="s">
        <v>976</v>
      </c>
      <c r="V2773" s="230" t="s">
        <v>976</v>
      </c>
    </row>
    <row r="2774" spans="1:22" x14ac:dyDescent="0.3">
      <c r="A2774" s="230">
        <v>407271</v>
      </c>
      <c r="B2774" s="230" t="s">
        <v>1153</v>
      </c>
      <c r="C2774" s="230" t="s">
        <v>83</v>
      </c>
      <c r="D2774" s="230" t="s">
        <v>1364</v>
      </c>
      <c r="E2774" s="230" t="s">
        <v>145</v>
      </c>
      <c r="F2774" s="230">
        <v>32143</v>
      </c>
      <c r="G2774" s="230" t="s">
        <v>288</v>
      </c>
      <c r="H2774" s="230" t="s">
        <v>1482</v>
      </c>
      <c r="I2774" s="230" t="s">
        <v>1460</v>
      </c>
    </row>
    <row r="2775" spans="1:22" x14ac:dyDescent="0.3">
      <c r="A2775" s="230">
        <v>415549</v>
      </c>
      <c r="B2775" s="230" t="s">
        <v>1140</v>
      </c>
      <c r="C2775" s="230" t="s">
        <v>116</v>
      </c>
      <c r="D2775" s="230" t="s">
        <v>1141</v>
      </c>
      <c r="E2775" s="230" t="s">
        <v>145</v>
      </c>
      <c r="F2775" s="230">
        <v>32316</v>
      </c>
      <c r="G2775" s="230" t="s">
        <v>288</v>
      </c>
      <c r="H2775" s="230" t="s">
        <v>1482</v>
      </c>
      <c r="I2775" s="230" t="s">
        <v>1460</v>
      </c>
    </row>
    <row r="2776" spans="1:22" x14ac:dyDescent="0.3">
      <c r="A2776" s="230">
        <v>415249</v>
      </c>
      <c r="B2776" s="230" t="s">
        <v>1013</v>
      </c>
      <c r="C2776" s="230" t="s">
        <v>1014</v>
      </c>
      <c r="D2776" s="230" t="s">
        <v>357</v>
      </c>
      <c r="E2776" s="230" t="s">
        <v>145</v>
      </c>
      <c r="F2776" s="230">
        <v>32882</v>
      </c>
      <c r="G2776" s="230" t="s">
        <v>288</v>
      </c>
      <c r="H2776" s="230" t="s">
        <v>1482</v>
      </c>
      <c r="I2776" s="230" t="s">
        <v>1460</v>
      </c>
    </row>
    <row r="2777" spans="1:22" x14ac:dyDescent="0.3">
      <c r="A2777" s="230">
        <v>412975</v>
      </c>
      <c r="B2777" s="230" t="s">
        <v>1255</v>
      </c>
      <c r="C2777" s="230" t="s">
        <v>884</v>
      </c>
      <c r="D2777" s="230" t="s">
        <v>1256</v>
      </c>
      <c r="E2777" s="230" t="s">
        <v>146</v>
      </c>
      <c r="F2777" s="230">
        <v>33117</v>
      </c>
      <c r="G2777" s="230" t="s">
        <v>1485</v>
      </c>
      <c r="H2777" s="230" t="s">
        <v>1482</v>
      </c>
      <c r="I2777" s="230" t="s">
        <v>1460</v>
      </c>
    </row>
    <row r="2778" spans="1:22" x14ac:dyDescent="0.3">
      <c r="A2778" s="230">
        <v>416232</v>
      </c>
      <c r="B2778" s="230" t="s">
        <v>894</v>
      </c>
      <c r="C2778" s="230" t="s">
        <v>103</v>
      </c>
      <c r="D2778" s="230" t="s">
        <v>205</v>
      </c>
      <c r="E2778" s="230" t="s">
        <v>145</v>
      </c>
      <c r="F2778" s="230">
        <v>33726</v>
      </c>
      <c r="G2778" s="230" t="s">
        <v>288</v>
      </c>
      <c r="H2778" s="230" t="s">
        <v>1482</v>
      </c>
      <c r="I2778" s="230" t="s">
        <v>1460</v>
      </c>
      <c r="V2778" s="230" t="s">
        <v>976</v>
      </c>
    </row>
    <row r="2779" spans="1:22" x14ac:dyDescent="0.3">
      <c r="A2779" s="230">
        <v>417566</v>
      </c>
      <c r="B2779" s="230" t="s">
        <v>897</v>
      </c>
      <c r="C2779" s="230" t="s">
        <v>61</v>
      </c>
      <c r="D2779" s="230" t="s">
        <v>898</v>
      </c>
      <c r="E2779" s="230" t="s">
        <v>146</v>
      </c>
      <c r="F2779" s="230">
        <v>33970</v>
      </c>
      <c r="G2779" s="230" t="s">
        <v>288</v>
      </c>
      <c r="H2779" s="230" t="s">
        <v>1482</v>
      </c>
      <c r="I2779" s="230" t="s">
        <v>1460</v>
      </c>
      <c r="V2779" s="230" t="s">
        <v>976</v>
      </c>
    </row>
    <row r="2780" spans="1:22" x14ac:dyDescent="0.3">
      <c r="A2780" s="230">
        <v>419623</v>
      </c>
      <c r="B2780" s="230" t="s">
        <v>1453</v>
      </c>
      <c r="C2780" s="230" t="s">
        <v>437</v>
      </c>
      <c r="D2780" s="230" t="s">
        <v>451</v>
      </c>
      <c r="E2780" s="230" t="s">
        <v>146</v>
      </c>
      <c r="F2780" s="230">
        <v>31778</v>
      </c>
      <c r="G2780" s="230" t="s">
        <v>1485</v>
      </c>
      <c r="H2780" s="230" t="s">
        <v>1482</v>
      </c>
      <c r="I2780" s="230" t="s">
        <v>1460</v>
      </c>
      <c r="J2780" s="230" t="s">
        <v>302</v>
      </c>
      <c r="K2780" s="230">
        <v>2006</v>
      </c>
      <c r="L2780" s="230" t="s">
        <v>288</v>
      </c>
      <c r="V2780" s="230" t="s">
        <v>976</v>
      </c>
    </row>
    <row r="2781" spans="1:22" x14ac:dyDescent="0.3">
      <c r="A2781" s="230">
        <v>417646</v>
      </c>
      <c r="B2781" s="230" t="s">
        <v>1458</v>
      </c>
      <c r="C2781" s="230" t="s">
        <v>1459</v>
      </c>
      <c r="D2781" s="230" t="s">
        <v>201</v>
      </c>
      <c r="E2781" s="230" t="s">
        <v>146</v>
      </c>
      <c r="F2781" s="230">
        <v>32328</v>
      </c>
      <c r="G2781" s="230" t="s">
        <v>288</v>
      </c>
      <c r="H2781" s="230" t="s">
        <v>1482</v>
      </c>
      <c r="I2781" s="230" t="s">
        <v>1460</v>
      </c>
      <c r="J2781" s="230" t="s">
        <v>302</v>
      </c>
      <c r="K2781" s="230">
        <v>2006</v>
      </c>
      <c r="L2781" s="230" t="s">
        <v>288</v>
      </c>
    </row>
    <row r="2782" spans="1:22" x14ac:dyDescent="0.3">
      <c r="A2782" s="230">
        <v>425391</v>
      </c>
      <c r="B2782" s="230" t="s">
        <v>973</v>
      </c>
      <c r="C2782" s="230" t="s">
        <v>88</v>
      </c>
      <c r="D2782" s="230" t="s">
        <v>974</v>
      </c>
      <c r="E2782" s="230" t="s">
        <v>145</v>
      </c>
      <c r="F2782" s="230" t="s">
        <v>4015</v>
      </c>
      <c r="G2782" s="230" t="s">
        <v>1485</v>
      </c>
      <c r="H2782" s="230" t="s">
        <v>1482</v>
      </c>
      <c r="I2782" s="230" t="s">
        <v>1460</v>
      </c>
      <c r="J2782" s="230" t="s">
        <v>302</v>
      </c>
      <c r="K2782" s="230">
        <v>2015</v>
      </c>
      <c r="L2782" s="230" t="s">
        <v>288</v>
      </c>
    </row>
    <row r="2783" spans="1:22" x14ac:dyDescent="0.3">
      <c r="A2783" s="230">
        <v>409541</v>
      </c>
      <c r="B2783" s="230" t="s">
        <v>1335</v>
      </c>
      <c r="C2783" s="230" t="s">
        <v>1336</v>
      </c>
      <c r="D2783" s="230" t="s">
        <v>1337</v>
      </c>
      <c r="E2783" s="230" t="s">
        <v>146</v>
      </c>
      <c r="F2783" s="230">
        <v>31210</v>
      </c>
      <c r="G2783" s="230" t="s">
        <v>289</v>
      </c>
      <c r="H2783" s="230" t="s">
        <v>1482</v>
      </c>
      <c r="I2783" s="230" t="s">
        <v>1460</v>
      </c>
      <c r="J2783" s="230" t="s">
        <v>303</v>
      </c>
      <c r="K2783" s="230">
        <v>2005</v>
      </c>
      <c r="L2783" s="230" t="s">
        <v>289</v>
      </c>
    </row>
    <row r="2784" spans="1:22" x14ac:dyDescent="0.3">
      <c r="A2784" s="230">
        <v>410498</v>
      </c>
      <c r="B2784" s="230" t="s">
        <v>1421</v>
      </c>
      <c r="C2784" s="230" t="s">
        <v>1422</v>
      </c>
      <c r="D2784" s="230" t="s">
        <v>1423</v>
      </c>
      <c r="E2784" s="230" t="s">
        <v>146</v>
      </c>
      <c r="F2784" s="230">
        <v>32019</v>
      </c>
      <c r="G2784" s="230" t="s">
        <v>289</v>
      </c>
      <c r="H2784" s="230" t="s">
        <v>1482</v>
      </c>
      <c r="I2784" s="230" t="s">
        <v>1460</v>
      </c>
      <c r="J2784" s="230" t="s">
        <v>302</v>
      </c>
      <c r="K2784" s="230">
        <v>2006</v>
      </c>
      <c r="L2784" s="230" t="s">
        <v>289</v>
      </c>
      <c r="V2784" s="230" t="s">
        <v>976</v>
      </c>
    </row>
    <row r="2785" spans="1:22" x14ac:dyDescent="0.3">
      <c r="A2785" s="230">
        <v>425572</v>
      </c>
      <c r="B2785" s="230" t="s">
        <v>1073</v>
      </c>
      <c r="C2785" s="230" t="s">
        <v>417</v>
      </c>
      <c r="D2785" s="230" t="s">
        <v>380</v>
      </c>
      <c r="E2785" s="230" t="s">
        <v>146</v>
      </c>
      <c r="F2785" s="230">
        <v>35431</v>
      </c>
      <c r="G2785" s="230" t="s">
        <v>289</v>
      </c>
      <c r="H2785" s="230" t="s">
        <v>1482</v>
      </c>
      <c r="I2785" s="230" t="s">
        <v>1460</v>
      </c>
      <c r="J2785" s="230" t="s">
        <v>303</v>
      </c>
      <c r="K2785" s="230">
        <v>2015</v>
      </c>
      <c r="L2785" s="230" t="s">
        <v>289</v>
      </c>
    </row>
    <row r="2786" spans="1:22" x14ac:dyDescent="0.3">
      <c r="A2786" s="230">
        <v>424393</v>
      </c>
      <c r="B2786" s="230" t="s">
        <v>1039</v>
      </c>
      <c r="C2786" s="230" t="s">
        <v>63</v>
      </c>
      <c r="D2786" s="230" t="s">
        <v>1040</v>
      </c>
      <c r="E2786" s="230" t="s">
        <v>146</v>
      </c>
      <c r="F2786" s="230">
        <v>35796</v>
      </c>
      <c r="G2786" s="230" t="s">
        <v>292</v>
      </c>
      <c r="H2786" s="230" t="s">
        <v>1482</v>
      </c>
      <c r="I2786" s="230" t="s">
        <v>1460</v>
      </c>
      <c r="J2786" s="230" t="s">
        <v>303</v>
      </c>
      <c r="K2786" s="230">
        <v>2015</v>
      </c>
      <c r="L2786" s="230" t="s">
        <v>293</v>
      </c>
      <c r="V2786" s="230" t="s">
        <v>976</v>
      </c>
    </row>
    <row r="2787" spans="1:22" x14ac:dyDescent="0.3">
      <c r="A2787" s="230">
        <v>411914</v>
      </c>
      <c r="B2787" s="230" t="s">
        <v>1011</v>
      </c>
      <c r="C2787" s="230" t="s">
        <v>65</v>
      </c>
      <c r="D2787" s="230" t="s">
        <v>1012</v>
      </c>
      <c r="E2787" s="230" t="s">
        <v>145</v>
      </c>
      <c r="F2787" s="230">
        <v>31949</v>
      </c>
      <c r="G2787" s="230" t="s">
        <v>290</v>
      </c>
      <c r="H2787" s="230" t="s">
        <v>1482</v>
      </c>
      <c r="I2787" s="230" t="s">
        <v>1460</v>
      </c>
    </row>
    <row r="2788" spans="1:22" x14ac:dyDescent="0.3">
      <c r="A2788" s="230">
        <v>404883</v>
      </c>
      <c r="B2788" s="230" t="s">
        <v>1262</v>
      </c>
      <c r="C2788" s="230" t="s">
        <v>97</v>
      </c>
      <c r="D2788" s="230" t="s">
        <v>1263</v>
      </c>
      <c r="E2788" s="230" t="s">
        <v>146</v>
      </c>
      <c r="F2788" s="230">
        <v>26828</v>
      </c>
      <c r="G2788" s="230" t="s">
        <v>1487</v>
      </c>
      <c r="H2788" s="230" t="s">
        <v>1482</v>
      </c>
      <c r="I2788" s="230" t="s">
        <v>1460</v>
      </c>
      <c r="J2788" s="230" t="s">
        <v>303</v>
      </c>
      <c r="K2788" s="230">
        <v>1991</v>
      </c>
      <c r="L2788" s="230" t="s">
        <v>1491</v>
      </c>
    </row>
    <row r="2789" spans="1:22" x14ac:dyDescent="0.3">
      <c r="A2789" s="230">
        <v>411529</v>
      </c>
      <c r="B2789" s="230" t="s">
        <v>1285</v>
      </c>
      <c r="C2789" s="230" t="s">
        <v>132</v>
      </c>
      <c r="D2789" s="230" t="s">
        <v>1286</v>
      </c>
      <c r="E2789" s="230" t="s">
        <v>146</v>
      </c>
      <c r="F2789" s="230">
        <v>33049</v>
      </c>
      <c r="G2789" s="230" t="s">
        <v>288</v>
      </c>
      <c r="H2789" s="230" t="s">
        <v>1482</v>
      </c>
      <c r="I2789" s="230" t="s">
        <v>1460</v>
      </c>
      <c r="J2789" s="230" t="s">
        <v>303</v>
      </c>
      <c r="K2789" s="230">
        <v>2009</v>
      </c>
      <c r="L2789" s="230" t="s">
        <v>299</v>
      </c>
    </row>
    <row r="2790" spans="1:22" x14ac:dyDescent="0.3">
      <c r="A2790" s="230">
        <v>420512</v>
      </c>
      <c r="B2790" s="230" t="s">
        <v>1037</v>
      </c>
      <c r="C2790" s="230" t="s">
        <v>108</v>
      </c>
      <c r="D2790" s="230" t="s">
        <v>1038</v>
      </c>
      <c r="E2790" s="230" t="s">
        <v>145</v>
      </c>
      <c r="F2790" s="230">
        <v>26074</v>
      </c>
      <c r="G2790" s="230" t="s">
        <v>1882</v>
      </c>
      <c r="H2790" s="230" t="s">
        <v>1482</v>
      </c>
      <c r="I2790" s="230" t="s">
        <v>1460</v>
      </c>
      <c r="J2790" s="230" t="s">
        <v>303</v>
      </c>
      <c r="K2790" s="230">
        <v>1990</v>
      </c>
      <c r="L2790" s="230" t="s">
        <v>288</v>
      </c>
    </row>
    <row r="2791" spans="1:22" x14ac:dyDescent="0.3">
      <c r="A2791" s="230">
        <v>409113</v>
      </c>
      <c r="B2791" s="230" t="s">
        <v>1387</v>
      </c>
      <c r="C2791" s="230" t="s">
        <v>63</v>
      </c>
      <c r="D2791" s="230" t="s">
        <v>233</v>
      </c>
      <c r="E2791" s="230" t="s">
        <v>146</v>
      </c>
      <c r="F2791" s="230">
        <v>27580</v>
      </c>
      <c r="G2791" s="230" t="s">
        <v>288</v>
      </c>
      <c r="H2791" s="230" t="s">
        <v>1482</v>
      </c>
      <c r="I2791" s="230" t="s">
        <v>1460</v>
      </c>
      <c r="J2791" s="230" t="s">
        <v>1508</v>
      </c>
      <c r="K2791" s="230">
        <v>1998</v>
      </c>
      <c r="L2791" s="230" t="s">
        <v>288</v>
      </c>
    </row>
    <row r="2792" spans="1:22" x14ac:dyDescent="0.3">
      <c r="A2792" s="230">
        <v>407320</v>
      </c>
      <c r="B2792" s="230" t="s">
        <v>1367</v>
      </c>
      <c r="C2792" s="230" t="s">
        <v>92</v>
      </c>
      <c r="D2792" s="230" t="s">
        <v>1368</v>
      </c>
      <c r="E2792" s="230" t="s">
        <v>145</v>
      </c>
      <c r="F2792" s="230">
        <v>29256</v>
      </c>
      <c r="G2792" s="230" t="s">
        <v>1533</v>
      </c>
      <c r="H2792" s="230" t="s">
        <v>1482</v>
      </c>
      <c r="I2792" s="230" t="s">
        <v>1460</v>
      </c>
      <c r="J2792" s="230" t="s">
        <v>303</v>
      </c>
      <c r="K2792" s="230">
        <v>2000</v>
      </c>
      <c r="L2792" s="230" t="s">
        <v>288</v>
      </c>
    </row>
    <row r="2793" spans="1:22" x14ac:dyDescent="0.3">
      <c r="A2793" s="230">
        <v>411515</v>
      </c>
      <c r="B2793" s="230" t="s">
        <v>1284</v>
      </c>
      <c r="C2793" s="230" t="s">
        <v>108</v>
      </c>
      <c r="D2793" s="230" t="s">
        <v>197</v>
      </c>
      <c r="E2793" s="230" t="s">
        <v>146</v>
      </c>
      <c r="F2793" s="230">
        <v>30682</v>
      </c>
      <c r="G2793" s="230" t="s">
        <v>288</v>
      </c>
      <c r="H2793" s="230" t="s">
        <v>1482</v>
      </c>
      <c r="I2793" s="230" t="s">
        <v>1460</v>
      </c>
      <c r="J2793" s="230" t="s">
        <v>302</v>
      </c>
      <c r="K2793" s="230">
        <v>2002</v>
      </c>
      <c r="L2793" s="230" t="s">
        <v>288</v>
      </c>
    </row>
    <row r="2794" spans="1:22" x14ac:dyDescent="0.3">
      <c r="A2794" s="230">
        <v>403747</v>
      </c>
      <c r="B2794" s="230" t="s">
        <v>1434</v>
      </c>
      <c r="C2794" s="230" t="s">
        <v>87</v>
      </c>
      <c r="D2794" s="230" t="s">
        <v>1435</v>
      </c>
      <c r="E2794" s="230" t="s">
        <v>145</v>
      </c>
      <c r="F2794" s="230">
        <v>31613</v>
      </c>
      <c r="G2794" s="230" t="s">
        <v>1583</v>
      </c>
      <c r="H2794" s="230" t="s">
        <v>1482</v>
      </c>
      <c r="I2794" s="230" t="s">
        <v>1460</v>
      </c>
      <c r="J2794" s="230" t="s">
        <v>302</v>
      </c>
      <c r="K2794" s="230">
        <v>2004</v>
      </c>
      <c r="L2794" s="230" t="s">
        <v>288</v>
      </c>
      <c r="S2794" s="230" t="s">
        <v>976</v>
      </c>
      <c r="U2794" s="230" t="s">
        <v>976</v>
      </c>
      <c r="V2794" s="230" t="s">
        <v>976</v>
      </c>
    </row>
    <row r="2795" spans="1:22" x14ac:dyDescent="0.3">
      <c r="A2795" s="230">
        <v>419258</v>
      </c>
      <c r="B2795" s="230" t="s">
        <v>1318</v>
      </c>
      <c r="C2795" s="230" t="s">
        <v>364</v>
      </c>
      <c r="D2795" s="230" t="s">
        <v>388</v>
      </c>
      <c r="E2795" s="230" t="s">
        <v>146</v>
      </c>
      <c r="F2795" s="230">
        <v>31074</v>
      </c>
      <c r="G2795" s="230" t="s">
        <v>1484</v>
      </c>
      <c r="H2795" s="230" t="s">
        <v>1482</v>
      </c>
      <c r="I2795" s="230" t="s">
        <v>1460</v>
      </c>
      <c r="J2795" s="230" t="s">
        <v>303</v>
      </c>
      <c r="K2795" s="230">
        <v>2004</v>
      </c>
      <c r="L2795" s="230" t="s">
        <v>288</v>
      </c>
    </row>
    <row r="2796" spans="1:22" x14ac:dyDescent="0.3">
      <c r="A2796" s="230">
        <v>413648</v>
      </c>
      <c r="B2796" s="230" t="s">
        <v>1294</v>
      </c>
      <c r="C2796" s="230" t="s">
        <v>631</v>
      </c>
      <c r="D2796" s="230" t="s">
        <v>200</v>
      </c>
      <c r="E2796" s="230" t="s">
        <v>145</v>
      </c>
      <c r="F2796" s="230">
        <v>32151</v>
      </c>
      <c r="G2796" s="230" t="s">
        <v>3319</v>
      </c>
      <c r="H2796" s="230" t="s">
        <v>1482</v>
      </c>
      <c r="I2796" s="230" t="s">
        <v>1460</v>
      </c>
      <c r="J2796" s="230" t="s">
        <v>303</v>
      </c>
      <c r="K2796" s="230">
        <v>2008</v>
      </c>
      <c r="L2796" s="230" t="s">
        <v>288</v>
      </c>
      <c r="V2796" s="230" t="s">
        <v>976</v>
      </c>
    </row>
    <row r="2797" spans="1:22" x14ac:dyDescent="0.3">
      <c r="A2797" s="230">
        <v>418132</v>
      </c>
      <c r="B2797" s="230" t="s">
        <v>1312</v>
      </c>
      <c r="C2797" s="230" t="s">
        <v>63</v>
      </c>
      <c r="D2797" s="230" t="s">
        <v>568</v>
      </c>
      <c r="E2797" s="230" t="s">
        <v>146</v>
      </c>
      <c r="F2797" s="230">
        <v>35065</v>
      </c>
      <c r="G2797" s="230" t="s">
        <v>4278</v>
      </c>
      <c r="H2797" s="230" t="s">
        <v>1482</v>
      </c>
      <c r="I2797" s="230" t="s">
        <v>1460</v>
      </c>
      <c r="J2797" s="230" t="s">
        <v>303</v>
      </c>
      <c r="K2797" s="230">
        <v>2009</v>
      </c>
      <c r="L2797" s="230" t="s">
        <v>288</v>
      </c>
    </row>
    <row r="2798" spans="1:22" x14ac:dyDescent="0.3">
      <c r="A2798" s="230">
        <v>415185</v>
      </c>
      <c r="B2798" s="230" t="s">
        <v>1445</v>
      </c>
      <c r="C2798" s="230" t="s">
        <v>104</v>
      </c>
      <c r="D2798" s="230" t="s">
        <v>231</v>
      </c>
      <c r="E2798" s="230" t="s">
        <v>145</v>
      </c>
      <c r="F2798" s="230">
        <v>33858</v>
      </c>
      <c r="G2798" s="230" t="s">
        <v>1583</v>
      </c>
      <c r="H2798" s="230" t="s">
        <v>1482</v>
      </c>
      <c r="I2798" s="230" t="s">
        <v>1460</v>
      </c>
      <c r="J2798" s="230" t="s">
        <v>302</v>
      </c>
      <c r="K2798" s="230">
        <v>2010</v>
      </c>
      <c r="L2798" s="230" t="s">
        <v>288</v>
      </c>
    </row>
    <row r="2799" spans="1:22" x14ac:dyDescent="0.3">
      <c r="A2799" s="230">
        <v>418348</v>
      </c>
      <c r="B2799" s="230" t="s">
        <v>1430</v>
      </c>
      <c r="C2799" s="230" t="s">
        <v>94</v>
      </c>
      <c r="D2799" s="230" t="s">
        <v>1382</v>
      </c>
      <c r="E2799" s="230" t="s">
        <v>145</v>
      </c>
      <c r="F2799" s="230">
        <v>34090</v>
      </c>
      <c r="G2799" s="230" t="s">
        <v>288</v>
      </c>
      <c r="H2799" s="230" t="s">
        <v>1482</v>
      </c>
      <c r="I2799" s="230" t="s">
        <v>1460</v>
      </c>
      <c r="J2799" s="230" t="s">
        <v>303</v>
      </c>
      <c r="K2799" s="230">
        <v>2011</v>
      </c>
      <c r="L2799" s="230" t="s">
        <v>288</v>
      </c>
    </row>
    <row r="2800" spans="1:22" x14ac:dyDescent="0.3">
      <c r="A2800" s="230">
        <v>418414</v>
      </c>
      <c r="B2800" s="230" t="s">
        <v>1369</v>
      </c>
      <c r="C2800" s="230" t="s">
        <v>105</v>
      </c>
      <c r="D2800" s="230" t="s">
        <v>1370</v>
      </c>
      <c r="E2800" s="230" t="s">
        <v>145</v>
      </c>
      <c r="F2800" s="230">
        <v>34625</v>
      </c>
      <c r="G2800" s="230" t="s">
        <v>288</v>
      </c>
      <c r="H2800" s="230" t="s">
        <v>1482</v>
      </c>
      <c r="I2800" s="230" t="s">
        <v>1460</v>
      </c>
      <c r="J2800" s="230" t="s">
        <v>303</v>
      </c>
      <c r="K2800" s="230">
        <v>2011</v>
      </c>
      <c r="L2800" s="230" t="s">
        <v>288</v>
      </c>
      <c r="V2800" s="230" t="s">
        <v>976</v>
      </c>
    </row>
    <row r="2801" spans="1:22" x14ac:dyDescent="0.3">
      <c r="A2801" s="230">
        <v>417303</v>
      </c>
      <c r="B2801" s="230" t="s">
        <v>1429</v>
      </c>
      <c r="C2801" s="230" t="s">
        <v>83</v>
      </c>
      <c r="D2801" s="230" t="s">
        <v>227</v>
      </c>
      <c r="E2801" s="230" t="s">
        <v>145</v>
      </c>
      <c r="F2801" s="230">
        <v>34335</v>
      </c>
      <c r="G2801" s="230" t="s">
        <v>3520</v>
      </c>
      <c r="H2801" s="230" t="s">
        <v>1482</v>
      </c>
      <c r="I2801" s="230" t="s">
        <v>1460</v>
      </c>
      <c r="J2801" s="230" t="s">
        <v>302</v>
      </c>
      <c r="K2801" s="230">
        <v>2013</v>
      </c>
      <c r="L2801" s="230" t="s">
        <v>288</v>
      </c>
    </row>
    <row r="2802" spans="1:22" x14ac:dyDescent="0.3">
      <c r="A2802" s="230">
        <v>425294</v>
      </c>
      <c r="B2802" s="230" t="s">
        <v>1198</v>
      </c>
      <c r="C2802" s="230" t="s">
        <v>66</v>
      </c>
      <c r="D2802" s="230" t="s">
        <v>1120</v>
      </c>
      <c r="E2802" s="230" t="s">
        <v>145</v>
      </c>
      <c r="F2802" s="230">
        <v>33610</v>
      </c>
      <c r="G2802" s="230" t="s">
        <v>293</v>
      </c>
      <c r="H2802" s="230" t="s">
        <v>1482</v>
      </c>
      <c r="I2802" s="230" t="s">
        <v>1460</v>
      </c>
      <c r="J2802" s="230" t="s">
        <v>303</v>
      </c>
      <c r="K2802" s="230">
        <v>2013</v>
      </c>
      <c r="L2802" s="230" t="s">
        <v>288</v>
      </c>
      <c r="U2802" s="230" t="s">
        <v>976</v>
      </c>
      <c r="V2802" s="230" t="s">
        <v>976</v>
      </c>
    </row>
    <row r="2803" spans="1:22" x14ac:dyDescent="0.3">
      <c r="A2803" s="230">
        <v>420174</v>
      </c>
      <c r="B2803" s="230" t="s">
        <v>926</v>
      </c>
      <c r="C2803" s="230" t="s">
        <v>83</v>
      </c>
      <c r="D2803" s="230" t="s">
        <v>927</v>
      </c>
      <c r="E2803" s="230" t="s">
        <v>145</v>
      </c>
      <c r="F2803" s="230">
        <v>35377</v>
      </c>
      <c r="G2803" s="230" t="s">
        <v>288</v>
      </c>
      <c r="H2803" s="230" t="s">
        <v>1482</v>
      </c>
      <c r="I2803" s="230" t="s">
        <v>1460</v>
      </c>
      <c r="J2803" s="230" t="s">
        <v>302</v>
      </c>
      <c r="K2803" s="230">
        <v>2015</v>
      </c>
      <c r="L2803" s="230" t="s">
        <v>288</v>
      </c>
    </row>
    <row r="2804" spans="1:22" x14ac:dyDescent="0.3">
      <c r="A2804" s="230">
        <v>422240</v>
      </c>
      <c r="B2804" s="230" t="s">
        <v>953</v>
      </c>
      <c r="C2804" s="230" t="s">
        <v>64</v>
      </c>
      <c r="D2804" s="230" t="s">
        <v>227</v>
      </c>
      <c r="E2804" s="230" t="s">
        <v>145</v>
      </c>
      <c r="F2804" s="230">
        <v>35433</v>
      </c>
      <c r="G2804" s="230" t="s">
        <v>3217</v>
      </c>
      <c r="H2804" s="230" t="s">
        <v>1482</v>
      </c>
      <c r="I2804" s="230" t="s">
        <v>1460</v>
      </c>
      <c r="J2804" s="230" t="s">
        <v>302</v>
      </c>
      <c r="K2804" s="230">
        <v>2015</v>
      </c>
      <c r="L2804" s="230" t="s">
        <v>288</v>
      </c>
    </row>
    <row r="2805" spans="1:22" x14ac:dyDescent="0.3">
      <c r="A2805" s="230">
        <v>424865</v>
      </c>
      <c r="B2805" s="230" t="s">
        <v>1191</v>
      </c>
      <c r="C2805" s="230" t="s">
        <v>92</v>
      </c>
      <c r="D2805" s="230" t="s">
        <v>440</v>
      </c>
      <c r="E2805" s="230" t="s">
        <v>146</v>
      </c>
      <c r="F2805" s="230">
        <v>34982</v>
      </c>
      <c r="G2805" s="230" t="s">
        <v>2029</v>
      </c>
      <c r="H2805" s="230" t="s">
        <v>1482</v>
      </c>
      <c r="I2805" s="230" t="s">
        <v>1460</v>
      </c>
      <c r="J2805" s="230" t="s">
        <v>302</v>
      </c>
      <c r="K2805" s="230">
        <v>2016</v>
      </c>
      <c r="L2805" s="230" t="s">
        <v>288</v>
      </c>
      <c r="U2805" s="230" t="s">
        <v>976</v>
      </c>
      <c r="V2805" s="230" t="s">
        <v>976</v>
      </c>
    </row>
    <row r="2806" spans="1:22" x14ac:dyDescent="0.3">
      <c r="A2806" s="230">
        <v>421710</v>
      </c>
      <c r="B2806" s="230" t="s">
        <v>1220</v>
      </c>
      <c r="C2806" s="230" t="s">
        <v>426</v>
      </c>
      <c r="D2806" s="230" t="s">
        <v>245</v>
      </c>
      <c r="E2806" s="230" t="s">
        <v>146</v>
      </c>
      <c r="F2806" s="230">
        <v>35065</v>
      </c>
      <c r="G2806" s="230" t="s">
        <v>288</v>
      </c>
      <c r="H2806" s="230" t="s">
        <v>1482</v>
      </c>
      <c r="I2806" s="230" t="s">
        <v>1460</v>
      </c>
      <c r="J2806" s="230" t="s">
        <v>302</v>
      </c>
      <c r="K2806" s="230">
        <v>2016</v>
      </c>
      <c r="L2806" s="230" t="s">
        <v>288</v>
      </c>
      <c r="R2806" s="230" t="s">
        <v>976</v>
      </c>
      <c r="S2806" s="230" t="s">
        <v>976</v>
      </c>
      <c r="U2806" s="230" t="s">
        <v>976</v>
      </c>
      <c r="V2806" s="230" t="s">
        <v>976</v>
      </c>
    </row>
    <row r="2807" spans="1:22" x14ac:dyDescent="0.3">
      <c r="A2807" s="230">
        <v>420629</v>
      </c>
      <c r="B2807" s="230" t="s">
        <v>1086</v>
      </c>
      <c r="C2807" s="230" t="s">
        <v>358</v>
      </c>
      <c r="D2807" s="230" t="s">
        <v>1087</v>
      </c>
      <c r="E2807" s="230" t="s">
        <v>146</v>
      </c>
      <c r="F2807" s="230">
        <v>35509</v>
      </c>
      <c r="G2807" s="230" t="s">
        <v>3217</v>
      </c>
      <c r="H2807" s="230" t="s">
        <v>1482</v>
      </c>
      <c r="I2807" s="230" t="s">
        <v>1460</v>
      </c>
      <c r="J2807" s="230" t="s">
        <v>302</v>
      </c>
      <c r="K2807" s="230">
        <v>2016</v>
      </c>
      <c r="L2807" s="230" t="s">
        <v>288</v>
      </c>
      <c r="V2807" s="230" t="s">
        <v>976</v>
      </c>
    </row>
    <row r="2808" spans="1:22" x14ac:dyDescent="0.3">
      <c r="A2808" s="230">
        <v>420577</v>
      </c>
      <c r="B2808" s="230" t="s">
        <v>1228</v>
      </c>
      <c r="C2808" s="230" t="s">
        <v>92</v>
      </c>
      <c r="D2808" s="230" t="s">
        <v>274</v>
      </c>
      <c r="E2808" s="230" t="s">
        <v>145</v>
      </c>
      <c r="F2808" s="230">
        <v>35976</v>
      </c>
      <c r="G2808" s="230" t="s">
        <v>288</v>
      </c>
      <c r="H2808" s="230" t="s">
        <v>1482</v>
      </c>
      <c r="I2808" s="230" t="s">
        <v>1460</v>
      </c>
      <c r="J2808" s="230" t="s">
        <v>302</v>
      </c>
      <c r="K2808" s="230">
        <v>2016</v>
      </c>
      <c r="L2808" s="230" t="s">
        <v>288</v>
      </c>
      <c r="U2808" s="230" t="s">
        <v>976</v>
      </c>
      <c r="V2808" s="230" t="s">
        <v>976</v>
      </c>
    </row>
    <row r="2809" spans="1:22" x14ac:dyDescent="0.3">
      <c r="A2809" s="230">
        <v>425195</v>
      </c>
      <c r="B2809" s="230" t="s">
        <v>1058</v>
      </c>
      <c r="C2809" s="230" t="s">
        <v>441</v>
      </c>
      <c r="D2809" s="230" t="s">
        <v>223</v>
      </c>
      <c r="E2809" s="230" t="s">
        <v>145</v>
      </c>
      <c r="F2809" s="230">
        <v>33623</v>
      </c>
      <c r="G2809" s="230" t="s">
        <v>288</v>
      </c>
      <c r="H2809" s="230" t="s">
        <v>1482</v>
      </c>
      <c r="I2809" s="230" t="s">
        <v>1460</v>
      </c>
      <c r="J2809" s="230" t="s">
        <v>303</v>
      </c>
      <c r="K2809" s="230">
        <v>2010</v>
      </c>
      <c r="L2809" s="230" t="s">
        <v>1485</v>
      </c>
    </row>
    <row r="2810" spans="1:22" x14ac:dyDescent="0.3">
      <c r="A2810" s="230">
        <v>411539</v>
      </c>
      <c r="B2810" s="230" t="s">
        <v>1444</v>
      </c>
      <c r="C2810" s="230" t="s">
        <v>83</v>
      </c>
      <c r="D2810" s="230" t="s">
        <v>222</v>
      </c>
      <c r="E2810" s="230" t="s">
        <v>146</v>
      </c>
      <c r="F2810" s="230">
        <v>30662</v>
      </c>
      <c r="G2810" s="230" t="s">
        <v>4389</v>
      </c>
      <c r="H2810" s="230" t="s">
        <v>1482</v>
      </c>
      <c r="I2810" s="230" t="s">
        <v>1460</v>
      </c>
      <c r="J2810" s="230" t="s">
        <v>302</v>
      </c>
      <c r="K2810" s="230">
        <v>2001</v>
      </c>
      <c r="L2810" s="230" t="s">
        <v>293</v>
      </c>
    </row>
    <row r="2811" spans="1:22" x14ac:dyDescent="0.3">
      <c r="A2811" s="230">
        <v>414197</v>
      </c>
      <c r="B2811" s="230" t="s">
        <v>887</v>
      </c>
      <c r="C2811" s="230" t="s">
        <v>63</v>
      </c>
      <c r="D2811" s="230" t="s">
        <v>888</v>
      </c>
      <c r="E2811" s="230" t="s">
        <v>145</v>
      </c>
      <c r="F2811" s="230">
        <v>30682</v>
      </c>
      <c r="G2811" s="230" t="s">
        <v>4276</v>
      </c>
      <c r="H2811" s="230" t="s">
        <v>1482</v>
      </c>
      <c r="I2811" s="230" t="s">
        <v>1460</v>
      </c>
      <c r="J2811" s="230" t="s">
        <v>302</v>
      </c>
      <c r="K2811" s="230">
        <v>2001</v>
      </c>
      <c r="L2811" s="230" t="s">
        <v>293</v>
      </c>
    </row>
    <row r="2812" spans="1:22" x14ac:dyDescent="0.3">
      <c r="A2812" s="230">
        <v>402108</v>
      </c>
      <c r="B2812" s="230" t="s">
        <v>1329</v>
      </c>
      <c r="C2812" s="230" t="s">
        <v>63</v>
      </c>
      <c r="D2812" s="230" t="s">
        <v>1330</v>
      </c>
      <c r="E2812" s="230" t="s">
        <v>145</v>
      </c>
      <c r="F2812" s="230">
        <v>31413</v>
      </c>
      <c r="G2812" s="230" t="s">
        <v>2222</v>
      </c>
      <c r="H2812" s="230" t="s">
        <v>1482</v>
      </c>
      <c r="I2812" s="230" t="s">
        <v>1460</v>
      </c>
      <c r="J2812" s="230" t="s">
        <v>302</v>
      </c>
      <c r="K2812" s="230">
        <v>2003</v>
      </c>
      <c r="L2812" s="230" t="s">
        <v>293</v>
      </c>
    </row>
    <row r="2813" spans="1:22" x14ac:dyDescent="0.3">
      <c r="A2813" s="230">
        <v>418885</v>
      </c>
      <c r="B2813" s="230" t="s">
        <v>1403</v>
      </c>
      <c r="C2813" s="230" t="s">
        <v>63</v>
      </c>
      <c r="D2813" s="230" t="s">
        <v>231</v>
      </c>
      <c r="E2813" s="230" t="s">
        <v>145</v>
      </c>
      <c r="F2813" s="230">
        <v>35065</v>
      </c>
      <c r="G2813" s="230" t="s">
        <v>288</v>
      </c>
      <c r="H2813" s="230" t="s">
        <v>1482</v>
      </c>
      <c r="I2813" s="230" t="s">
        <v>1460</v>
      </c>
      <c r="J2813" s="230" t="s">
        <v>302</v>
      </c>
      <c r="K2813" s="230">
        <v>2003</v>
      </c>
      <c r="L2813" s="230" t="s">
        <v>293</v>
      </c>
      <c r="V2813" s="230" t="s">
        <v>976</v>
      </c>
    </row>
    <row r="2814" spans="1:22" x14ac:dyDescent="0.3">
      <c r="A2814" s="230">
        <v>407175</v>
      </c>
      <c r="B2814" s="230" t="s">
        <v>1266</v>
      </c>
      <c r="C2814" s="230" t="s">
        <v>508</v>
      </c>
      <c r="D2814" s="230" t="s">
        <v>1267</v>
      </c>
      <c r="E2814" s="230" t="s">
        <v>145</v>
      </c>
      <c r="F2814" s="230">
        <v>30974</v>
      </c>
      <c r="G2814" s="230" t="s">
        <v>288</v>
      </c>
      <c r="H2814" s="230" t="s">
        <v>1482</v>
      </c>
      <c r="I2814" s="230" t="s">
        <v>1460</v>
      </c>
      <c r="J2814" s="230" t="s">
        <v>303</v>
      </c>
      <c r="K2814" s="230">
        <v>2003</v>
      </c>
      <c r="L2814" s="230" t="s">
        <v>293</v>
      </c>
    </row>
    <row r="2815" spans="1:22" x14ac:dyDescent="0.3">
      <c r="A2815" s="230">
        <v>410037</v>
      </c>
      <c r="B2815" s="230" t="s">
        <v>1278</v>
      </c>
      <c r="C2815" s="230" t="s">
        <v>108</v>
      </c>
      <c r="D2815" s="230" t="s">
        <v>1279</v>
      </c>
      <c r="E2815" s="230" t="s">
        <v>145</v>
      </c>
      <c r="F2815" s="230">
        <v>32153</v>
      </c>
      <c r="G2815" s="230" t="s">
        <v>4269</v>
      </c>
      <c r="H2815" s="230" t="s">
        <v>1482</v>
      </c>
      <c r="I2815" s="230" t="s">
        <v>1460</v>
      </c>
      <c r="J2815" s="230" t="s">
        <v>302</v>
      </c>
      <c r="K2815" s="230">
        <v>2005</v>
      </c>
      <c r="L2815" s="230" t="s">
        <v>293</v>
      </c>
    </row>
    <row r="2816" spans="1:22" x14ac:dyDescent="0.3">
      <c r="A2816" s="230">
        <v>411243</v>
      </c>
      <c r="B2816" s="230" t="s">
        <v>1388</v>
      </c>
      <c r="C2816" s="230" t="s">
        <v>387</v>
      </c>
      <c r="D2816" s="230" t="s">
        <v>1389</v>
      </c>
      <c r="E2816" s="230" t="s">
        <v>146</v>
      </c>
      <c r="F2816" s="230">
        <v>32651</v>
      </c>
      <c r="G2816" s="230" t="s">
        <v>288</v>
      </c>
      <c r="H2816" s="230" t="s">
        <v>1482</v>
      </c>
      <c r="I2816" s="230" t="s">
        <v>1460</v>
      </c>
      <c r="J2816" s="230" t="s">
        <v>302</v>
      </c>
      <c r="K2816" s="230">
        <v>2007</v>
      </c>
      <c r="L2816" s="230" t="s">
        <v>293</v>
      </c>
    </row>
    <row r="2817" spans="1:22" x14ac:dyDescent="0.3">
      <c r="A2817" s="230">
        <v>418393</v>
      </c>
      <c r="B2817" s="230" t="s">
        <v>1402</v>
      </c>
      <c r="C2817" s="230" t="s">
        <v>97</v>
      </c>
      <c r="D2817" s="230" t="s">
        <v>443</v>
      </c>
      <c r="E2817" s="230" t="s">
        <v>145</v>
      </c>
      <c r="F2817" s="230">
        <v>34335</v>
      </c>
      <c r="G2817" s="230" t="s">
        <v>4434</v>
      </c>
      <c r="H2817" s="230" t="s">
        <v>1482</v>
      </c>
      <c r="I2817" s="230" t="s">
        <v>1460</v>
      </c>
      <c r="J2817" s="230" t="s">
        <v>303</v>
      </c>
      <c r="K2817" s="230">
        <v>2011</v>
      </c>
      <c r="L2817" s="230" t="s">
        <v>293</v>
      </c>
    </row>
    <row r="2818" spans="1:22" x14ac:dyDescent="0.3">
      <c r="A2818" s="230">
        <v>419990</v>
      </c>
      <c r="B2818" s="230" t="s">
        <v>920</v>
      </c>
      <c r="C2818" s="230" t="s">
        <v>873</v>
      </c>
      <c r="D2818" s="230" t="s">
        <v>826</v>
      </c>
      <c r="E2818" s="230" t="s">
        <v>146</v>
      </c>
      <c r="F2818" s="230">
        <v>34578</v>
      </c>
      <c r="G2818" s="230" t="s">
        <v>4439</v>
      </c>
      <c r="H2818" s="230" t="s">
        <v>1482</v>
      </c>
      <c r="I2818" s="230" t="s">
        <v>1460</v>
      </c>
      <c r="J2818" s="230" t="s">
        <v>302</v>
      </c>
      <c r="K2818" s="230">
        <v>2012</v>
      </c>
      <c r="L2818" s="230" t="s">
        <v>293</v>
      </c>
    </row>
    <row r="2819" spans="1:22" x14ac:dyDescent="0.3">
      <c r="A2819" s="230">
        <v>420473</v>
      </c>
      <c r="B2819" s="230" t="s">
        <v>1354</v>
      </c>
      <c r="C2819" s="230" t="s">
        <v>1122</v>
      </c>
      <c r="D2819" s="230" t="s">
        <v>205</v>
      </c>
      <c r="E2819" s="230" t="s">
        <v>145</v>
      </c>
      <c r="F2819" s="230">
        <v>34645</v>
      </c>
      <c r="G2819" s="230" t="s">
        <v>1952</v>
      </c>
      <c r="H2819" s="230" t="s">
        <v>1482</v>
      </c>
      <c r="I2819" s="230" t="s">
        <v>1460</v>
      </c>
      <c r="J2819" s="230" t="s">
        <v>302</v>
      </c>
      <c r="K2819" s="230">
        <v>2012</v>
      </c>
      <c r="L2819" s="230" t="s">
        <v>293</v>
      </c>
      <c r="U2819" s="230" t="s">
        <v>976</v>
      </c>
      <c r="V2819" s="230" t="s">
        <v>976</v>
      </c>
    </row>
    <row r="2820" spans="1:22" x14ac:dyDescent="0.3">
      <c r="A2820" s="230">
        <v>425513</v>
      </c>
      <c r="B2820" s="230" t="s">
        <v>1035</v>
      </c>
      <c r="C2820" s="230" t="s">
        <v>404</v>
      </c>
      <c r="D2820" s="230" t="s">
        <v>272</v>
      </c>
      <c r="E2820" s="230" t="s">
        <v>146</v>
      </c>
      <c r="F2820" s="230">
        <v>34700</v>
      </c>
      <c r="G2820" s="230" t="s">
        <v>4394</v>
      </c>
      <c r="H2820" s="230" t="s">
        <v>1482</v>
      </c>
      <c r="I2820" s="230" t="s">
        <v>1460</v>
      </c>
      <c r="J2820" s="230" t="s">
        <v>303</v>
      </c>
      <c r="K2820" s="230">
        <v>2012</v>
      </c>
      <c r="L2820" s="230" t="s">
        <v>293</v>
      </c>
    </row>
    <row r="2821" spans="1:22" x14ac:dyDescent="0.3">
      <c r="A2821" s="230">
        <v>421749</v>
      </c>
      <c r="B2821" s="230" t="s">
        <v>1235</v>
      </c>
      <c r="C2821" s="230" t="s">
        <v>442</v>
      </c>
      <c r="D2821" s="230" t="s">
        <v>450</v>
      </c>
      <c r="E2821" s="230" t="s">
        <v>145</v>
      </c>
      <c r="F2821" s="230">
        <v>34815</v>
      </c>
      <c r="G2821" s="230" t="s">
        <v>288</v>
      </c>
      <c r="H2821" s="230" t="s">
        <v>1482</v>
      </c>
      <c r="I2821" s="230" t="s">
        <v>1460</v>
      </c>
      <c r="J2821" s="230" t="s">
        <v>302</v>
      </c>
      <c r="K2821" s="230">
        <v>2013</v>
      </c>
      <c r="L2821" s="230" t="s">
        <v>293</v>
      </c>
      <c r="U2821" s="230" t="s">
        <v>976</v>
      </c>
      <c r="V2821" s="230" t="s">
        <v>976</v>
      </c>
    </row>
    <row r="2822" spans="1:22" x14ac:dyDescent="0.3">
      <c r="A2822" s="230">
        <v>417490</v>
      </c>
      <c r="B2822" s="230" t="s">
        <v>1222</v>
      </c>
      <c r="C2822" s="230" t="s">
        <v>1223</v>
      </c>
      <c r="D2822" s="230" t="s">
        <v>775</v>
      </c>
      <c r="E2822" s="230" t="s">
        <v>145</v>
      </c>
      <c r="F2822" s="230">
        <v>34843</v>
      </c>
      <c r="G2822" s="230" t="s">
        <v>3794</v>
      </c>
      <c r="H2822" s="230" t="s">
        <v>1482</v>
      </c>
      <c r="I2822" s="230" t="s">
        <v>1460</v>
      </c>
      <c r="J2822" s="230" t="s">
        <v>302</v>
      </c>
      <c r="K2822" s="230">
        <v>2013</v>
      </c>
      <c r="L2822" s="230" t="s">
        <v>293</v>
      </c>
      <c r="S2822" s="230" t="s">
        <v>976</v>
      </c>
      <c r="T2822" s="230" t="s">
        <v>976</v>
      </c>
      <c r="U2822" s="230" t="s">
        <v>976</v>
      </c>
      <c r="V2822" s="230" t="s">
        <v>976</v>
      </c>
    </row>
    <row r="2823" spans="1:22" x14ac:dyDescent="0.3">
      <c r="A2823" s="230">
        <v>419332</v>
      </c>
      <c r="B2823" s="230" t="s">
        <v>868</v>
      </c>
      <c r="C2823" s="230" t="s">
        <v>760</v>
      </c>
      <c r="D2823" s="230" t="s">
        <v>869</v>
      </c>
      <c r="E2823" s="230" t="s">
        <v>145</v>
      </c>
      <c r="F2823" s="230">
        <v>35065</v>
      </c>
      <c r="G2823" s="230" t="s">
        <v>4276</v>
      </c>
      <c r="H2823" s="230" t="s">
        <v>1482</v>
      </c>
      <c r="I2823" s="230" t="s">
        <v>1460</v>
      </c>
      <c r="J2823" s="230" t="s">
        <v>302</v>
      </c>
      <c r="K2823" s="230">
        <v>2013</v>
      </c>
      <c r="L2823" s="230" t="s">
        <v>293</v>
      </c>
      <c r="R2823" s="230" t="s">
        <v>976</v>
      </c>
      <c r="S2823" s="230" t="s">
        <v>976</v>
      </c>
      <c r="T2823" s="230" t="s">
        <v>976</v>
      </c>
      <c r="U2823" s="230" t="s">
        <v>976</v>
      </c>
      <c r="V2823" s="230" t="s">
        <v>976</v>
      </c>
    </row>
    <row r="2824" spans="1:22" x14ac:dyDescent="0.3">
      <c r="A2824" s="230">
        <v>419084</v>
      </c>
      <c r="B2824" s="230" t="s">
        <v>1017</v>
      </c>
      <c r="C2824" s="230" t="s">
        <v>1002</v>
      </c>
      <c r="D2824" s="230" t="s">
        <v>235</v>
      </c>
      <c r="E2824" s="230" t="s">
        <v>146</v>
      </c>
      <c r="F2824" s="230">
        <v>35077</v>
      </c>
      <c r="G2824" s="230" t="s">
        <v>4492</v>
      </c>
      <c r="H2824" s="230" t="s">
        <v>1482</v>
      </c>
      <c r="I2824" s="230" t="s">
        <v>1460</v>
      </c>
      <c r="J2824" s="230" t="s">
        <v>303</v>
      </c>
      <c r="K2824" s="230">
        <v>2013</v>
      </c>
      <c r="L2824" s="230" t="s">
        <v>293</v>
      </c>
    </row>
    <row r="2825" spans="1:22" x14ac:dyDescent="0.3">
      <c r="A2825" s="230">
        <v>420362</v>
      </c>
      <c r="B2825" s="230" t="s">
        <v>1085</v>
      </c>
      <c r="C2825" s="230" t="s">
        <v>72</v>
      </c>
      <c r="D2825" s="230" t="s">
        <v>429</v>
      </c>
      <c r="E2825" s="230" t="s">
        <v>145</v>
      </c>
      <c r="F2825" s="230">
        <v>35076</v>
      </c>
      <c r="G2825" s="230" t="s">
        <v>4270</v>
      </c>
      <c r="H2825" s="230" t="s">
        <v>1482</v>
      </c>
      <c r="I2825" s="230" t="s">
        <v>1460</v>
      </c>
      <c r="J2825" s="230" t="s">
        <v>302</v>
      </c>
      <c r="K2825" s="230">
        <v>2014</v>
      </c>
      <c r="L2825" s="230" t="s">
        <v>293</v>
      </c>
    </row>
    <row r="2826" spans="1:22" x14ac:dyDescent="0.3">
      <c r="A2826" s="230">
        <v>424635</v>
      </c>
      <c r="B2826" s="230" t="s">
        <v>1186</v>
      </c>
      <c r="C2826" s="230" t="s">
        <v>1187</v>
      </c>
      <c r="D2826" s="230" t="s">
        <v>1188</v>
      </c>
      <c r="E2826" s="230" t="s">
        <v>146</v>
      </c>
      <c r="F2826" s="230">
        <v>34949</v>
      </c>
      <c r="G2826" s="230" t="s">
        <v>2020</v>
      </c>
      <c r="H2826" s="230" t="s">
        <v>1482</v>
      </c>
      <c r="I2826" s="230" t="s">
        <v>1460</v>
      </c>
      <c r="J2826" s="230" t="s">
        <v>303</v>
      </c>
      <c r="K2826" s="230">
        <v>2014</v>
      </c>
      <c r="L2826" s="230" t="s">
        <v>293</v>
      </c>
      <c r="U2826" s="230" t="s">
        <v>976</v>
      </c>
      <c r="V2826" s="230" t="s">
        <v>976</v>
      </c>
    </row>
    <row r="2827" spans="1:22" x14ac:dyDescent="0.3">
      <c r="A2827" s="230">
        <v>420046</v>
      </c>
      <c r="B2827" s="230" t="s">
        <v>863</v>
      </c>
      <c r="C2827" s="230" t="s">
        <v>924</v>
      </c>
      <c r="D2827" s="230" t="s">
        <v>512</v>
      </c>
      <c r="E2827" s="230" t="s">
        <v>145</v>
      </c>
      <c r="F2827" s="230">
        <v>35302</v>
      </c>
      <c r="G2827" s="230" t="s">
        <v>4430</v>
      </c>
      <c r="H2827" s="230" t="s">
        <v>1482</v>
      </c>
      <c r="I2827" s="230" t="s">
        <v>1460</v>
      </c>
      <c r="J2827" s="230" t="s">
        <v>303</v>
      </c>
      <c r="K2827" s="230">
        <v>2014</v>
      </c>
      <c r="L2827" s="230" t="s">
        <v>293</v>
      </c>
      <c r="V2827" s="230" t="s">
        <v>976</v>
      </c>
    </row>
    <row r="2828" spans="1:22" x14ac:dyDescent="0.3">
      <c r="A2828" s="230">
        <v>424371</v>
      </c>
      <c r="B2828" s="230" t="s">
        <v>1182</v>
      </c>
      <c r="C2828" s="230" t="s">
        <v>83</v>
      </c>
      <c r="D2828" s="230" t="s">
        <v>199</v>
      </c>
      <c r="E2828" s="230" t="s">
        <v>146</v>
      </c>
      <c r="F2828" s="230">
        <v>35431</v>
      </c>
      <c r="G2828" s="230" t="s">
        <v>4450</v>
      </c>
      <c r="H2828" s="230" t="s">
        <v>1482</v>
      </c>
      <c r="I2828" s="230" t="s">
        <v>1460</v>
      </c>
      <c r="J2828" s="230" t="s">
        <v>303</v>
      </c>
      <c r="K2828" s="230">
        <v>2014</v>
      </c>
      <c r="L2828" s="230" t="s">
        <v>293</v>
      </c>
      <c r="U2828" s="230" t="s">
        <v>976</v>
      </c>
      <c r="V2828" s="230" t="s">
        <v>976</v>
      </c>
    </row>
    <row r="2829" spans="1:22" x14ac:dyDescent="0.3">
      <c r="A2829" s="230">
        <v>424961</v>
      </c>
      <c r="B2829" s="230" t="s">
        <v>1192</v>
      </c>
      <c r="C2829" s="230" t="s">
        <v>382</v>
      </c>
      <c r="D2829" s="230" t="s">
        <v>210</v>
      </c>
      <c r="E2829" s="230" t="s">
        <v>146</v>
      </c>
      <c r="F2829" s="230">
        <v>35573</v>
      </c>
      <c r="G2829" s="230" t="s">
        <v>4433</v>
      </c>
      <c r="H2829" s="230" t="s">
        <v>1482</v>
      </c>
      <c r="I2829" s="230" t="s">
        <v>1460</v>
      </c>
      <c r="J2829" s="230" t="s">
        <v>302</v>
      </c>
      <c r="K2829" s="230">
        <v>2015</v>
      </c>
      <c r="L2829" s="230" t="s">
        <v>293</v>
      </c>
      <c r="U2829" s="230" t="s">
        <v>976</v>
      </c>
      <c r="V2829" s="230" t="s">
        <v>976</v>
      </c>
    </row>
    <row r="2830" spans="1:22" x14ac:dyDescent="0.3">
      <c r="A2830" s="230">
        <v>419922</v>
      </c>
      <c r="B2830" s="230" t="s">
        <v>1009</v>
      </c>
      <c r="C2830" s="230" t="s">
        <v>1010</v>
      </c>
      <c r="D2830" s="230" t="s">
        <v>244</v>
      </c>
      <c r="E2830" s="230" t="s">
        <v>145</v>
      </c>
      <c r="F2830" s="230">
        <v>35431</v>
      </c>
      <c r="G2830" s="230" t="s">
        <v>1952</v>
      </c>
      <c r="H2830" s="230" t="s">
        <v>1482</v>
      </c>
      <c r="I2830" s="230" t="s">
        <v>1460</v>
      </c>
      <c r="J2830" s="230" t="s">
        <v>302</v>
      </c>
      <c r="K2830" s="230">
        <v>2015</v>
      </c>
      <c r="L2830" s="230" t="s">
        <v>293</v>
      </c>
    </row>
    <row r="2831" spans="1:22" x14ac:dyDescent="0.3">
      <c r="A2831" s="230">
        <v>420639</v>
      </c>
      <c r="B2831" s="230" t="s">
        <v>1207</v>
      </c>
      <c r="C2831" s="230" t="s">
        <v>442</v>
      </c>
      <c r="D2831" s="230" t="s">
        <v>223</v>
      </c>
      <c r="E2831" s="230" t="s">
        <v>145</v>
      </c>
      <c r="F2831" s="230">
        <v>36185</v>
      </c>
      <c r="G2831" s="230" t="s">
        <v>1952</v>
      </c>
      <c r="H2831" s="230" t="s">
        <v>1482</v>
      </c>
      <c r="I2831" s="230" t="s">
        <v>1460</v>
      </c>
      <c r="J2831" s="230" t="s">
        <v>302</v>
      </c>
      <c r="K2831" s="230">
        <v>2015</v>
      </c>
      <c r="L2831" s="230" t="s">
        <v>293</v>
      </c>
      <c r="U2831" s="230" t="s">
        <v>976</v>
      </c>
      <c r="V2831" s="230" t="s">
        <v>976</v>
      </c>
    </row>
    <row r="2832" spans="1:22" x14ac:dyDescent="0.3">
      <c r="A2832" s="230">
        <v>423356</v>
      </c>
      <c r="B2832" s="230" t="s">
        <v>1236</v>
      </c>
      <c r="C2832" s="230" t="s">
        <v>65</v>
      </c>
      <c r="D2832" s="230" t="s">
        <v>623</v>
      </c>
      <c r="E2832" s="230" t="s">
        <v>145</v>
      </c>
      <c r="F2832" s="230">
        <v>35654</v>
      </c>
      <c r="G2832" s="230" t="s">
        <v>288</v>
      </c>
      <c r="H2832" s="230" t="s">
        <v>1482</v>
      </c>
      <c r="I2832" s="230" t="s">
        <v>1460</v>
      </c>
      <c r="J2832" s="230" t="s">
        <v>303</v>
      </c>
      <c r="K2832" s="230">
        <v>2015</v>
      </c>
      <c r="L2832" s="230" t="s">
        <v>293</v>
      </c>
    </row>
    <row r="2833" spans="1:22" x14ac:dyDescent="0.3">
      <c r="A2833" s="230">
        <v>425241</v>
      </c>
      <c r="B2833" s="230" t="s">
        <v>1195</v>
      </c>
      <c r="C2833" s="230" t="s">
        <v>1196</v>
      </c>
      <c r="D2833" s="230" t="s">
        <v>1197</v>
      </c>
      <c r="E2833" s="230" t="s">
        <v>145</v>
      </c>
      <c r="F2833" s="230">
        <v>35796</v>
      </c>
      <c r="G2833" s="230" t="s">
        <v>293</v>
      </c>
      <c r="H2833" s="230" t="s">
        <v>1482</v>
      </c>
      <c r="I2833" s="230" t="s">
        <v>1460</v>
      </c>
      <c r="J2833" s="230" t="s">
        <v>302</v>
      </c>
      <c r="K2833" s="230">
        <v>2016</v>
      </c>
      <c r="L2833" s="230" t="s">
        <v>293</v>
      </c>
      <c r="U2833" s="230" t="s">
        <v>976</v>
      </c>
      <c r="V2833" s="230" t="s">
        <v>976</v>
      </c>
    </row>
    <row r="2834" spans="1:22" x14ac:dyDescent="0.3">
      <c r="A2834" s="230">
        <v>422872</v>
      </c>
      <c r="B2834" s="230" t="s">
        <v>1026</v>
      </c>
      <c r="C2834" s="230" t="s">
        <v>66</v>
      </c>
      <c r="D2834" s="230" t="s">
        <v>623</v>
      </c>
      <c r="E2834" s="230" t="s">
        <v>145</v>
      </c>
      <c r="F2834" s="230">
        <v>35431</v>
      </c>
      <c r="H2834" s="230" t="s">
        <v>1482</v>
      </c>
      <c r="I2834" s="230" t="s">
        <v>1460</v>
      </c>
      <c r="J2834" s="230" t="s">
        <v>302</v>
      </c>
      <c r="K2834" s="230">
        <v>2016</v>
      </c>
      <c r="L2834" s="230" t="s">
        <v>293</v>
      </c>
      <c r="V2834" s="230" t="s">
        <v>976</v>
      </c>
    </row>
    <row r="2835" spans="1:22" x14ac:dyDescent="0.3">
      <c r="A2835" s="230">
        <v>420761</v>
      </c>
      <c r="B2835" s="230" t="s">
        <v>1143</v>
      </c>
      <c r="C2835" s="230" t="s">
        <v>1144</v>
      </c>
      <c r="D2835" s="230" t="s">
        <v>554</v>
      </c>
      <c r="E2835" s="230" t="s">
        <v>146</v>
      </c>
      <c r="F2835" s="230">
        <v>36051</v>
      </c>
      <c r="G2835" s="230" t="s">
        <v>288</v>
      </c>
      <c r="H2835" s="230" t="s">
        <v>1482</v>
      </c>
      <c r="I2835" s="230" t="s">
        <v>1460</v>
      </c>
      <c r="J2835" s="230" t="s">
        <v>302</v>
      </c>
      <c r="K2835" s="230">
        <v>2016</v>
      </c>
      <c r="L2835" s="230" t="s">
        <v>293</v>
      </c>
    </row>
    <row r="2836" spans="1:22" x14ac:dyDescent="0.3">
      <c r="A2836" s="230">
        <v>420997</v>
      </c>
      <c r="B2836" s="230" t="s">
        <v>1218</v>
      </c>
      <c r="C2836" s="230" t="s">
        <v>1219</v>
      </c>
      <c r="D2836" s="230" t="s">
        <v>200</v>
      </c>
      <c r="E2836" s="230" t="s">
        <v>146</v>
      </c>
      <c r="F2836" s="230">
        <v>36161</v>
      </c>
      <c r="G2836" s="230" t="s">
        <v>4670</v>
      </c>
      <c r="H2836" s="230" t="s">
        <v>1482</v>
      </c>
      <c r="I2836" s="230" t="s">
        <v>1460</v>
      </c>
      <c r="J2836" s="230" t="s">
        <v>302</v>
      </c>
      <c r="K2836" s="230">
        <v>2016</v>
      </c>
      <c r="L2836" s="230" t="s">
        <v>293</v>
      </c>
    </row>
    <row r="2837" spans="1:22" x14ac:dyDescent="0.3">
      <c r="A2837" s="230">
        <v>425145</v>
      </c>
      <c r="B2837" s="230" t="s">
        <v>1056</v>
      </c>
      <c r="C2837" s="230" t="s">
        <v>1057</v>
      </c>
      <c r="D2837" s="230" t="s">
        <v>198</v>
      </c>
      <c r="E2837" s="230" t="s">
        <v>145</v>
      </c>
      <c r="F2837" s="230">
        <v>35484</v>
      </c>
      <c r="G2837" s="230" t="s">
        <v>4682</v>
      </c>
      <c r="H2837" s="230" t="s">
        <v>1482</v>
      </c>
      <c r="I2837" s="230" t="s">
        <v>1460</v>
      </c>
      <c r="J2837" s="230" t="s">
        <v>303</v>
      </c>
      <c r="K2837" s="230">
        <v>2016</v>
      </c>
      <c r="L2837" s="230" t="s">
        <v>293</v>
      </c>
    </row>
    <row r="2838" spans="1:22" x14ac:dyDescent="0.3">
      <c r="A2838" s="230">
        <v>424771</v>
      </c>
      <c r="B2838" s="230" t="s">
        <v>646</v>
      </c>
      <c r="C2838" s="230" t="s">
        <v>113</v>
      </c>
      <c r="D2838" s="230" t="s">
        <v>434</v>
      </c>
      <c r="E2838" s="230" t="s">
        <v>145</v>
      </c>
      <c r="F2838" s="230">
        <v>35813</v>
      </c>
      <c r="G2838" s="230" t="s">
        <v>4268</v>
      </c>
      <c r="H2838" s="230" t="s">
        <v>1482</v>
      </c>
      <c r="I2838" s="230" t="s">
        <v>1460</v>
      </c>
      <c r="J2838" s="230" t="s">
        <v>303</v>
      </c>
      <c r="K2838" s="230">
        <v>2016</v>
      </c>
      <c r="L2838" s="230" t="s">
        <v>293</v>
      </c>
    </row>
    <row r="2839" spans="1:22" x14ac:dyDescent="0.3">
      <c r="A2839" s="230">
        <v>423113</v>
      </c>
      <c r="B2839" s="230" t="s">
        <v>962</v>
      </c>
      <c r="C2839" s="230" t="s">
        <v>66</v>
      </c>
      <c r="D2839" s="230" t="s">
        <v>435</v>
      </c>
      <c r="E2839" s="230" t="s">
        <v>146</v>
      </c>
      <c r="F2839" s="230">
        <v>36061</v>
      </c>
      <c r="G2839" s="230" t="s">
        <v>1853</v>
      </c>
      <c r="H2839" s="230" t="s">
        <v>1482</v>
      </c>
      <c r="I2839" s="230" t="s">
        <v>1460</v>
      </c>
      <c r="J2839" s="230" t="s">
        <v>303</v>
      </c>
      <c r="K2839" s="230">
        <v>2016</v>
      </c>
      <c r="L2839" s="230" t="s">
        <v>293</v>
      </c>
    </row>
    <row r="2840" spans="1:22" x14ac:dyDescent="0.3">
      <c r="A2840" s="230">
        <v>422802</v>
      </c>
      <c r="B2840" s="230" t="s">
        <v>1238</v>
      </c>
      <c r="C2840" s="230" t="s">
        <v>80</v>
      </c>
      <c r="D2840" s="230" t="s">
        <v>419</v>
      </c>
      <c r="E2840" s="230" t="s">
        <v>146</v>
      </c>
      <c r="F2840" s="230">
        <v>35796</v>
      </c>
      <c r="G2840" s="230" t="s">
        <v>1832</v>
      </c>
      <c r="H2840" s="230" t="s">
        <v>1482</v>
      </c>
      <c r="I2840" s="230" t="s">
        <v>1460</v>
      </c>
      <c r="J2840" s="230" t="s">
        <v>302</v>
      </c>
      <c r="K2840" s="230">
        <v>2017</v>
      </c>
      <c r="L2840" s="230" t="s">
        <v>293</v>
      </c>
      <c r="V2840" s="230" t="s">
        <v>976</v>
      </c>
    </row>
    <row r="2841" spans="1:22" x14ac:dyDescent="0.3">
      <c r="A2841" s="230">
        <v>424253</v>
      </c>
      <c r="B2841" s="230" t="s">
        <v>1113</v>
      </c>
      <c r="C2841" s="230" t="s">
        <v>94</v>
      </c>
      <c r="D2841" s="230" t="s">
        <v>1114</v>
      </c>
      <c r="E2841" s="230" t="s">
        <v>146</v>
      </c>
      <c r="F2841" s="230">
        <v>36162</v>
      </c>
      <c r="G2841" s="230" t="s">
        <v>293</v>
      </c>
      <c r="H2841" s="230" t="s">
        <v>1482</v>
      </c>
      <c r="I2841" s="230" t="s">
        <v>1460</v>
      </c>
      <c r="J2841" s="230" t="s">
        <v>302</v>
      </c>
      <c r="K2841" s="230">
        <v>2017</v>
      </c>
      <c r="L2841" s="230" t="s">
        <v>293</v>
      </c>
    </row>
    <row r="2842" spans="1:22" x14ac:dyDescent="0.3">
      <c r="A2842" s="230">
        <v>422680</v>
      </c>
      <c r="B2842" s="230" t="s">
        <v>958</v>
      </c>
      <c r="C2842" s="230" t="s">
        <v>959</v>
      </c>
      <c r="D2842" s="230" t="s">
        <v>242</v>
      </c>
      <c r="E2842" s="230" t="s">
        <v>146</v>
      </c>
      <c r="F2842" s="230">
        <v>36254</v>
      </c>
      <c r="G2842" s="230" t="s">
        <v>4460</v>
      </c>
      <c r="H2842" s="230" t="s">
        <v>1482</v>
      </c>
      <c r="I2842" s="230" t="s">
        <v>1460</v>
      </c>
      <c r="J2842" s="230" t="s">
        <v>302</v>
      </c>
      <c r="K2842" s="230">
        <v>2017</v>
      </c>
      <c r="L2842" s="230" t="s">
        <v>293</v>
      </c>
    </row>
    <row r="2843" spans="1:22" x14ac:dyDescent="0.3">
      <c r="A2843" s="230">
        <v>424603</v>
      </c>
      <c r="B2843" s="230" t="s">
        <v>1042</v>
      </c>
      <c r="C2843" s="230" t="s">
        <v>1043</v>
      </c>
      <c r="D2843" s="230" t="s">
        <v>223</v>
      </c>
      <c r="E2843" s="230" t="s">
        <v>146</v>
      </c>
      <c r="F2843" s="230">
        <v>34355</v>
      </c>
      <c r="G2843" s="230" t="s">
        <v>4885</v>
      </c>
      <c r="H2843" s="230" t="s">
        <v>1482</v>
      </c>
      <c r="I2843" s="230" t="s">
        <v>1460</v>
      </c>
      <c r="J2843" s="230" t="s">
        <v>303</v>
      </c>
      <c r="K2843" s="230">
        <v>2011</v>
      </c>
      <c r="L2843" s="230" t="s">
        <v>1501</v>
      </c>
    </row>
    <row r="2844" spans="1:22" x14ac:dyDescent="0.3">
      <c r="A2844" s="230">
        <v>418084</v>
      </c>
      <c r="B2844" s="230" t="s">
        <v>901</v>
      </c>
      <c r="C2844" s="230" t="s">
        <v>83</v>
      </c>
      <c r="D2844" s="230" t="s">
        <v>902</v>
      </c>
      <c r="E2844" s="230" t="s">
        <v>146</v>
      </c>
      <c r="F2844" s="230">
        <v>34700</v>
      </c>
      <c r="G2844" s="230" t="s">
        <v>288</v>
      </c>
      <c r="H2844" s="230" t="s">
        <v>1482</v>
      </c>
      <c r="I2844" s="230" t="s">
        <v>1460</v>
      </c>
      <c r="J2844" s="230" t="s">
        <v>302</v>
      </c>
      <c r="K2844" s="230">
        <v>2013</v>
      </c>
      <c r="L2844" s="230" t="s">
        <v>1513</v>
      </c>
    </row>
    <row r="2845" spans="1:22" x14ac:dyDescent="0.3">
      <c r="A2845" s="230">
        <v>421965</v>
      </c>
      <c r="B2845" s="230" t="s">
        <v>950</v>
      </c>
      <c r="C2845" s="230" t="s">
        <v>940</v>
      </c>
      <c r="D2845" s="230" t="s">
        <v>208</v>
      </c>
      <c r="E2845" s="230" t="s">
        <v>145</v>
      </c>
      <c r="F2845" s="230">
        <v>34335</v>
      </c>
      <c r="G2845" s="230" t="s">
        <v>1835</v>
      </c>
      <c r="H2845" s="230" t="s">
        <v>1482</v>
      </c>
      <c r="I2845" s="230" t="s">
        <v>1460</v>
      </c>
      <c r="K2845" s="230">
        <v>2012</v>
      </c>
    </row>
    <row r="2846" spans="1:22" x14ac:dyDescent="0.3">
      <c r="A2846" s="230">
        <v>423819</v>
      </c>
      <c r="B2846" s="230" t="s">
        <v>1217</v>
      </c>
      <c r="C2846" s="230" t="s">
        <v>137</v>
      </c>
      <c r="D2846" s="230" t="s">
        <v>247</v>
      </c>
      <c r="E2846" s="230" t="s">
        <v>145</v>
      </c>
      <c r="F2846" s="230">
        <v>34700</v>
      </c>
      <c r="G2846" s="230" t="s">
        <v>2019</v>
      </c>
      <c r="H2846" s="230" t="s">
        <v>1482</v>
      </c>
      <c r="I2846" s="230" t="s">
        <v>1460</v>
      </c>
      <c r="J2846" s="230" t="s">
        <v>302</v>
      </c>
      <c r="K2846" s="230">
        <v>2013</v>
      </c>
      <c r="R2846" s="230" t="s">
        <v>976</v>
      </c>
      <c r="S2846" s="230" t="s">
        <v>976</v>
      </c>
      <c r="T2846" s="230" t="s">
        <v>976</v>
      </c>
      <c r="U2846" s="230" t="s">
        <v>976</v>
      </c>
      <c r="V2846" s="230" t="s">
        <v>976</v>
      </c>
    </row>
    <row r="2847" spans="1:22" x14ac:dyDescent="0.3">
      <c r="A2847" s="230">
        <v>416780</v>
      </c>
      <c r="B2847" s="230" t="s">
        <v>1131</v>
      </c>
      <c r="C2847" s="230" t="s">
        <v>63</v>
      </c>
      <c r="D2847" s="230" t="s">
        <v>1132</v>
      </c>
      <c r="E2847" s="230" t="s">
        <v>145</v>
      </c>
      <c r="F2847" s="230">
        <v>29342</v>
      </c>
      <c r="G2847" s="230" t="s">
        <v>4916</v>
      </c>
      <c r="H2847" s="230" t="s">
        <v>1482</v>
      </c>
      <c r="I2847" s="230" t="s">
        <v>1460</v>
      </c>
    </row>
    <row r="2848" spans="1:22" x14ac:dyDescent="0.3">
      <c r="A2848" s="230">
        <v>401531</v>
      </c>
      <c r="B2848" s="230" t="s">
        <v>1376</v>
      </c>
      <c r="C2848" s="230" t="s">
        <v>63</v>
      </c>
      <c r="D2848" s="230" t="s">
        <v>1377</v>
      </c>
      <c r="E2848" s="230" t="s">
        <v>145</v>
      </c>
      <c r="F2848" s="230">
        <v>30878</v>
      </c>
      <c r="G2848" s="230" t="s">
        <v>1837</v>
      </c>
      <c r="H2848" s="230" t="s">
        <v>1482</v>
      </c>
      <c r="I2848" s="230" t="s">
        <v>1460</v>
      </c>
    </row>
    <row r="2849" spans="1:22" x14ac:dyDescent="0.3">
      <c r="A2849" s="230">
        <v>417312</v>
      </c>
      <c r="B2849" s="230" t="s">
        <v>1015</v>
      </c>
      <c r="C2849" s="230" t="s">
        <v>65</v>
      </c>
      <c r="D2849" s="230" t="s">
        <v>620</v>
      </c>
      <c r="E2849" s="230" t="s">
        <v>146</v>
      </c>
      <c r="F2849" s="230">
        <v>31048</v>
      </c>
      <c r="H2849" s="230" t="s">
        <v>1482</v>
      </c>
      <c r="I2849" s="230" t="s">
        <v>1460</v>
      </c>
    </row>
    <row r="2850" spans="1:22" x14ac:dyDescent="0.3">
      <c r="A2850" s="230">
        <v>404235</v>
      </c>
      <c r="B2850" s="230" t="s">
        <v>874</v>
      </c>
      <c r="C2850" s="230" t="s">
        <v>354</v>
      </c>
      <c r="D2850" s="230" t="s">
        <v>355</v>
      </c>
      <c r="E2850" s="230" t="s">
        <v>146</v>
      </c>
      <c r="F2850" s="230">
        <v>31168</v>
      </c>
      <c r="G2850" s="230" t="s">
        <v>2020</v>
      </c>
      <c r="H2850" s="230" t="s">
        <v>1482</v>
      </c>
      <c r="I2850" s="230" t="s">
        <v>1460</v>
      </c>
    </row>
    <row r="2851" spans="1:22" x14ac:dyDescent="0.3">
      <c r="A2851" s="230">
        <v>400209</v>
      </c>
      <c r="B2851" s="230" t="s">
        <v>1355</v>
      </c>
      <c r="C2851" s="230" t="s">
        <v>1356</v>
      </c>
      <c r="D2851" s="230" t="s">
        <v>1357</v>
      </c>
      <c r="E2851" s="230" t="s">
        <v>145</v>
      </c>
      <c r="F2851" s="230">
        <v>31282</v>
      </c>
      <c r="G2851" s="230" t="s">
        <v>288</v>
      </c>
      <c r="H2851" s="230" t="s">
        <v>1482</v>
      </c>
      <c r="I2851" s="230" t="s">
        <v>1460</v>
      </c>
    </row>
    <row r="2852" spans="1:22" x14ac:dyDescent="0.3">
      <c r="A2852" s="230">
        <v>408530</v>
      </c>
      <c r="B2852" s="230" t="s">
        <v>1332</v>
      </c>
      <c r="C2852" s="230" t="s">
        <v>1333</v>
      </c>
      <c r="D2852" s="230" t="s">
        <v>1334</v>
      </c>
      <c r="E2852" s="230" t="s">
        <v>145</v>
      </c>
      <c r="F2852" s="230">
        <v>31799</v>
      </c>
      <c r="G2852" s="230" t="s">
        <v>4417</v>
      </c>
      <c r="H2852" s="230" t="s">
        <v>1482</v>
      </c>
      <c r="I2852" s="230" t="s">
        <v>1460</v>
      </c>
      <c r="V2852" s="230" t="s">
        <v>976</v>
      </c>
    </row>
    <row r="2853" spans="1:22" x14ac:dyDescent="0.3">
      <c r="A2853" s="230">
        <v>409714</v>
      </c>
      <c r="B2853" s="230" t="s">
        <v>1275</v>
      </c>
      <c r="C2853" s="230" t="s">
        <v>452</v>
      </c>
      <c r="D2853" s="230" t="s">
        <v>1276</v>
      </c>
      <c r="E2853" s="230" t="s">
        <v>146</v>
      </c>
      <c r="F2853" s="230">
        <v>31838</v>
      </c>
      <c r="G2853" s="230" t="s">
        <v>288</v>
      </c>
      <c r="H2853" s="230" t="s">
        <v>1482</v>
      </c>
      <c r="I2853" s="230" t="s">
        <v>1460</v>
      </c>
    </row>
    <row r="2854" spans="1:22" x14ac:dyDescent="0.3">
      <c r="A2854" s="230">
        <v>403073</v>
      </c>
      <c r="B2854" s="230" t="s">
        <v>861</v>
      </c>
      <c r="C2854" s="230" t="s">
        <v>63</v>
      </c>
      <c r="D2854" s="230" t="s">
        <v>862</v>
      </c>
      <c r="E2854" s="230" t="s">
        <v>145</v>
      </c>
      <c r="F2854" s="230">
        <v>32032</v>
      </c>
      <c r="G2854" s="230" t="s">
        <v>2519</v>
      </c>
      <c r="H2854" s="230" t="s">
        <v>1482</v>
      </c>
      <c r="I2854" s="230" t="s">
        <v>1460</v>
      </c>
    </row>
    <row r="2855" spans="1:22" x14ac:dyDescent="0.3">
      <c r="A2855" s="230">
        <v>408444</v>
      </c>
      <c r="B2855" s="230" t="s">
        <v>1426</v>
      </c>
      <c r="C2855" s="230" t="s">
        <v>69</v>
      </c>
      <c r="D2855" s="230" t="s">
        <v>701</v>
      </c>
      <c r="E2855" s="230" t="s">
        <v>146</v>
      </c>
      <c r="F2855" s="230">
        <v>32083</v>
      </c>
      <c r="G2855" s="230" t="s">
        <v>4920</v>
      </c>
      <c r="H2855" s="230" t="s">
        <v>1482</v>
      </c>
      <c r="I2855" s="230" t="s">
        <v>1460</v>
      </c>
    </row>
    <row r="2856" spans="1:22" x14ac:dyDescent="0.3">
      <c r="A2856" s="230">
        <v>415242</v>
      </c>
      <c r="B2856" s="230" t="s">
        <v>1439</v>
      </c>
      <c r="C2856" s="230" t="s">
        <v>92</v>
      </c>
      <c r="D2856" s="230" t="s">
        <v>1440</v>
      </c>
      <c r="E2856" s="230" t="s">
        <v>145</v>
      </c>
      <c r="F2856" s="230">
        <v>32509</v>
      </c>
      <c r="G2856" s="230" t="s">
        <v>4269</v>
      </c>
      <c r="H2856" s="230" t="s">
        <v>1482</v>
      </c>
      <c r="I2856" s="230" t="s">
        <v>1460</v>
      </c>
    </row>
    <row r="2857" spans="1:22" x14ac:dyDescent="0.3">
      <c r="A2857" s="230">
        <v>414398</v>
      </c>
      <c r="B2857" s="230" t="s">
        <v>890</v>
      </c>
      <c r="C2857" s="230" t="s">
        <v>61</v>
      </c>
      <c r="D2857" s="230" t="s">
        <v>891</v>
      </c>
      <c r="E2857" s="230" t="s">
        <v>145</v>
      </c>
      <c r="F2857" s="230">
        <v>33970</v>
      </c>
      <c r="G2857" s="230" t="s">
        <v>4327</v>
      </c>
      <c r="H2857" s="230" t="s">
        <v>1482</v>
      </c>
      <c r="I2857" s="230" t="s">
        <v>1460</v>
      </c>
      <c r="S2857" s="230" t="s">
        <v>976</v>
      </c>
      <c r="U2857" s="230" t="s">
        <v>976</v>
      </c>
      <c r="V2857" s="230" t="s">
        <v>976</v>
      </c>
    </row>
    <row r="2858" spans="1:22" x14ac:dyDescent="0.3">
      <c r="A2858" s="230">
        <v>418887</v>
      </c>
      <c r="B2858" s="230" t="s">
        <v>1227</v>
      </c>
      <c r="C2858" s="230" t="s">
        <v>624</v>
      </c>
      <c r="D2858" s="230" t="s">
        <v>133</v>
      </c>
      <c r="E2858" s="230" t="s">
        <v>146</v>
      </c>
      <c r="F2858" s="230">
        <v>33970</v>
      </c>
      <c r="G2858" s="230" t="s">
        <v>299</v>
      </c>
      <c r="H2858" s="230" t="s">
        <v>1482</v>
      </c>
      <c r="I2858" s="230" t="s">
        <v>1460</v>
      </c>
      <c r="U2858" s="230" t="s">
        <v>976</v>
      </c>
      <c r="V2858" s="230" t="s">
        <v>976</v>
      </c>
    </row>
    <row r="2859" spans="1:22" x14ac:dyDescent="0.3">
      <c r="A2859" s="230">
        <v>417815</v>
      </c>
      <c r="B2859" s="230" t="s">
        <v>1142</v>
      </c>
      <c r="C2859" s="230" t="s">
        <v>80</v>
      </c>
      <c r="D2859" s="230" t="s">
        <v>196</v>
      </c>
      <c r="E2859" s="230" t="s">
        <v>146</v>
      </c>
      <c r="F2859" s="230">
        <v>35200</v>
      </c>
      <c r="G2859" s="230" t="s">
        <v>288</v>
      </c>
      <c r="H2859" s="230" t="s">
        <v>1482</v>
      </c>
      <c r="I2859" s="230" t="s">
        <v>1460</v>
      </c>
    </row>
    <row r="2860" spans="1:22" x14ac:dyDescent="0.3">
      <c r="A2860" s="230">
        <v>410768</v>
      </c>
      <c r="B2860" s="230" t="s">
        <v>1234</v>
      </c>
      <c r="C2860" s="230" t="s">
        <v>674</v>
      </c>
      <c r="E2860" s="230" t="s">
        <v>145</v>
      </c>
      <c r="H2860" s="230" t="s">
        <v>1482</v>
      </c>
      <c r="I2860" s="230" t="s">
        <v>1460</v>
      </c>
      <c r="U2860" s="230" t="s">
        <v>976</v>
      </c>
      <c r="V2860" s="230" t="s">
        <v>976</v>
      </c>
    </row>
    <row r="2861" spans="1:22" x14ac:dyDescent="0.3">
      <c r="A2861" s="230">
        <v>424840</v>
      </c>
      <c r="B2861" s="230" t="s">
        <v>1050</v>
      </c>
      <c r="C2861" s="230" t="s">
        <v>382</v>
      </c>
      <c r="D2861" s="230" t="s">
        <v>242</v>
      </c>
      <c r="E2861" s="230" t="s">
        <v>145</v>
      </c>
      <c r="F2861" s="230">
        <v>35586</v>
      </c>
      <c r="G2861" s="230" t="s">
        <v>288</v>
      </c>
      <c r="H2861" s="230" t="s">
        <v>1482</v>
      </c>
      <c r="I2861" s="230" t="s">
        <v>1460</v>
      </c>
      <c r="J2861" s="230" t="s">
        <v>303</v>
      </c>
      <c r="K2861" s="230">
        <v>2015</v>
      </c>
      <c r="L2861" s="230" t="s">
        <v>290</v>
      </c>
      <c r="V2861" s="230" t="s">
        <v>976</v>
      </c>
    </row>
    <row r="2862" spans="1:22" x14ac:dyDescent="0.3">
      <c r="A2862" s="230">
        <v>413072</v>
      </c>
      <c r="B2862" s="230" t="s">
        <v>678</v>
      </c>
      <c r="C2862" s="230" t="s">
        <v>64</v>
      </c>
      <c r="D2862" s="230" t="s">
        <v>885</v>
      </c>
      <c r="E2862" s="230" t="s">
        <v>146</v>
      </c>
      <c r="F2862" s="230">
        <v>32437</v>
      </c>
      <c r="G2862" s="230" t="s">
        <v>288</v>
      </c>
      <c r="H2862" s="230" t="s">
        <v>1482</v>
      </c>
      <c r="I2862" s="230" t="s">
        <v>1460</v>
      </c>
      <c r="J2862" s="230" t="s">
        <v>302</v>
      </c>
      <c r="K2862" s="230">
        <v>2006</v>
      </c>
      <c r="L2862" s="230" t="s">
        <v>288</v>
      </c>
    </row>
    <row r="2863" spans="1:22" x14ac:dyDescent="0.3">
      <c r="A2863" s="230">
        <v>419429</v>
      </c>
      <c r="B2863" s="230" t="s">
        <v>1133</v>
      </c>
      <c r="C2863" s="230" t="s">
        <v>64</v>
      </c>
      <c r="D2863" s="230" t="s">
        <v>224</v>
      </c>
      <c r="E2863" s="230" t="s">
        <v>145</v>
      </c>
      <c r="F2863" s="230">
        <v>35461</v>
      </c>
      <c r="G2863" s="230" t="s">
        <v>288</v>
      </c>
      <c r="H2863" s="230" t="s">
        <v>1482</v>
      </c>
      <c r="I2863" s="230" t="s">
        <v>1460</v>
      </c>
      <c r="J2863" s="230" t="s">
        <v>303</v>
      </c>
      <c r="K2863" s="230">
        <v>2014</v>
      </c>
      <c r="L2863" s="230" t="s">
        <v>288</v>
      </c>
    </row>
    <row r="2864" spans="1:22" x14ac:dyDescent="0.3">
      <c r="A2864" s="230">
        <v>421978</v>
      </c>
      <c r="B2864" s="230" t="s">
        <v>1091</v>
      </c>
      <c r="C2864" s="230" t="s">
        <v>437</v>
      </c>
      <c r="D2864" s="230" t="s">
        <v>198</v>
      </c>
      <c r="E2864" s="230" t="s">
        <v>145</v>
      </c>
      <c r="F2864" s="230">
        <v>35431</v>
      </c>
      <c r="G2864" s="230" t="s">
        <v>2019</v>
      </c>
      <c r="H2864" s="230" t="s">
        <v>1482</v>
      </c>
      <c r="I2864" s="230" t="s">
        <v>1460</v>
      </c>
      <c r="J2864" s="230" t="s">
        <v>303</v>
      </c>
      <c r="K2864" s="230">
        <v>2014</v>
      </c>
      <c r="L2864" s="230" t="s">
        <v>288</v>
      </c>
    </row>
    <row r="2865" spans="1:22" x14ac:dyDescent="0.3">
      <c r="A2865" s="230">
        <v>425229</v>
      </c>
      <c r="B2865" s="230" t="s">
        <v>1181</v>
      </c>
      <c r="C2865" s="230" t="s">
        <v>1163</v>
      </c>
      <c r="D2865" s="230" t="s">
        <v>234</v>
      </c>
      <c r="E2865" s="230" t="s">
        <v>145</v>
      </c>
      <c r="F2865" s="230">
        <v>35477</v>
      </c>
      <c r="G2865" s="230" t="s">
        <v>288</v>
      </c>
      <c r="H2865" s="230" t="s">
        <v>1482</v>
      </c>
      <c r="I2865" s="230" t="s">
        <v>1460</v>
      </c>
      <c r="J2865" s="230" t="s">
        <v>303</v>
      </c>
      <c r="K2865" s="230">
        <v>2016</v>
      </c>
      <c r="L2865" s="230" t="s">
        <v>288</v>
      </c>
      <c r="T2865" s="230" t="s">
        <v>976</v>
      </c>
      <c r="U2865" s="230" t="s">
        <v>976</v>
      </c>
      <c r="V2865" s="230" t="s">
        <v>976</v>
      </c>
    </row>
    <row r="2866" spans="1:22" x14ac:dyDescent="0.3">
      <c r="A2866" s="230">
        <v>421529</v>
      </c>
      <c r="B2866" s="230" t="s">
        <v>478</v>
      </c>
      <c r="C2866" s="230" t="s">
        <v>810</v>
      </c>
      <c r="D2866" s="230" t="s">
        <v>1156</v>
      </c>
      <c r="E2866" s="230" t="s">
        <v>145</v>
      </c>
      <c r="F2866" s="230">
        <v>29094</v>
      </c>
      <c r="G2866" s="230" t="s">
        <v>297</v>
      </c>
      <c r="H2866" s="230" t="s">
        <v>1482</v>
      </c>
      <c r="I2866" s="230" t="s">
        <v>1460</v>
      </c>
      <c r="J2866" s="230" t="s">
        <v>303</v>
      </c>
      <c r="K2866" s="230">
        <v>1998</v>
      </c>
      <c r="L2866" s="230" t="s">
        <v>297</v>
      </c>
    </row>
    <row r="2867" spans="1:22" x14ac:dyDescent="0.3">
      <c r="A2867" s="230">
        <v>422475</v>
      </c>
      <c r="B2867" s="230" t="s">
        <v>1327</v>
      </c>
      <c r="C2867" s="230" t="s">
        <v>653</v>
      </c>
      <c r="D2867" s="230" t="s">
        <v>622</v>
      </c>
      <c r="E2867" s="230" t="s">
        <v>146</v>
      </c>
      <c r="F2867" s="230">
        <v>33984</v>
      </c>
      <c r="G2867" s="230" t="s">
        <v>297</v>
      </c>
      <c r="H2867" s="230" t="s">
        <v>1482</v>
      </c>
      <c r="I2867" s="230" t="s">
        <v>1460</v>
      </c>
      <c r="J2867" s="230" t="s">
        <v>303</v>
      </c>
      <c r="K2867" s="230">
        <v>2010</v>
      </c>
      <c r="L2867" s="230" t="s">
        <v>297</v>
      </c>
    </row>
    <row r="2868" spans="1:22" x14ac:dyDescent="0.3">
      <c r="A2868" s="230">
        <v>422775</v>
      </c>
      <c r="B2868" s="230" t="s">
        <v>1100</v>
      </c>
      <c r="C2868" s="230" t="s">
        <v>763</v>
      </c>
      <c r="D2868" s="230" t="s">
        <v>764</v>
      </c>
      <c r="E2868" s="230" t="s">
        <v>146</v>
      </c>
      <c r="F2868" s="230">
        <v>35199</v>
      </c>
      <c r="G2868" s="230" t="s">
        <v>288</v>
      </c>
      <c r="H2868" s="230" t="s">
        <v>1482</v>
      </c>
      <c r="I2868" s="230" t="s">
        <v>1460</v>
      </c>
      <c r="J2868" s="230" t="s">
        <v>302</v>
      </c>
      <c r="K2868" s="230">
        <v>2016</v>
      </c>
      <c r="L2868" s="230" t="s">
        <v>297</v>
      </c>
      <c r="V2868" s="230" t="s">
        <v>976</v>
      </c>
    </row>
    <row r="2869" spans="1:22" x14ac:dyDescent="0.3">
      <c r="A2869" s="230">
        <v>420901</v>
      </c>
      <c r="B2869" s="230" t="s">
        <v>1226</v>
      </c>
      <c r="C2869" s="230" t="s">
        <v>416</v>
      </c>
      <c r="D2869" s="230" t="s">
        <v>218</v>
      </c>
      <c r="E2869" s="230" t="s">
        <v>146</v>
      </c>
      <c r="F2869" s="230">
        <v>35796</v>
      </c>
      <c r="G2869" s="230" t="s">
        <v>288</v>
      </c>
      <c r="H2869" s="230" t="s">
        <v>1482</v>
      </c>
      <c r="I2869" s="230" t="s">
        <v>1460</v>
      </c>
      <c r="J2869" s="230" t="s">
        <v>302</v>
      </c>
      <c r="K2869" s="230">
        <v>2016</v>
      </c>
      <c r="L2869" s="230" t="s">
        <v>297</v>
      </c>
      <c r="U2869" s="230" t="s">
        <v>976</v>
      </c>
      <c r="V2869" s="230" t="s">
        <v>976</v>
      </c>
    </row>
    <row r="2870" spans="1:22" x14ac:dyDescent="0.3">
      <c r="A2870" s="230">
        <v>411097</v>
      </c>
      <c r="B2870" s="230" t="s">
        <v>1340</v>
      </c>
      <c r="C2870" s="230" t="s">
        <v>65</v>
      </c>
      <c r="D2870" s="230" t="s">
        <v>1341</v>
      </c>
      <c r="E2870" s="230" t="s">
        <v>145</v>
      </c>
      <c r="F2870" s="230">
        <v>31131</v>
      </c>
      <c r="G2870" s="230" t="s">
        <v>5236</v>
      </c>
      <c r="H2870" s="230" t="s">
        <v>1482</v>
      </c>
      <c r="I2870" s="230" t="s">
        <v>1460</v>
      </c>
    </row>
    <row r="2871" spans="1:22" x14ac:dyDescent="0.3">
      <c r="A2871" s="230">
        <v>407525</v>
      </c>
      <c r="B2871" s="230" t="s">
        <v>1455</v>
      </c>
      <c r="C2871" s="230" t="s">
        <v>399</v>
      </c>
      <c r="D2871" s="230" t="s">
        <v>1456</v>
      </c>
      <c r="E2871" s="230" t="s">
        <v>145</v>
      </c>
      <c r="F2871" s="230">
        <v>30863</v>
      </c>
      <c r="G2871" s="230" t="s">
        <v>1489</v>
      </c>
      <c r="H2871" s="230" t="s">
        <v>1482</v>
      </c>
      <c r="I2871" s="230" t="s">
        <v>1460</v>
      </c>
      <c r="J2871" s="230" t="s">
        <v>303</v>
      </c>
      <c r="K2871" s="230">
        <v>2001</v>
      </c>
      <c r="L2871" s="230" t="s">
        <v>288</v>
      </c>
      <c r="V2871" s="230" t="s">
        <v>976</v>
      </c>
    </row>
    <row r="2872" spans="1:22" x14ac:dyDescent="0.3">
      <c r="A2872" s="230">
        <v>425040</v>
      </c>
      <c r="B2872" s="230" t="s">
        <v>1457</v>
      </c>
      <c r="C2872" s="230" t="s">
        <v>64</v>
      </c>
      <c r="D2872" s="230" t="s">
        <v>206</v>
      </c>
      <c r="E2872" s="230" t="s">
        <v>145</v>
      </c>
      <c r="F2872" s="230">
        <v>35812</v>
      </c>
      <c r="G2872" s="230" t="s">
        <v>1889</v>
      </c>
      <c r="H2872" s="230" t="s">
        <v>1482</v>
      </c>
      <c r="I2872" s="230" t="s">
        <v>1460</v>
      </c>
      <c r="J2872" s="230" t="s">
        <v>303</v>
      </c>
      <c r="K2872" s="230">
        <v>2016</v>
      </c>
      <c r="L2872" s="230" t="s">
        <v>288</v>
      </c>
      <c r="V2872" s="230" t="s">
        <v>976</v>
      </c>
    </row>
    <row r="2873" spans="1:22" x14ac:dyDescent="0.3">
      <c r="A2873" s="230">
        <v>425384</v>
      </c>
      <c r="B2873" s="230" t="s">
        <v>1161</v>
      </c>
      <c r="C2873" s="230" t="s">
        <v>61</v>
      </c>
      <c r="D2873" s="230" t="s">
        <v>203</v>
      </c>
      <c r="E2873" s="230" t="s">
        <v>146</v>
      </c>
      <c r="F2873" s="230">
        <v>34313</v>
      </c>
      <c r="G2873" s="230" t="s">
        <v>2006</v>
      </c>
      <c r="H2873" s="230" t="s">
        <v>1483</v>
      </c>
      <c r="I2873" s="230" t="s">
        <v>1460</v>
      </c>
      <c r="J2873" s="230" t="s">
        <v>303</v>
      </c>
      <c r="K2873" s="230">
        <v>2012</v>
      </c>
      <c r="L2873" s="230" t="s">
        <v>299</v>
      </c>
      <c r="S2873" s="230" t="s">
        <v>976</v>
      </c>
      <c r="T2873" s="230" t="s">
        <v>976</v>
      </c>
      <c r="U2873" s="230" t="s">
        <v>976</v>
      </c>
      <c r="V2873" s="230" t="s">
        <v>976</v>
      </c>
    </row>
    <row r="2874" spans="1:22" x14ac:dyDescent="0.3">
      <c r="A2874" s="230">
        <v>425267</v>
      </c>
      <c r="B2874" s="230" t="s">
        <v>965</v>
      </c>
      <c r="C2874" s="230" t="s">
        <v>64</v>
      </c>
      <c r="D2874" s="230" t="s">
        <v>656</v>
      </c>
      <c r="E2874" s="230" t="s">
        <v>146</v>
      </c>
      <c r="F2874" s="230">
        <v>29832</v>
      </c>
      <c r="G2874" s="230" t="s">
        <v>290</v>
      </c>
      <c r="H2874" s="230" t="s">
        <v>1483</v>
      </c>
      <c r="I2874" s="230" t="s">
        <v>1460</v>
      </c>
      <c r="J2874" s="230" t="s">
        <v>302</v>
      </c>
      <c r="K2874" s="230">
        <v>1999</v>
      </c>
      <c r="L2874" s="230" t="s">
        <v>290</v>
      </c>
    </row>
    <row r="2875" spans="1:22" x14ac:dyDescent="0.3">
      <c r="A2875" s="230">
        <v>407236</v>
      </c>
      <c r="B2875" s="230" t="s">
        <v>1268</v>
      </c>
      <c r="C2875" s="230" t="s">
        <v>61</v>
      </c>
      <c r="D2875" s="230" t="s">
        <v>1269</v>
      </c>
      <c r="E2875" s="230" t="s">
        <v>145</v>
      </c>
      <c r="F2875" s="230">
        <v>29444</v>
      </c>
      <c r="G2875" s="230" t="s">
        <v>288</v>
      </c>
      <c r="H2875" s="230" t="s">
        <v>1483</v>
      </c>
      <c r="I2875" s="230" t="s">
        <v>1460</v>
      </c>
      <c r="J2875" s="230" t="s">
        <v>302</v>
      </c>
      <c r="K2875" s="230">
        <v>1998</v>
      </c>
      <c r="L2875" s="230" t="s">
        <v>288</v>
      </c>
    </row>
    <row r="2876" spans="1:22" x14ac:dyDescent="0.3">
      <c r="A2876" s="230">
        <v>415112</v>
      </c>
      <c r="B2876" s="230" t="s">
        <v>1394</v>
      </c>
      <c r="C2876" s="230" t="s">
        <v>421</v>
      </c>
      <c r="D2876" s="230" t="s">
        <v>371</v>
      </c>
      <c r="E2876" s="230" t="s">
        <v>145</v>
      </c>
      <c r="F2876" s="230">
        <v>33014</v>
      </c>
      <c r="G2876" s="230" t="s">
        <v>1835</v>
      </c>
      <c r="H2876" s="230" t="s">
        <v>1483</v>
      </c>
      <c r="I2876" s="230" t="s">
        <v>1460</v>
      </c>
      <c r="K2876" s="230">
        <v>2008</v>
      </c>
      <c r="L2876" s="230" t="s">
        <v>288</v>
      </c>
    </row>
    <row r="2877" spans="1:22" x14ac:dyDescent="0.3">
      <c r="A2877" s="230">
        <v>419994</v>
      </c>
      <c r="B2877" s="230" t="s">
        <v>1410</v>
      </c>
      <c r="C2877" s="230" t="s">
        <v>63</v>
      </c>
      <c r="D2877" s="230" t="s">
        <v>210</v>
      </c>
      <c r="E2877" s="230" t="s">
        <v>146</v>
      </c>
      <c r="F2877" s="230">
        <v>34136</v>
      </c>
      <c r="G2877" s="230" t="s">
        <v>288</v>
      </c>
      <c r="H2877" s="230" t="s">
        <v>1483</v>
      </c>
      <c r="I2877" s="230" t="s">
        <v>1460</v>
      </c>
      <c r="J2877" s="230" t="s">
        <v>303</v>
      </c>
      <c r="K2877" s="230">
        <v>2012</v>
      </c>
      <c r="L2877" s="230" t="s">
        <v>288</v>
      </c>
      <c r="V2877" s="230" t="s">
        <v>976</v>
      </c>
    </row>
    <row r="2878" spans="1:22" x14ac:dyDescent="0.3">
      <c r="A2878" s="230">
        <v>424759</v>
      </c>
      <c r="B2878" s="230" t="s">
        <v>1048</v>
      </c>
      <c r="C2878" s="230" t="s">
        <v>441</v>
      </c>
      <c r="D2878" s="230" t="s">
        <v>253</v>
      </c>
      <c r="E2878" s="230" t="s">
        <v>145</v>
      </c>
      <c r="F2878" s="230">
        <v>35276</v>
      </c>
      <c r="G2878" s="230" t="s">
        <v>288</v>
      </c>
      <c r="H2878" s="230" t="s">
        <v>1483</v>
      </c>
      <c r="I2878" s="230" t="s">
        <v>1460</v>
      </c>
      <c r="J2878" s="230" t="s">
        <v>303</v>
      </c>
      <c r="K2878" s="230">
        <v>2015</v>
      </c>
      <c r="L2878" s="230" t="s">
        <v>288</v>
      </c>
    </row>
    <row r="2879" spans="1:22" x14ac:dyDescent="0.3">
      <c r="A2879" s="230">
        <v>423440</v>
      </c>
      <c r="B2879" s="230" t="s">
        <v>1212</v>
      </c>
      <c r="C2879" s="230" t="s">
        <v>96</v>
      </c>
      <c r="D2879" s="230" t="s">
        <v>1213</v>
      </c>
      <c r="E2879" s="230" t="s">
        <v>145</v>
      </c>
      <c r="F2879" s="230">
        <v>35465</v>
      </c>
      <c r="G2879" s="230" t="s">
        <v>288</v>
      </c>
      <c r="H2879" s="230" t="s">
        <v>1483</v>
      </c>
      <c r="I2879" s="230" t="s">
        <v>1460</v>
      </c>
      <c r="J2879" s="230" t="s">
        <v>303</v>
      </c>
      <c r="K2879" s="230">
        <v>2017</v>
      </c>
      <c r="L2879" s="230" t="s">
        <v>288</v>
      </c>
      <c r="U2879" s="230" t="s">
        <v>976</v>
      </c>
      <c r="V2879" s="230" t="s">
        <v>976</v>
      </c>
    </row>
    <row r="2880" spans="1:22" x14ac:dyDescent="0.3">
      <c r="A2880" s="230">
        <v>420429</v>
      </c>
      <c r="B2880" s="230" t="s">
        <v>1353</v>
      </c>
      <c r="C2880" s="230" t="s">
        <v>87</v>
      </c>
      <c r="D2880" s="230" t="s">
        <v>359</v>
      </c>
      <c r="E2880" s="230" t="s">
        <v>145</v>
      </c>
      <c r="F2880" s="230">
        <v>33970</v>
      </c>
      <c r="G2880" s="230" t="s">
        <v>1583</v>
      </c>
      <c r="H2880" s="230" t="s">
        <v>1483</v>
      </c>
      <c r="I2880" s="230" t="s">
        <v>1460</v>
      </c>
      <c r="J2880" s="230" t="s">
        <v>302</v>
      </c>
      <c r="K2880" s="230">
        <v>2011</v>
      </c>
      <c r="L2880" s="230" t="s">
        <v>293</v>
      </c>
    </row>
    <row r="2881" spans="1:22" x14ac:dyDescent="0.3">
      <c r="A2881" s="230">
        <v>422715</v>
      </c>
      <c r="B2881" s="230" t="s">
        <v>960</v>
      </c>
      <c r="C2881" s="230" t="s">
        <v>57</v>
      </c>
      <c r="D2881" s="230" t="s">
        <v>443</v>
      </c>
      <c r="E2881" s="230" t="s">
        <v>145</v>
      </c>
      <c r="F2881" s="230">
        <v>34828</v>
      </c>
      <c r="G2881" s="230" t="s">
        <v>1889</v>
      </c>
      <c r="H2881" s="230" t="s">
        <v>1483</v>
      </c>
      <c r="I2881" s="230" t="s">
        <v>1460</v>
      </c>
      <c r="J2881" s="230" t="s">
        <v>303</v>
      </c>
      <c r="K2881" s="230">
        <v>2014</v>
      </c>
      <c r="L2881" s="230" t="s">
        <v>293</v>
      </c>
      <c r="V2881" s="230" t="s">
        <v>976</v>
      </c>
    </row>
    <row r="2882" spans="1:22" x14ac:dyDescent="0.3">
      <c r="A2882" s="230">
        <v>425355</v>
      </c>
      <c r="B2882" s="230" t="s">
        <v>1061</v>
      </c>
      <c r="C2882" s="230" t="s">
        <v>79</v>
      </c>
      <c r="D2882" s="230" t="s">
        <v>1062</v>
      </c>
      <c r="E2882" s="230" t="s">
        <v>146</v>
      </c>
      <c r="F2882" s="230">
        <v>34977</v>
      </c>
      <c r="G2882" s="230" t="s">
        <v>1835</v>
      </c>
      <c r="H2882" s="230" t="s">
        <v>1483</v>
      </c>
      <c r="I2882" s="230" t="s">
        <v>1460</v>
      </c>
      <c r="J2882" s="230" t="s">
        <v>302</v>
      </c>
      <c r="K2882" s="230">
        <v>2015</v>
      </c>
      <c r="L2882" s="230" t="s">
        <v>293</v>
      </c>
    </row>
    <row r="2883" spans="1:22" x14ac:dyDescent="0.3">
      <c r="A2883" s="230">
        <v>415788</v>
      </c>
      <c r="B2883" s="230" t="s">
        <v>1441</v>
      </c>
      <c r="C2883" s="230" t="s">
        <v>458</v>
      </c>
      <c r="D2883" s="230" t="s">
        <v>1442</v>
      </c>
      <c r="E2883" s="230" t="s">
        <v>145</v>
      </c>
      <c r="F2883" s="230">
        <v>33444</v>
      </c>
      <c r="G2883" s="230" t="s">
        <v>288</v>
      </c>
      <c r="H2883" s="230" t="s">
        <v>1483</v>
      </c>
      <c r="I2883" s="230" t="s">
        <v>1460</v>
      </c>
    </row>
    <row r="2884" spans="1:22" x14ac:dyDescent="0.3">
      <c r="A2884" s="230">
        <v>419725</v>
      </c>
      <c r="B2884" s="230" t="s">
        <v>917</v>
      </c>
      <c r="C2884" s="230" t="s">
        <v>82</v>
      </c>
      <c r="D2884" s="230" t="s">
        <v>198</v>
      </c>
      <c r="E2884" s="230" t="s">
        <v>146</v>
      </c>
      <c r="F2884" s="230">
        <v>33454</v>
      </c>
      <c r="G2884" s="230" t="s">
        <v>288</v>
      </c>
      <c r="H2884" s="230" t="s">
        <v>1483</v>
      </c>
      <c r="I2884" s="230" t="s">
        <v>1460</v>
      </c>
    </row>
    <row r="2885" spans="1:22" x14ac:dyDescent="0.3">
      <c r="A2885" s="230">
        <v>418783</v>
      </c>
      <c r="B2885" s="230" t="s">
        <v>1016</v>
      </c>
      <c r="C2885" s="230" t="s">
        <v>441</v>
      </c>
      <c r="D2885" s="230" t="s">
        <v>200</v>
      </c>
      <c r="E2885" s="230" t="s">
        <v>145</v>
      </c>
      <c r="F2885" s="230">
        <v>34339</v>
      </c>
      <c r="G2885" s="230" t="s">
        <v>1889</v>
      </c>
      <c r="H2885" s="230" t="s">
        <v>1483</v>
      </c>
      <c r="I2885" s="230" t="s">
        <v>1460</v>
      </c>
    </row>
  </sheetData>
  <sheetProtection algorithmName="SHA-512" hashValue="TBze/n80ynPyGorUhGjM2EmMhvXwoUmLtpaCwYZ9gjz3gsK3HfQ2eDXbQa+8wmNtDBFLIY+/oDxM+2MUqi+ngA==" saltValue="CpFBWoDOqYGz7kA6SahK3w==" spinCount="100000" sheet="1" selectLockedCells="1" selectUnlockedCells="1"/>
  <autoFilter ref="A2:AF2885" xr:uid="{00000000-0001-0000-0600-000000000000}">
    <sortState xmlns:xlrd2="http://schemas.microsoft.com/office/spreadsheetml/2017/richdata2" ref="A3:AF2885">
      <sortCondition ref="I2:I2516"/>
    </sortState>
  </autoFilter>
  <phoneticPr fontId="4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7</vt:i4>
      </vt:variant>
      <vt:variant>
        <vt:lpstr>النطاقات المسماة</vt:lpstr>
      </vt:variant>
      <vt:variant>
        <vt:i4>1</vt:i4>
      </vt:variant>
    </vt:vector>
  </HeadingPairs>
  <TitlesOfParts>
    <vt:vector size="8" baseType="lpstr">
      <vt:lpstr>تعليمات</vt:lpstr>
      <vt:lpstr>إدخال البيانات</vt:lpstr>
      <vt:lpstr>إختيار المقررات</vt:lpstr>
      <vt:lpstr>الإستمارة</vt:lpstr>
      <vt:lpstr>21-22-محاسبة</vt:lpstr>
      <vt:lpstr>ورقة4</vt:lpstr>
      <vt:lpstr>ورقة2</vt:lpstr>
      <vt:lpstr>الإستمارة!Print_Area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hamdash</dc:creator>
  <cp:lastModifiedBy>Lenovo</cp:lastModifiedBy>
  <cp:revision/>
  <cp:lastPrinted>2021-07-03T11:10:06Z</cp:lastPrinted>
  <dcterms:created xsi:type="dcterms:W3CDTF">2015-06-05T18:17:20Z</dcterms:created>
  <dcterms:modified xsi:type="dcterms:W3CDTF">2022-01-12T09:09:56Z</dcterms:modified>
</cp:coreProperties>
</file>