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D:\استمارات الفصل الأول -\‏‏للنشر - نسخة\محاسبة\"/>
    </mc:Choice>
  </mc:AlternateContent>
  <xr:revisionPtr revIDLastSave="0" documentId="13_ncr:1_{01C3399E-D7F5-4E01-9F33-7969A124FCF7}" xr6:coauthVersionLast="47" xr6:coauthVersionMax="47" xr10:uidLastSave="{00000000-0000-0000-0000-000000000000}"/>
  <workbookProtection workbookAlgorithmName="SHA-512" workbookHashValue="UvisW2jOMmn7Cn/gTvc02uxQ943LY0iLV65Z9x+apmbSA8OoCICzCIgn0HwNC//tliQhgtHU5HM5MbfgPsCAJg==" workbookSaltValue="C3XYFthVqrwS96TopcAGSA==" workbookSpinCount="100000" lockStructure="1"/>
  <bookViews>
    <workbookView xWindow="-108" yWindow="-108" windowWidth="23256" windowHeight="12720" xr2:uid="{00000000-000D-0000-FFFF-FFFF00000000}"/>
  </bookViews>
  <sheets>
    <sheet name="تعليمات" sheetId="13" r:id="rId1"/>
    <sheet name="إدخال البيانات" sheetId="7" r:id="rId2"/>
    <sheet name="إختيار المقررات" sheetId="5" r:id="rId3"/>
    <sheet name="الإستمارة" sheetId="11" r:id="rId4"/>
    <sheet name="21-22-محاسبة" sheetId="2" r:id="rId5"/>
    <sheet name="ورقة4" sheetId="10" state="hidden" r:id="rId6"/>
    <sheet name="ورقة2" sheetId="4" state="hidden" r:id="rId7"/>
  </sheets>
  <definedNames>
    <definedName name="_xlnm._FilterDatabase" localSheetId="1" hidden="1">'إدخال البيانات'!$L$4:$L$16</definedName>
    <definedName name="_xlnm._FilterDatabase" localSheetId="6" hidden="1">ورقة2!$A$2:$AF$1828</definedName>
    <definedName name="_xlnm._FilterDatabase" localSheetId="5" hidden="1">ورقة4!$A$1:$AS$1455</definedName>
    <definedName name="_xlnm.Print_Area" localSheetId="3">الإستمارة!$A$1:$S$47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7" i="5" l="1"/>
  <c r="DT5" i="2"/>
  <c r="DI5" i="2"/>
  <c r="DC5" i="2"/>
  <c r="D1" i="5"/>
  <c r="D1" i="7"/>
  <c r="A29" i="5" l="1"/>
  <c r="A32" i="5"/>
  <c r="A28" i="5"/>
  <c r="A27" i="5"/>
  <c r="U13" i="5" s="1"/>
  <c r="A31" i="5"/>
  <c r="A30" i="5"/>
  <c r="J1" i="5"/>
  <c r="J4" i="5"/>
  <c r="J3" i="5"/>
  <c r="D4" i="5"/>
  <c r="AH1" i="5"/>
  <c r="D3" i="5"/>
  <c r="AB1" i="5"/>
  <c r="P4" i="5"/>
  <c r="V1" i="5"/>
  <c r="P1" i="5"/>
  <c r="P3" i="5" l="1"/>
  <c r="AH3" i="5"/>
  <c r="AE22" i="11"/>
  <c r="Y23" i="11" l="1"/>
  <c r="Y24" i="11"/>
  <c r="Y25" i="11"/>
  <c r="AH11" i="5" l="1"/>
  <c r="AB5" i="5"/>
  <c r="DB5" i="2" s="1"/>
  <c r="V5" i="5"/>
  <c r="DA5" i="2" s="1"/>
  <c r="P5" i="5"/>
  <c r="CZ5" i="2" s="1"/>
  <c r="D2" i="5"/>
  <c r="H2" i="11"/>
  <c r="J7" i="5" l="1"/>
  <c r="A2" i="7"/>
  <c r="BR54" i="5"/>
  <c r="BR53" i="5"/>
  <c r="BR52" i="5"/>
  <c r="BR51" i="5"/>
  <c r="BR50" i="5"/>
  <c r="BR48" i="5"/>
  <c r="BR47" i="5"/>
  <c r="BR46" i="5"/>
  <c r="BR45" i="5"/>
  <c r="BR44" i="5"/>
  <c r="BR42" i="5"/>
  <c r="BR41" i="5"/>
  <c r="BR40" i="5"/>
  <c r="BR39" i="5"/>
  <c r="BR38" i="5"/>
  <c r="BR36" i="5"/>
  <c r="BR35" i="5"/>
  <c r="BR34" i="5"/>
  <c r="BR33" i="5"/>
  <c r="BR32" i="5"/>
  <c r="BR30" i="5"/>
  <c r="BR29" i="5"/>
  <c r="BR28" i="5"/>
  <c r="BR27" i="5"/>
  <c r="BR26" i="5"/>
  <c r="BR24" i="5"/>
  <c r="BR23" i="5"/>
  <c r="BR22" i="5"/>
  <c r="BR21" i="5"/>
  <c r="BR20" i="5"/>
  <c r="BR19" i="5"/>
  <c r="BR17" i="5"/>
  <c r="BR16" i="5"/>
  <c r="BR15" i="5"/>
  <c r="BR14" i="5"/>
  <c r="BR13" i="5"/>
  <c r="BR11" i="5"/>
  <c r="BR10" i="5"/>
  <c r="BR9" i="5"/>
  <c r="BR8" i="5"/>
  <c r="BR7" i="5"/>
  <c r="BR6" i="5"/>
  <c r="U14" i="5" l="1"/>
  <c r="U15" i="5"/>
  <c r="U16" i="5"/>
  <c r="U17" i="5"/>
  <c r="V13" i="5"/>
  <c r="J27" i="11"/>
  <c r="E23" i="11"/>
  <c r="V31" i="11"/>
  <c r="V29" i="11"/>
  <c r="V33" i="11"/>
  <c r="V27" i="11"/>
  <c r="V17" i="5" l="1"/>
  <c r="DY5" i="2" s="1"/>
  <c r="V16" i="5"/>
  <c r="B32" i="11" s="1"/>
  <c r="V15" i="5"/>
  <c r="DW5" i="2" s="1"/>
  <c r="V14" i="5"/>
  <c r="DV5" i="2" s="1"/>
  <c r="AH10" i="5"/>
  <c r="DU5" i="2"/>
  <c r="DX5" i="2" l="1"/>
  <c r="AH9" i="5"/>
  <c r="DD5" i="2"/>
  <c r="G30" i="11"/>
  <c r="B31" i="11"/>
  <c r="G31" i="11"/>
  <c r="E24" i="11" l="1"/>
  <c r="DE5" i="2"/>
  <c r="N23" i="11"/>
  <c r="K23" i="11"/>
  <c r="B30" i="11"/>
  <c r="K24" i="11"/>
  <c r="E25" i="11"/>
  <c r="BN16" i="5"/>
  <c r="BN23" i="5"/>
  <c r="BN39" i="5"/>
  <c r="BN46" i="5"/>
  <c r="BN54" i="5"/>
  <c r="BN11" i="5"/>
  <c r="BN24" i="5"/>
  <c r="J19" i="11"/>
  <c r="T3" i="2"/>
  <c r="V3" i="2"/>
  <c r="X3" i="2"/>
  <c r="CX3" i="2" l="1"/>
  <c r="CV3" i="2"/>
  <c r="CT3" i="2"/>
  <c r="CR3" i="2"/>
  <c r="CP3" i="2"/>
  <c r="CN3" i="2"/>
  <c r="CL3" i="2"/>
  <c r="CJ3" i="2"/>
  <c r="CH3" i="2"/>
  <c r="CF3" i="2"/>
  <c r="CD3" i="2"/>
  <c r="CB3" i="2"/>
  <c r="BZ3" i="2"/>
  <c r="BX3" i="2"/>
  <c r="BV3" i="2"/>
  <c r="BT3" i="2"/>
  <c r="BR3" i="2"/>
  <c r="BP3" i="2"/>
  <c r="BN3" i="2"/>
  <c r="BL3" i="2"/>
  <c r="BJ3" i="2"/>
  <c r="BH3" i="2"/>
  <c r="BF3" i="2"/>
  <c r="BD3" i="2"/>
  <c r="BB3" i="2"/>
  <c r="AZ3" i="2"/>
  <c r="AX3" i="2"/>
  <c r="AV3" i="2"/>
  <c r="AT3" i="2"/>
  <c r="AR3" i="2"/>
  <c r="AP3" i="2"/>
  <c r="AN3" i="2"/>
  <c r="AL3" i="2"/>
  <c r="AJ3" i="2"/>
  <c r="AH3" i="2"/>
  <c r="AF3" i="2"/>
  <c r="AD3" i="2"/>
  <c r="AB3" i="2"/>
  <c r="Z3" i="2"/>
  <c r="V4" i="5" l="1"/>
  <c r="D7" i="11" s="1"/>
  <c r="Z20" i="11" s="1"/>
  <c r="Y20" i="11" s="1"/>
  <c r="AB4" i="5"/>
  <c r="H7" i="11" s="1"/>
  <c r="Z21" i="11" s="1"/>
  <c r="Y21" i="11" s="1"/>
  <c r="G2" i="5"/>
  <c r="P2" i="5"/>
  <c r="V2" i="5"/>
  <c r="BK12" i="5"/>
  <c r="BK18" i="5"/>
  <c r="BK25" i="5"/>
  <c r="BK31" i="5"/>
  <c r="BK37" i="5"/>
  <c r="N4" i="11" l="1"/>
  <c r="Z11" i="11" s="1"/>
  <c r="DS5" i="2"/>
  <c r="F3" i="11"/>
  <c r="Z7" i="11" s="1"/>
  <c r="Y7" i="11" s="1"/>
  <c r="DR5" i="2"/>
  <c r="J3" i="11"/>
  <c r="Z6" i="11" s="1"/>
  <c r="Y6" i="11" s="1"/>
  <c r="DQ5" i="2"/>
  <c r="DF5" i="2"/>
  <c r="AC3" i="5"/>
  <c r="AC4" i="5"/>
  <c r="AH4" i="5"/>
  <c r="K7" i="11" s="1"/>
  <c r="Z22" i="11" s="1"/>
  <c r="Y22" i="11" s="1"/>
  <c r="E26" i="11" l="1"/>
  <c r="BT7" i="5"/>
  <c r="W5" i="2"/>
  <c r="BT6" i="5"/>
  <c r="U5" i="2"/>
  <c r="BT13" i="5"/>
  <c r="AG5" i="2"/>
  <c r="BK7" i="5"/>
  <c r="BK6" i="5"/>
  <c r="BS6" i="5"/>
  <c r="BK13" i="5"/>
  <c r="BS13" i="5"/>
  <c r="C5" i="7" l="1"/>
  <c r="BA5" i="2"/>
  <c r="AY5" i="2"/>
  <c r="AW5" i="2"/>
  <c r="Y5" i="2" l="1"/>
  <c r="BR55" i="5"/>
  <c r="BR57" i="5"/>
  <c r="BR56" i="5"/>
  <c r="BT14" i="5"/>
  <c r="AI5" i="2"/>
  <c r="BT17" i="5"/>
  <c r="AO5" i="2"/>
  <c r="BT21" i="5"/>
  <c r="AU5" i="2"/>
  <c r="BT32" i="5"/>
  <c r="BM5" i="2"/>
  <c r="BT39" i="5"/>
  <c r="BY5" i="2"/>
  <c r="BT40" i="5"/>
  <c r="CA5" i="2"/>
  <c r="BT41" i="5"/>
  <c r="CC5" i="2"/>
  <c r="BT42" i="5"/>
  <c r="CE5" i="2"/>
  <c r="BT44" i="5"/>
  <c r="CG5" i="2"/>
  <c r="BT45" i="5"/>
  <c r="CI5" i="2"/>
  <c r="BT46" i="5"/>
  <c r="CK5" i="2"/>
  <c r="BT47" i="5"/>
  <c r="CM5" i="2"/>
  <c r="BT48" i="5"/>
  <c r="CO5" i="2"/>
  <c r="BT9" i="5"/>
  <c r="AA5" i="2"/>
  <c r="BT10" i="5"/>
  <c r="AC5" i="2"/>
  <c r="BT11" i="5"/>
  <c r="AE5" i="2"/>
  <c r="BT50" i="5"/>
  <c r="CQ5" i="2"/>
  <c r="BT51" i="5"/>
  <c r="CS5" i="2"/>
  <c r="BT52" i="5"/>
  <c r="CU5" i="2"/>
  <c r="BT53" i="5"/>
  <c r="CW5" i="2"/>
  <c r="BT54" i="5"/>
  <c r="CY5" i="2"/>
  <c r="BT38" i="5"/>
  <c r="BW5" i="2"/>
  <c r="BT16" i="5"/>
  <c r="AM5" i="2"/>
  <c r="BT15" i="5"/>
  <c r="AK5" i="2"/>
  <c r="BT19" i="5"/>
  <c r="AQ5" i="2"/>
  <c r="BT20" i="5"/>
  <c r="AS5" i="2"/>
  <c r="BT33" i="5"/>
  <c r="BO5" i="2"/>
  <c r="BT34" i="5"/>
  <c r="BQ5" i="2"/>
  <c r="BT35" i="5"/>
  <c r="BS5" i="2"/>
  <c r="BT36" i="5"/>
  <c r="BU5" i="2"/>
  <c r="BT26" i="5"/>
  <c r="BC5" i="2"/>
  <c r="BT27" i="5"/>
  <c r="BE5" i="2"/>
  <c r="BT28" i="5"/>
  <c r="BG5" i="2"/>
  <c r="BT29" i="5"/>
  <c r="BI5" i="2"/>
  <c r="BT30" i="5"/>
  <c r="BK5" i="2"/>
  <c r="BK8" i="5"/>
  <c r="BT8" i="5"/>
  <c r="BK22" i="5"/>
  <c r="BT22" i="5"/>
  <c r="BK23" i="5"/>
  <c r="BT23" i="5"/>
  <c r="BK24" i="5"/>
  <c r="BT24" i="5"/>
  <c r="AB2" i="5"/>
  <c r="BS40" i="5"/>
  <c r="BK40" i="5"/>
  <c r="BS43" i="5"/>
  <c r="BK43" i="5"/>
  <c r="BS46" i="5"/>
  <c r="BK46" i="5"/>
  <c r="BS38" i="5"/>
  <c r="BK38" i="5"/>
  <c r="BK9" i="5"/>
  <c r="BK10" i="5"/>
  <c r="BK11" i="5"/>
  <c r="BS48" i="5"/>
  <c r="BK48" i="5"/>
  <c r="BS49" i="5"/>
  <c r="BK49" i="5"/>
  <c r="BS50" i="5"/>
  <c r="BK50" i="5"/>
  <c r="BS51" i="5"/>
  <c r="BK51" i="5"/>
  <c r="BS52" i="5"/>
  <c r="BK52" i="5"/>
  <c r="BS39" i="5"/>
  <c r="BK39" i="5"/>
  <c r="BS42" i="5"/>
  <c r="BK42" i="5"/>
  <c r="BS45" i="5"/>
  <c r="BK45" i="5"/>
  <c r="BK14" i="5"/>
  <c r="BK15" i="5"/>
  <c r="BK16" i="5"/>
  <c r="BK17" i="5"/>
  <c r="BK19" i="5"/>
  <c r="BK20" i="5"/>
  <c r="BK21" i="5"/>
  <c r="BS32" i="5"/>
  <c r="BK32" i="5"/>
  <c r="BS41" i="5"/>
  <c r="BK41" i="5"/>
  <c r="BS44" i="5"/>
  <c r="BK44" i="5"/>
  <c r="BS47" i="5"/>
  <c r="BK47" i="5"/>
  <c r="BS33" i="5"/>
  <c r="BK33" i="5"/>
  <c r="BS34" i="5"/>
  <c r="BK34" i="5"/>
  <c r="BS35" i="5"/>
  <c r="BK35" i="5"/>
  <c r="BS36" i="5"/>
  <c r="BK36" i="5"/>
  <c r="BS26" i="5"/>
  <c r="BK26" i="5"/>
  <c r="BS27" i="5"/>
  <c r="BK27" i="5"/>
  <c r="BS28" i="5"/>
  <c r="BK28" i="5"/>
  <c r="BS29" i="5"/>
  <c r="BK29" i="5"/>
  <c r="BS30" i="5"/>
  <c r="BK30" i="5"/>
  <c r="BS22" i="5"/>
  <c r="BS23" i="5"/>
  <c r="BS24" i="5"/>
  <c r="BS9" i="5"/>
  <c r="BS14" i="5"/>
  <c r="BS15" i="5"/>
  <c r="BS16" i="5"/>
  <c r="BS17" i="5"/>
  <c r="BS19" i="5"/>
  <c r="BS20" i="5"/>
  <c r="BS21" i="5"/>
  <c r="BS7" i="5"/>
  <c r="BS10" i="5"/>
  <c r="BS8" i="5"/>
  <c r="BS11" i="5"/>
  <c r="A5" i="2"/>
  <c r="D2" i="11"/>
  <c r="E36" i="11" s="1"/>
  <c r="E42" i="11" s="1"/>
  <c r="B1" i="11"/>
  <c r="N5" i="2"/>
  <c r="M5" i="2"/>
  <c r="S5" i="2"/>
  <c r="B5" i="2"/>
  <c r="N3" i="11" l="1"/>
  <c r="Z5" i="11" s="1"/>
  <c r="Y5" i="11" s="1"/>
  <c r="DP5" i="2"/>
  <c r="V3" i="5"/>
  <c r="V12" i="5"/>
  <c r="B29" i="11" s="1"/>
  <c r="K4" i="11"/>
  <c r="K6" i="11"/>
  <c r="F5" i="2"/>
  <c r="Q5" i="2"/>
  <c r="D5" i="2"/>
  <c r="P5" i="2"/>
  <c r="C5" i="2"/>
  <c r="BT37" i="5"/>
  <c r="BR58" i="5"/>
  <c r="BT31" i="5"/>
  <c r="BT25" i="5"/>
  <c r="BT49" i="5"/>
  <c r="BT43" i="5"/>
  <c r="BT12" i="5"/>
  <c r="BT18" i="5"/>
  <c r="W14" i="11"/>
  <c r="W16" i="11"/>
  <c r="BS37" i="5"/>
  <c r="W17" i="11"/>
  <c r="W20" i="11"/>
  <c r="W12" i="11"/>
  <c r="W15" i="11"/>
  <c r="BT5" i="5"/>
  <c r="W13" i="11"/>
  <c r="W18" i="11"/>
  <c r="W11" i="11"/>
  <c r="W10" i="11"/>
  <c r="W19" i="11"/>
  <c r="J20" i="11" s="1"/>
  <c r="BS18" i="5"/>
  <c r="BS12" i="5"/>
  <c r="BS25" i="5"/>
  <c r="BS31" i="5"/>
  <c r="BS5" i="5"/>
  <c r="O5" i="2"/>
  <c r="D3" i="11"/>
  <c r="M35" i="11"/>
  <c r="L41" i="11" s="1"/>
  <c r="J5" i="2" l="1"/>
  <c r="AB3" i="5"/>
  <c r="Z18" i="11"/>
  <c r="Z10" i="11"/>
  <c r="Y10" i="11" s="1"/>
  <c r="I5" i="2"/>
  <c r="G24" i="5"/>
  <c r="H24" i="5" s="1"/>
  <c r="J24" i="5" s="1"/>
  <c r="G25" i="5"/>
  <c r="H25" i="5" s="1"/>
  <c r="J25" i="5" s="1"/>
  <c r="G26" i="5"/>
  <c r="G23" i="5"/>
  <c r="H23" i="5" s="1"/>
  <c r="J23" i="5" s="1"/>
  <c r="G27" i="5"/>
  <c r="H27" i="5" s="1"/>
  <c r="J27" i="5" s="1"/>
  <c r="G12" i="5"/>
  <c r="H12" i="5" s="1"/>
  <c r="G19" i="5"/>
  <c r="H19" i="5" s="1"/>
  <c r="G14" i="5"/>
  <c r="H14" i="5" s="1"/>
  <c r="G15" i="5"/>
  <c r="H15" i="5" s="1"/>
  <c r="G16" i="5"/>
  <c r="H16" i="5" s="1"/>
  <c r="J16" i="5" s="1"/>
  <c r="G13" i="5"/>
  <c r="H13" i="5" s="1"/>
  <c r="G11" i="5"/>
  <c r="H11" i="5" s="1"/>
  <c r="G18" i="5"/>
  <c r="H18" i="5" s="1"/>
  <c r="G21" i="5"/>
  <c r="H21" i="5" s="1"/>
  <c r="G20" i="5"/>
  <c r="H20" i="5" s="1"/>
  <c r="K20" i="5" s="1"/>
  <c r="G17" i="5"/>
  <c r="H17" i="5" s="1"/>
  <c r="G22" i="5"/>
  <c r="H22" i="5" s="1"/>
  <c r="G10" i="5"/>
  <c r="H10" i="5" s="1"/>
  <c r="G9" i="5"/>
  <c r="K9" i="5" s="1"/>
  <c r="A22" i="5"/>
  <c r="B22" i="5" s="1"/>
  <c r="A21" i="5"/>
  <c r="B21" i="5" s="1"/>
  <c r="P6" i="11"/>
  <c r="D5" i="11"/>
  <c r="D4" i="11"/>
  <c r="Z8" i="11" s="1"/>
  <c r="Y8" i="11" s="1"/>
  <c r="H4" i="11"/>
  <c r="R5" i="2"/>
  <c r="E5" i="2"/>
  <c r="M2" i="11"/>
  <c r="Z3" i="11" s="1"/>
  <c r="P2" i="11"/>
  <c r="Z4" i="11" s="1"/>
  <c r="Y4" i="11" s="1"/>
  <c r="H6" i="11"/>
  <c r="G5" i="2" l="1"/>
  <c r="K5" i="11"/>
  <c r="Z14" i="11" s="1"/>
  <c r="Y14" i="11" s="1"/>
  <c r="D6" i="11"/>
  <c r="Z16" i="11" s="1"/>
  <c r="Y16" i="11" s="1"/>
  <c r="L5" i="2"/>
  <c r="P5" i="11"/>
  <c r="Z15" i="11" s="1"/>
  <c r="Y15" i="11" s="1"/>
  <c r="H5" i="11"/>
  <c r="Z13" i="11" s="1"/>
  <c r="Y13" i="11" s="1"/>
  <c r="H5" i="2"/>
  <c r="K5" i="2"/>
  <c r="Z9" i="11"/>
  <c r="Y9" i="11" s="1"/>
  <c r="Z17" i="11"/>
  <c r="Y17" i="11" s="1"/>
  <c r="Y18" i="11"/>
  <c r="Z19" i="11"/>
  <c r="Y19" i="11" s="1"/>
  <c r="Y11" i="11"/>
  <c r="Z12" i="11"/>
  <c r="Y12" i="11" s="1"/>
  <c r="B36" i="11"/>
  <c r="B42" i="11" s="1"/>
  <c r="Y3" i="11"/>
  <c r="W3" i="11"/>
  <c r="H35" i="11"/>
  <c r="H41" i="11" s="1"/>
  <c r="H9" i="5"/>
  <c r="K22" i="5"/>
  <c r="S22" i="5" s="1"/>
  <c r="I22" i="5" s="1"/>
  <c r="J22" i="5"/>
  <c r="K18" i="5"/>
  <c r="J18" i="5"/>
  <c r="K15" i="5"/>
  <c r="J15" i="5"/>
  <c r="K23" i="5"/>
  <c r="S23" i="5" s="1"/>
  <c r="I23" i="5" s="1"/>
  <c r="K17" i="5"/>
  <c r="J17" i="5"/>
  <c r="K11" i="5"/>
  <c r="J11" i="5"/>
  <c r="K14" i="5"/>
  <c r="J14" i="5"/>
  <c r="H26" i="5"/>
  <c r="J26" i="5" s="1"/>
  <c r="J20" i="5"/>
  <c r="K13" i="5"/>
  <c r="J13" i="5"/>
  <c r="K19" i="5"/>
  <c r="J19" i="5"/>
  <c r="K25" i="5"/>
  <c r="S25" i="5" s="1"/>
  <c r="I25" i="5" s="1"/>
  <c r="J10" i="5"/>
  <c r="K10" i="5"/>
  <c r="K21" i="5"/>
  <c r="J21" i="5"/>
  <c r="K16" i="5"/>
  <c r="K12" i="5"/>
  <c r="J12" i="5"/>
  <c r="K27" i="5"/>
  <c r="S27" i="5" s="1"/>
  <c r="I27" i="5" s="1"/>
  <c r="K24" i="5"/>
  <c r="S24" i="5" s="1"/>
  <c r="I24" i="5" s="1"/>
  <c r="AA4" i="11" l="1"/>
  <c r="AE4" i="11" s="1"/>
  <c r="AA20" i="11"/>
  <c r="AE20" i="11" s="1"/>
  <c r="AA9" i="11"/>
  <c r="AE9" i="11" s="1"/>
  <c r="AA18" i="11"/>
  <c r="AE18" i="11" s="1"/>
  <c r="AA8" i="11"/>
  <c r="AE8" i="11" s="1"/>
  <c r="AA19" i="11"/>
  <c r="AE19" i="11" s="1"/>
  <c r="AA6" i="11"/>
  <c r="AE6" i="11" s="1"/>
  <c r="AA21" i="11"/>
  <c r="AE21" i="11" s="1"/>
  <c r="AA15" i="11"/>
  <c r="AE15" i="11" s="1"/>
  <c r="AA17" i="11"/>
  <c r="AE17" i="11" s="1"/>
  <c r="AA12" i="11"/>
  <c r="AE12" i="11" s="1"/>
  <c r="AA13" i="11"/>
  <c r="AE13" i="11" s="1"/>
  <c r="AA11" i="11"/>
  <c r="AE11" i="11" s="1"/>
  <c r="AA10" i="11"/>
  <c r="AE10" i="11" s="1"/>
  <c r="AA16" i="11"/>
  <c r="AE16" i="11" s="1"/>
  <c r="AA7" i="11"/>
  <c r="AE7" i="11" s="1"/>
  <c r="AA3" i="11"/>
  <c r="AE3" i="11" s="1"/>
  <c r="AA14" i="11"/>
  <c r="AE14" i="11" s="1"/>
  <c r="AA5" i="11"/>
  <c r="AE5" i="11" s="1"/>
  <c r="E27" i="5"/>
  <c r="D27" i="5" s="1"/>
  <c r="E23" i="5"/>
  <c r="D23" i="5" s="1"/>
  <c r="E24" i="5"/>
  <c r="D24" i="5" s="1"/>
  <c r="E22" i="5"/>
  <c r="D22" i="5" s="1"/>
  <c r="E25" i="5"/>
  <c r="D25" i="5" s="1"/>
  <c r="F22" i="5"/>
  <c r="F24" i="5"/>
  <c r="F25" i="5"/>
  <c r="F23" i="5"/>
  <c r="F27" i="5"/>
  <c r="K26" i="5"/>
  <c r="S26" i="5" s="1"/>
  <c r="I26" i="5" s="1"/>
  <c r="AJ1" i="11" l="1"/>
  <c r="E26" i="5"/>
  <c r="D26" i="5" s="1"/>
  <c r="F26" i="5"/>
  <c r="S9" i="5"/>
  <c r="S21" i="5"/>
  <c r="I21" i="5" s="1"/>
  <c r="S20" i="5"/>
  <c r="I20" i="5" s="1"/>
  <c r="S19" i="5"/>
  <c r="I19" i="5" s="1"/>
  <c r="AD1" i="11" l="1"/>
  <c r="B8" i="11" s="1"/>
  <c r="AN1" i="5"/>
  <c r="F19" i="5"/>
  <c r="F20" i="5"/>
  <c r="F21" i="5"/>
  <c r="F9" i="5"/>
  <c r="S10" i="5"/>
  <c r="I10" i="5" s="1"/>
  <c r="S14" i="5"/>
  <c r="I14" i="5" s="1"/>
  <c r="S18" i="5"/>
  <c r="I18" i="5" s="1"/>
  <c r="S11" i="5"/>
  <c r="I11" i="5" s="1"/>
  <c r="S15" i="5"/>
  <c r="I15" i="5" s="1"/>
  <c r="S12" i="5"/>
  <c r="I12" i="5" s="1"/>
  <c r="S16" i="5"/>
  <c r="I16" i="5" s="1"/>
  <c r="S13" i="5"/>
  <c r="I13" i="5" s="1"/>
  <c r="S17" i="5"/>
  <c r="I17" i="5" s="1"/>
  <c r="E14" i="5" l="1"/>
  <c r="D14" i="5" s="1"/>
  <c r="E19" i="5" s="1"/>
  <c r="D19" i="5" s="1"/>
  <c r="E15" i="5"/>
  <c r="D15" i="5" s="1"/>
  <c r="E20" i="5" s="1"/>
  <c r="D20" i="5" s="1"/>
  <c r="E12" i="5"/>
  <c r="D12" i="5" s="1"/>
  <c r="E17" i="5" s="1"/>
  <c r="D17" i="5" s="1"/>
  <c r="E13" i="5"/>
  <c r="D13" i="5" s="1"/>
  <c r="E18" i="5" s="1"/>
  <c r="D18" i="5" s="1"/>
  <c r="E11" i="5"/>
  <c r="D11" i="5" s="1"/>
  <c r="E16" i="5"/>
  <c r="D16" i="5" s="1"/>
  <c r="E21" i="5" s="1"/>
  <c r="D21" i="5" s="1"/>
  <c r="E10" i="5"/>
  <c r="D10" i="5" s="1"/>
  <c r="F16" i="5"/>
  <c r="F17" i="5"/>
  <c r="F18" i="5"/>
  <c r="F13" i="5"/>
  <c r="BQ9" i="5"/>
  <c r="F11" i="5"/>
  <c r="BQ7" i="5"/>
  <c r="F12" i="5"/>
  <c r="BQ8" i="5"/>
  <c r="F14" i="5"/>
  <c r="BQ10" i="5"/>
  <c r="F15" i="5"/>
  <c r="BQ11" i="5"/>
  <c r="F10" i="5"/>
  <c r="BQ6" i="5"/>
  <c r="AH17" i="5"/>
  <c r="AH18" i="5"/>
  <c r="AH16" i="5"/>
  <c r="BQ14" i="5"/>
  <c r="BQ18" i="5"/>
  <c r="BQ32" i="5"/>
  <c r="BQ29" i="5"/>
  <c r="BQ41" i="5"/>
  <c r="BQ19" i="5"/>
  <c r="BQ20" i="5"/>
  <c r="BQ23" i="5"/>
  <c r="BQ52" i="5"/>
  <c r="BQ47" i="5"/>
  <c r="BQ53" i="5"/>
  <c r="BQ27" i="5"/>
  <c r="BQ12" i="5"/>
  <c r="BQ36" i="5"/>
  <c r="BQ44" i="5"/>
  <c r="BQ54" i="5"/>
  <c r="BQ50" i="5"/>
  <c r="BQ24" i="5"/>
  <c r="BQ51" i="5"/>
  <c r="BQ30" i="5"/>
  <c r="BQ48" i="5"/>
  <c r="BQ46" i="5"/>
  <c r="BQ35" i="5"/>
  <c r="BQ34" i="5"/>
  <c r="BQ15" i="5"/>
  <c r="BQ17" i="5"/>
  <c r="BQ45" i="5"/>
  <c r="BQ39" i="5"/>
  <c r="BQ26" i="5"/>
  <c r="BQ21" i="5"/>
  <c r="BQ42" i="5"/>
  <c r="BQ40" i="5"/>
  <c r="BQ22" i="5"/>
  <c r="BQ13" i="5"/>
  <c r="BQ28" i="5"/>
  <c r="BQ16" i="5"/>
  <c r="BQ33" i="5"/>
  <c r="BQ38" i="5"/>
  <c r="K22" i="11" l="1"/>
  <c r="DM5" i="2"/>
  <c r="Q22" i="11"/>
  <c r="DN5" i="2"/>
  <c r="F22" i="11"/>
  <c r="DL5" i="2"/>
  <c r="V15" i="11"/>
  <c r="V20" i="11"/>
  <c r="V10" i="11"/>
  <c r="V17" i="11"/>
  <c r="V13" i="11"/>
  <c r="V21" i="11"/>
  <c r="V19" i="11"/>
  <c r="V11" i="11"/>
  <c r="V16" i="11"/>
  <c r="V14" i="11"/>
  <c r="V18" i="11"/>
  <c r="V12" i="11"/>
  <c r="V23" i="11"/>
  <c r="C10" i="5"/>
  <c r="C11" i="5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V25" i="11"/>
  <c r="V24" i="11"/>
  <c r="V22" i="11"/>
  <c r="AH8" i="5"/>
  <c r="DG5" i="2" s="1"/>
  <c r="I28" i="5"/>
  <c r="AH19" i="5"/>
  <c r="F28" i="5"/>
  <c r="DO5" i="2" l="1"/>
  <c r="B11" i="11"/>
  <c r="AH12" i="5"/>
  <c r="AE24" i="5"/>
  <c r="AE23" i="5"/>
  <c r="E27" i="11"/>
  <c r="AH14" i="5" l="1"/>
  <c r="DJ5" i="2" s="1"/>
  <c r="DH5" i="2"/>
  <c r="C11" i="11"/>
  <c r="B12" i="11"/>
  <c r="E28" i="11"/>
  <c r="AE26" i="5"/>
  <c r="AE25" i="5"/>
  <c r="D11" i="11"/>
  <c r="B13" i="11" l="1"/>
  <c r="C12" i="11"/>
  <c r="D12" i="11"/>
  <c r="AH15" i="5"/>
  <c r="DK5" i="2" s="1"/>
  <c r="I11" i="11"/>
  <c r="H11" i="11"/>
  <c r="H12" i="11" l="1"/>
  <c r="I12" i="11"/>
  <c r="B14" i="11"/>
  <c r="C13" i="11"/>
  <c r="D13" i="11"/>
  <c r="F35" i="11"/>
  <c r="I13" i="11" l="1"/>
  <c r="H13" i="11"/>
  <c r="B15" i="11"/>
  <c r="C14" i="11"/>
  <c r="D14" i="11"/>
  <c r="F41" i="11"/>
  <c r="I14" i="11" l="1"/>
  <c r="H14" i="11"/>
  <c r="B16" i="11"/>
  <c r="D15" i="11"/>
  <c r="C15" i="11"/>
  <c r="I15" i="11" l="1"/>
  <c r="H15" i="11"/>
  <c r="B17" i="11"/>
  <c r="C16" i="11"/>
  <c r="D16" i="11"/>
  <c r="B18" i="11" l="1"/>
  <c r="J11" i="11" s="1"/>
  <c r="J12" i="11" s="1"/>
  <c r="D17" i="11"/>
  <c r="C17" i="11"/>
  <c r="I16" i="11"/>
  <c r="H16" i="11"/>
  <c r="J13" i="11" l="1"/>
  <c r="K12" i="11"/>
  <c r="L12" i="11"/>
  <c r="I17" i="11"/>
  <c r="H17" i="11"/>
  <c r="C18" i="11"/>
  <c r="D18" i="11"/>
  <c r="Q12" i="11" l="1"/>
  <c r="P12" i="11"/>
  <c r="J14" i="11"/>
  <c r="K13" i="11"/>
  <c r="L13" i="11"/>
  <c r="I18" i="11"/>
  <c r="H18" i="11"/>
  <c r="L11" i="11"/>
  <c r="K11" i="11"/>
  <c r="Q13" i="11" l="1"/>
  <c r="P13" i="11"/>
  <c r="J15" i="11"/>
  <c r="L14" i="11"/>
  <c r="K14" i="11"/>
  <c r="P11" i="11"/>
  <c r="Q11" i="11"/>
  <c r="Q14" i="11" l="1"/>
  <c r="P14" i="11"/>
  <c r="J16" i="11"/>
  <c r="L15" i="11"/>
  <c r="K15" i="11"/>
  <c r="P15" i="11" l="1"/>
  <c r="Q15" i="11"/>
  <c r="J17" i="11"/>
  <c r="L16" i="11"/>
  <c r="K16" i="11"/>
  <c r="Q16" i="11" l="1"/>
  <c r="P16" i="11"/>
  <c r="J18" i="11"/>
  <c r="L17" i="11"/>
  <c r="K17" i="11"/>
  <c r="Q17" i="11" l="1"/>
  <c r="P17" i="11"/>
  <c r="CX5" i="2"/>
  <c r="L18" i="11"/>
  <c r="CH5" i="2" s="1"/>
  <c r="K18" i="11"/>
  <c r="X5" i="2"/>
  <c r="T5" i="2"/>
  <c r="BT5" i="2"/>
  <c r="CF5" i="2"/>
  <c r="AN5" i="2"/>
  <c r="AB5" i="2"/>
  <c r="BV5" i="2" l="1"/>
  <c r="AP5" i="2"/>
  <c r="AV5" i="2"/>
  <c r="AR5" i="2"/>
  <c r="AJ5" i="2"/>
  <c r="BF5" i="2"/>
  <c r="AX5" i="2"/>
  <c r="P18" i="11"/>
  <c r="Q18" i="11"/>
  <c r="BJ5" i="2"/>
  <c r="AD5" i="2"/>
  <c r="AZ5" i="2"/>
  <c r="Z5" i="2"/>
  <c r="CN5" i="2"/>
  <c r="CJ5" i="2"/>
  <c r="BH5" i="2"/>
  <c r="CP5" i="2"/>
  <c r="AT5" i="2"/>
  <c r="BR5" i="2"/>
  <c r="CV5" i="2"/>
  <c r="BD5" i="2"/>
  <c r="AF5" i="2"/>
  <c r="V5" i="2"/>
  <c r="CR5" i="2"/>
  <c r="BZ5" i="2"/>
  <c r="CL5" i="2"/>
  <c r="BL5" i="2"/>
  <c r="AL5" i="2"/>
  <c r="BP5" i="2"/>
  <c r="CD5" i="2"/>
  <c r="CB5" i="2"/>
  <c r="BX5" i="2"/>
  <c r="AH5" i="2"/>
  <c r="BB5" i="2"/>
  <c r="BN5" i="2"/>
  <c r="CT5" i="2"/>
</calcChain>
</file>

<file path=xl/sharedStrings.xml><?xml version="1.0" encoding="utf-8"?>
<sst xmlns="http://schemas.openxmlformats.org/spreadsheetml/2006/main" count="30118" uniqueCount="3775">
  <si>
    <t>تاريخه</t>
  </si>
  <si>
    <t>تدوير رسوم</t>
  </si>
  <si>
    <t>رقم الطالب</t>
  </si>
  <si>
    <t>الاسم والكنية:</t>
  </si>
  <si>
    <t>اسم الاب:</t>
  </si>
  <si>
    <t>اسم الام:</t>
  </si>
  <si>
    <t>مكان الميلاد</t>
  </si>
  <si>
    <t>عام الميلاد</t>
  </si>
  <si>
    <t>بطل الجمهورية</t>
  </si>
  <si>
    <t>السنة</t>
  </si>
  <si>
    <t>الجنسية</t>
  </si>
  <si>
    <t>الجنس</t>
  </si>
  <si>
    <t>نوع الشهادة</t>
  </si>
  <si>
    <t>عام الثانوية :</t>
  </si>
  <si>
    <t>محافظتها</t>
  </si>
  <si>
    <t>الطلاب الأوائل</t>
  </si>
  <si>
    <t>محافظة الهوية</t>
  </si>
  <si>
    <t>الفصل الأول</t>
  </si>
  <si>
    <t>الفصل الثاني</t>
  </si>
  <si>
    <t>تقسيط</t>
  </si>
  <si>
    <t>مقررات السنة الثانية</t>
  </si>
  <si>
    <t>المبلغ المستحق</t>
  </si>
  <si>
    <t>القسط الأول</t>
  </si>
  <si>
    <t>رسم الشهادة</t>
  </si>
  <si>
    <t>القسط الثاني</t>
  </si>
  <si>
    <t>نوع الثانوية</t>
  </si>
  <si>
    <t>رمز المقرر</t>
  </si>
  <si>
    <t xml:space="preserve">إلى المصرف العقاري </t>
  </si>
  <si>
    <t>يرجى قبض مبلغ  قدره</t>
  </si>
  <si>
    <t xml:space="preserve">وتحويله إلى حساب التعليم المفتوح رقم ck1-10173186 وتسليم إشعار القبض إلى صاحب العلاقة  </t>
  </si>
  <si>
    <t>المعلومات  الشخصية</t>
  </si>
  <si>
    <t>معلومات الشهادة</t>
  </si>
  <si>
    <t>مقررات السنة الأولى</t>
  </si>
  <si>
    <t>مقررات السنة الثالثة</t>
  </si>
  <si>
    <t>مقررات السنة الرابعة</t>
  </si>
  <si>
    <t>الإحصائية</t>
  </si>
  <si>
    <t>الاسم والنسبة</t>
  </si>
  <si>
    <t>الأب</t>
  </si>
  <si>
    <t>الام</t>
  </si>
  <si>
    <t>عام الثانوية</t>
  </si>
  <si>
    <t>رقمه</t>
  </si>
  <si>
    <t>المبلغ المدور</t>
  </si>
  <si>
    <t>عناصر الجيش وقوى الأمن الداخلي</t>
  </si>
  <si>
    <t>تقيسط</t>
  </si>
  <si>
    <t>عدد المواد الجديدة</t>
  </si>
  <si>
    <t>عدد الإجمالي للمواد</t>
  </si>
  <si>
    <t>الاب</t>
  </si>
  <si>
    <t>الأم</t>
  </si>
  <si>
    <t>تاريخ الميلاد</t>
  </si>
  <si>
    <t>الرقم الوطني</t>
  </si>
  <si>
    <t>نوع الشهادة الثانوية</t>
  </si>
  <si>
    <t>سنة الشهادة</t>
  </si>
  <si>
    <t>محافظ الشهادة</t>
  </si>
  <si>
    <t>العنوان الدائم</t>
  </si>
  <si>
    <t>رقم الهاتف</t>
  </si>
  <si>
    <t>رقم الموبايل</t>
  </si>
  <si>
    <t>ذوي الشهداء وجرحى الجيش العربي السوري</t>
  </si>
  <si>
    <t>حسين</t>
  </si>
  <si>
    <t>الأولى</t>
  </si>
  <si>
    <t>صالح</t>
  </si>
  <si>
    <t>حاتم</t>
  </si>
  <si>
    <t>محمود</t>
  </si>
  <si>
    <t>مروان</t>
  </si>
  <si>
    <t>محمد</t>
  </si>
  <si>
    <t>عدنان</t>
  </si>
  <si>
    <t>علي</t>
  </si>
  <si>
    <t>يوسف</t>
  </si>
  <si>
    <t>أحمد</t>
  </si>
  <si>
    <t>جمال</t>
  </si>
  <si>
    <t>صلاح</t>
  </si>
  <si>
    <t>محمد علي</t>
  </si>
  <si>
    <t>فواز</t>
  </si>
  <si>
    <t>ماهر</t>
  </si>
  <si>
    <t>محسن</t>
  </si>
  <si>
    <t>جميل</t>
  </si>
  <si>
    <t>بسام</t>
  </si>
  <si>
    <t>محي الدين</t>
  </si>
  <si>
    <t>رفيق</t>
  </si>
  <si>
    <t>عبد الرزاق</t>
  </si>
  <si>
    <t>ابراهيم</t>
  </si>
  <si>
    <t>محمد خير</t>
  </si>
  <si>
    <t>زياد</t>
  </si>
  <si>
    <t>عصام</t>
  </si>
  <si>
    <t>احمد</t>
  </si>
  <si>
    <t>خليل</t>
  </si>
  <si>
    <t>محمد عماد</t>
  </si>
  <si>
    <t>نزار</t>
  </si>
  <si>
    <t>فؤاد</t>
  </si>
  <si>
    <t>بشار</t>
  </si>
  <si>
    <t>عبد الهادي</t>
  </si>
  <si>
    <t>نضال</t>
  </si>
  <si>
    <t>صباح</t>
  </si>
  <si>
    <t>خالد</t>
  </si>
  <si>
    <t>حمد</t>
  </si>
  <si>
    <t>عبد الله</t>
  </si>
  <si>
    <t>مازن</t>
  </si>
  <si>
    <t>ايمن</t>
  </si>
  <si>
    <t>مصطفى</t>
  </si>
  <si>
    <t>عماد</t>
  </si>
  <si>
    <t>محمد سامر</t>
  </si>
  <si>
    <t>محمد زهير</t>
  </si>
  <si>
    <t>محمد كمال</t>
  </si>
  <si>
    <t>محمد سمير</t>
  </si>
  <si>
    <t>وليد</t>
  </si>
  <si>
    <t>سمير</t>
  </si>
  <si>
    <t>كمال</t>
  </si>
  <si>
    <t>ياسر</t>
  </si>
  <si>
    <t>قاسم</t>
  </si>
  <si>
    <t>غازي</t>
  </si>
  <si>
    <t>محمد هشام</t>
  </si>
  <si>
    <t>محمد معتز</t>
  </si>
  <si>
    <t>فايز</t>
  </si>
  <si>
    <t>رياض</t>
  </si>
  <si>
    <t>هيثم</t>
  </si>
  <si>
    <t>مفيد</t>
  </si>
  <si>
    <t>عبد القادر</t>
  </si>
  <si>
    <t>جهاد</t>
  </si>
  <si>
    <t>عبد الكريم</t>
  </si>
  <si>
    <t>طلال</t>
  </si>
  <si>
    <t>حسان</t>
  </si>
  <si>
    <t>محمد سليم</t>
  </si>
  <si>
    <t>محمد بسام</t>
  </si>
  <si>
    <t>محمد زياد</t>
  </si>
  <si>
    <t>اسامه</t>
  </si>
  <si>
    <t>معتز</t>
  </si>
  <si>
    <t>احسان</t>
  </si>
  <si>
    <t>محمد عدنان</t>
  </si>
  <si>
    <t>عثمان</t>
  </si>
  <si>
    <t>سامر</t>
  </si>
  <si>
    <t>منال</t>
  </si>
  <si>
    <t>غياث</t>
  </si>
  <si>
    <t>غفران</t>
  </si>
  <si>
    <t>اياد</t>
  </si>
  <si>
    <t>باسم</t>
  </si>
  <si>
    <t>خلدون</t>
  </si>
  <si>
    <t>سهام</t>
  </si>
  <si>
    <t>سيف الدين</t>
  </si>
  <si>
    <t>اتبع الخطوات التالية:</t>
  </si>
  <si>
    <t>الموبايل</t>
  </si>
  <si>
    <t>الهاتف</t>
  </si>
  <si>
    <t>شعبة التجنيد</t>
  </si>
  <si>
    <t>ذكر</t>
  </si>
  <si>
    <t>أنثى</t>
  </si>
  <si>
    <t>العنوان :</t>
  </si>
  <si>
    <t>ر2</t>
  </si>
  <si>
    <t>ج</t>
  </si>
  <si>
    <t>ر1</t>
  </si>
  <si>
    <t>نوع الحسم</t>
  </si>
  <si>
    <t>نقابة معلمين</t>
  </si>
  <si>
    <t>ذوي إحتياجات الخاصة</t>
  </si>
  <si>
    <t>وثيقة وفاة</t>
  </si>
  <si>
    <t>سجين</t>
  </si>
  <si>
    <t>رسم التسجيل</t>
  </si>
  <si>
    <t>عدد المقررات المسجلة لأول مرة</t>
  </si>
  <si>
    <t>عدد المواد الراسبة للمرة الأولى</t>
  </si>
  <si>
    <t>عدد المواد الراسبة للمرة الثانية</t>
  </si>
  <si>
    <t>أصول المحاسبة  (1)</t>
  </si>
  <si>
    <t xml:space="preserve">الرياضيات المالية والادارية </t>
  </si>
  <si>
    <t>مبادئ الادارة  (1)</t>
  </si>
  <si>
    <t xml:space="preserve">المدخل الى القانون </t>
  </si>
  <si>
    <t xml:space="preserve">تقنيات الحاسوب </t>
  </si>
  <si>
    <t>أصول المحاسبة (2)</t>
  </si>
  <si>
    <t xml:space="preserve">اساليب كمية في الادارة </t>
  </si>
  <si>
    <t>مبادئ الادارة  (2)</t>
  </si>
  <si>
    <t xml:space="preserve">اقتصاد كلي </t>
  </si>
  <si>
    <t>مبادئ التكاليف (1)</t>
  </si>
  <si>
    <t xml:space="preserve">نظم المعلومات المحاسبية </t>
  </si>
  <si>
    <t>محاسبة خاصة  (1)</t>
  </si>
  <si>
    <t xml:space="preserve">محاسبة منشات مالية </t>
  </si>
  <si>
    <t xml:space="preserve">محاسبة حكومية </t>
  </si>
  <si>
    <t>مبادئ التكاليف (2)</t>
  </si>
  <si>
    <t>محاسبة خاصة (2)</t>
  </si>
  <si>
    <t xml:space="preserve">نظرية المحاسبة </t>
  </si>
  <si>
    <t xml:space="preserve">محاسبة ضريبية </t>
  </si>
  <si>
    <t xml:space="preserve">محاسبة شركات الاموال </t>
  </si>
  <si>
    <t xml:space="preserve">المالية العامة </t>
  </si>
  <si>
    <t xml:space="preserve">ادارة الانتاج </t>
  </si>
  <si>
    <t xml:space="preserve">الاقتصاد الجزئي </t>
  </si>
  <si>
    <t xml:space="preserve">مبادئ الاحصاء </t>
  </si>
  <si>
    <t>تدقيق حسابات (2)</t>
  </si>
  <si>
    <t xml:space="preserve">محاسبة متقدمة </t>
  </si>
  <si>
    <t xml:space="preserve">محاسبة البترول </t>
  </si>
  <si>
    <t xml:space="preserve">مشكلات محاسبية معاصرة </t>
  </si>
  <si>
    <t>تدقيق حسابات (1)</t>
  </si>
  <si>
    <t xml:space="preserve">محاسبة ادارية </t>
  </si>
  <si>
    <t xml:space="preserve">برمجيات تطبيقية في المحاسبة </t>
  </si>
  <si>
    <t xml:space="preserve">محاسبة زراعية </t>
  </si>
  <si>
    <t xml:space="preserve">محاسبة شركات الاشخاص </t>
  </si>
  <si>
    <t xml:space="preserve">ادارة مشتريات ومخازن </t>
  </si>
  <si>
    <t xml:space="preserve">الادارة المالية </t>
  </si>
  <si>
    <t xml:space="preserve">القانون التجاري </t>
  </si>
  <si>
    <t>حنان</t>
  </si>
  <si>
    <t>امينه</t>
  </si>
  <si>
    <t>هناء</t>
  </si>
  <si>
    <t>سوسن</t>
  </si>
  <si>
    <t>فاطمة</t>
  </si>
  <si>
    <t>مريم</t>
  </si>
  <si>
    <t>قمر</t>
  </si>
  <si>
    <t>ناديا</t>
  </si>
  <si>
    <t>مها</t>
  </si>
  <si>
    <t>منى</t>
  </si>
  <si>
    <t>سحر</t>
  </si>
  <si>
    <t>نوال</t>
  </si>
  <si>
    <t>امنه</t>
  </si>
  <si>
    <t>خديجه</t>
  </si>
  <si>
    <t>وفاء</t>
  </si>
  <si>
    <t>عليا</t>
  </si>
  <si>
    <t>رنا</t>
  </si>
  <si>
    <t>كوثر</t>
  </si>
  <si>
    <t>انتصار</t>
  </si>
  <si>
    <t>هيام</t>
  </si>
  <si>
    <t>سمر</t>
  </si>
  <si>
    <t>مسلم</t>
  </si>
  <si>
    <t>هيفاء</t>
  </si>
  <si>
    <t>هنادي</t>
  </si>
  <si>
    <t>مياده</t>
  </si>
  <si>
    <t>يسرى</t>
  </si>
  <si>
    <t>باسمه</t>
  </si>
  <si>
    <t>غاده</t>
  </si>
  <si>
    <t>وصال</t>
  </si>
  <si>
    <t>سعاد</t>
  </si>
  <si>
    <t>فريال</t>
  </si>
  <si>
    <t>ايمان</t>
  </si>
  <si>
    <t>سناء</t>
  </si>
  <si>
    <t>ميساء</t>
  </si>
  <si>
    <t>رغداء</t>
  </si>
  <si>
    <t>سميره</t>
  </si>
  <si>
    <t>فلك</t>
  </si>
  <si>
    <t>فاطمه</t>
  </si>
  <si>
    <t>اميره</t>
  </si>
  <si>
    <t>هدى</t>
  </si>
  <si>
    <t>عائده</t>
  </si>
  <si>
    <t>رجاء</t>
  </si>
  <si>
    <t>نجاح</t>
  </si>
  <si>
    <t>نجوى</t>
  </si>
  <si>
    <t>رانيا</t>
  </si>
  <si>
    <t>مؤمنه</t>
  </si>
  <si>
    <t>زينب</t>
  </si>
  <si>
    <t>محمد هيثم</t>
  </si>
  <si>
    <t>فايزه</t>
  </si>
  <si>
    <t>لينا</t>
  </si>
  <si>
    <t>جمانه</t>
  </si>
  <si>
    <t>رويده</t>
  </si>
  <si>
    <t>فدوى</t>
  </si>
  <si>
    <t>أمل</t>
  </si>
  <si>
    <t>عائشه</t>
  </si>
  <si>
    <t>نور الهدى</t>
  </si>
  <si>
    <t>ماجده</t>
  </si>
  <si>
    <t>ابتسام</t>
  </si>
  <si>
    <t>فاتن</t>
  </si>
  <si>
    <t>سلوى</t>
  </si>
  <si>
    <t>سوزان</t>
  </si>
  <si>
    <t>ثروت</t>
  </si>
  <si>
    <t>حوريه</t>
  </si>
  <si>
    <t>فرزات</t>
  </si>
  <si>
    <t>صبحيه</t>
  </si>
  <si>
    <t>ربيعه</t>
  </si>
  <si>
    <t>فضه</t>
  </si>
  <si>
    <t>سوريا</t>
  </si>
  <si>
    <t>محمد سالم</t>
  </si>
  <si>
    <t>فراس</t>
  </si>
  <si>
    <t>هبه</t>
  </si>
  <si>
    <t>بشيره</t>
  </si>
  <si>
    <t>أسماء</t>
  </si>
  <si>
    <t>افتكار</t>
  </si>
  <si>
    <t>رباح</t>
  </si>
  <si>
    <t>أماني</t>
  </si>
  <si>
    <t>رشا</t>
  </si>
  <si>
    <t>Father Name</t>
  </si>
  <si>
    <t>Mother Name</t>
  </si>
  <si>
    <t>Full Name</t>
  </si>
  <si>
    <t>place of birth</t>
  </si>
  <si>
    <t>مكان ورقم القيد</t>
  </si>
  <si>
    <t>ذوي الاحتياجات الخاصة</t>
  </si>
  <si>
    <t>لا</t>
  </si>
  <si>
    <t>نعم</t>
  </si>
  <si>
    <t>دمشق</t>
  </si>
  <si>
    <t>دير الزور</t>
  </si>
  <si>
    <t>درعا</t>
  </si>
  <si>
    <t>حماة</t>
  </si>
  <si>
    <t>الرقة</t>
  </si>
  <si>
    <t>ريف دمشق</t>
  </si>
  <si>
    <t>حمص</t>
  </si>
  <si>
    <t>حلب</t>
  </si>
  <si>
    <t>اللاذقية</t>
  </si>
  <si>
    <t>طرطوس</t>
  </si>
  <si>
    <t>السويداء</t>
  </si>
  <si>
    <t>القنيطرة</t>
  </si>
  <si>
    <t>الحسكة</t>
  </si>
  <si>
    <t>إدلب</t>
  </si>
  <si>
    <t>تجارية</t>
  </si>
  <si>
    <t>علمي</t>
  </si>
  <si>
    <t xml:space="preserve">تعليمات التسجيل </t>
  </si>
  <si>
    <t>يستفيد من الحسم</t>
  </si>
  <si>
    <t>نسبة الحسم</t>
  </si>
  <si>
    <t>الانتقال إلى صفحة اختيار المقررات</t>
  </si>
  <si>
    <t>يكون اختيار المقررات المراد التسجيل عليها على الشكل التالي:</t>
  </si>
  <si>
    <t>الحاصيلن عل وسام بطل الجمهورية العربية السورية أو أحد أبنائهم</t>
  </si>
  <si>
    <t xml:space="preserve">يسدد (500ل.س) فقط رسم كل مقرر </t>
  </si>
  <si>
    <t>السجين</t>
  </si>
  <si>
    <t>التوجه إلى المصرف العقاري لدفع الرسوم</t>
  </si>
  <si>
    <t>ملاحظة :إن كنت من المستفيدين من الحسميات يجب عليك إحضار الوثيقة التي تثبت ذلك
مع الأوراق الثبوتية التي تقدم إلى النافذة</t>
  </si>
  <si>
    <r>
      <t xml:space="preserve">ثم تسليم استمارة التسجيل مع إيصال المصرف إلى شؤون طلاب المحاسبة - مركز التعليم المفتوح - الطابق الارضي خلال مدة أقصاها أسبوع من تاريخ إرسال الإيميل .
</t>
    </r>
    <r>
      <rPr>
        <b/>
        <sz val="14"/>
        <color theme="0"/>
        <rFont val="Sakkal Majalla"/>
      </rPr>
      <t>أو إرسالها عن طريق المؤسسة العامة للبريد إلى العنوان التالي :</t>
    </r>
    <r>
      <rPr>
        <sz val="14"/>
        <color theme="0"/>
        <rFont val="Sakkal Majalla"/>
      </rPr>
      <t xml:space="preserve">
 دمشق -مزة - مركز التعليم المفتوح - جانب المدينة الجامعية - ص ب/ 35063/</t>
    </r>
  </si>
  <si>
    <t>الحاصلين على وثيقة وفاة من مكتب شؤون الشهداء والجرحى والمفقودين لأبناء و أزواج المتوفيين بالعمليات المشابهة للعمليات الحربية</t>
  </si>
  <si>
    <t>براءه</t>
  </si>
  <si>
    <t>نوفه</t>
  </si>
  <si>
    <t>بركات</t>
  </si>
  <si>
    <t>عبد المجيد</t>
  </si>
  <si>
    <t>رسلان</t>
  </si>
  <si>
    <t xml:space="preserve"> المقررات التي سجلها الطالب</t>
  </si>
  <si>
    <t>الأول</t>
  </si>
  <si>
    <t>الثانية</t>
  </si>
  <si>
    <t>الثاني</t>
  </si>
  <si>
    <t>الثالثة</t>
  </si>
  <si>
    <t>مقررات السنة الأولى (فصل أول)</t>
  </si>
  <si>
    <t>مقررات السنة الأولى (فصل ثاني)</t>
  </si>
  <si>
    <t>مقررات السنة الثانية (فصل أول)</t>
  </si>
  <si>
    <t>مقررات السنة الثانية (فصل ثاني)</t>
  </si>
  <si>
    <t>مقررات السنة الثالثة (فصل أول)</t>
  </si>
  <si>
    <t>مقررات السنة الثالثة (فصل ثاني)</t>
  </si>
  <si>
    <t>رقم الطالب:</t>
  </si>
  <si>
    <t>السنة:</t>
  </si>
  <si>
    <t>الجنس:</t>
  </si>
  <si>
    <t>الجنسية:</t>
  </si>
  <si>
    <t>شعبة التجنيد:</t>
  </si>
  <si>
    <t>الموبايل:</t>
  </si>
  <si>
    <t>تاريخ الميلاد:</t>
  </si>
  <si>
    <t>الرقم الوطني:</t>
  </si>
  <si>
    <t>نوع الثانوية:</t>
  </si>
  <si>
    <t>الهاتف:</t>
  </si>
  <si>
    <t>مكان الميلاد:</t>
  </si>
  <si>
    <t>مكان ورقم القيد:</t>
  </si>
  <si>
    <t>محافظتها:</t>
  </si>
  <si>
    <t>المحافظة الدائمة:</t>
  </si>
  <si>
    <t>عامها:</t>
  </si>
  <si>
    <t>رسم المقررات</t>
  </si>
  <si>
    <t>عدد المقررات المسجلة</t>
  </si>
  <si>
    <t>نبيه</t>
  </si>
  <si>
    <t>هنا</t>
  </si>
  <si>
    <t>نزيه</t>
  </si>
  <si>
    <t>امال</t>
  </si>
  <si>
    <t>محمد وليد</t>
  </si>
  <si>
    <t>ثناء</t>
  </si>
  <si>
    <t>حسن</t>
  </si>
  <si>
    <t>آمنه</t>
  </si>
  <si>
    <t>سهير</t>
  </si>
  <si>
    <t>فريز</t>
  </si>
  <si>
    <t>يسره</t>
  </si>
  <si>
    <t>بشرى</t>
  </si>
  <si>
    <t>ديب</t>
  </si>
  <si>
    <t>نزهه</t>
  </si>
  <si>
    <t>ريما</t>
  </si>
  <si>
    <t>نسرين</t>
  </si>
  <si>
    <t>فاديه</t>
  </si>
  <si>
    <t>حمدي</t>
  </si>
  <si>
    <t>راغده</t>
  </si>
  <si>
    <t>ندى</t>
  </si>
  <si>
    <t>رزق</t>
  </si>
  <si>
    <t>فاديا</t>
  </si>
  <si>
    <t>ميسون</t>
  </si>
  <si>
    <t>زكيه</t>
  </si>
  <si>
    <t>عمر</t>
  </si>
  <si>
    <t>موسى</t>
  </si>
  <si>
    <t>تغريد</t>
  </si>
  <si>
    <t>ندا</t>
  </si>
  <si>
    <t>نورس</t>
  </si>
  <si>
    <t>امل</t>
  </si>
  <si>
    <t>سلمان</t>
  </si>
  <si>
    <t>سميرة</t>
  </si>
  <si>
    <t>شهيره</t>
  </si>
  <si>
    <t>جوزيف</t>
  </si>
  <si>
    <t>محمد جمال</t>
  </si>
  <si>
    <t>هشام</t>
  </si>
  <si>
    <t>عبد الغني</t>
  </si>
  <si>
    <t>دلال</t>
  </si>
  <si>
    <t>اسماعيل</t>
  </si>
  <si>
    <t>فائز</t>
  </si>
  <si>
    <t>ختام</t>
  </si>
  <si>
    <t>هديه</t>
  </si>
  <si>
    <t>ماجد</t>
  </si>
  <si>
    <t>عبد الوهاب</t>
  </si>
  <si>
    <t>تيسير</t>
  </si>
  <si>
    <t>طالب</t>
  </si>
  <si>
    <t>سعيد</t>
  </si>
  <si>
    <t>عبد اللطيف</t>
  </si>
  <si>
    <t>معين</t>
  </si>
  <si>
    <t>ازدهار</t>
  </si>
  <si>
    <t>امين</t>
  </si>
  <si>
    <t>نبيل</t>
  </si>
  <si>
    <t>نواف</t>
  </si>
  <si>
    <t>يحيى</t>
  </si>
  <si>
    <t>رنده</t>
  </si>
  <si>
    <t>عبد الرحمن</t>
  </si>
  <si>
    <t>نهله</t>
  </si>
  <si>
    <t>لطيفه</t>
  </si>
  <si>
    <t>ليلاس المصري</t>
  </si>
  <si>
    <t>غسان</t>
  </si>
  <si>
    <t>عماد الدين</t>
  </si>
  <si>
    <t>جمعه</t>
  </si>
  <si>
    <t>ممدوح</t>
  </si>
  <si>
    <t>نجلاء</t>
  </si>
  <si>
    <t>عبير</t>
  </si>
  <si>
    <t>سليم</t>
  </si>
  <si>
    <t>موفق</t>
  </si>
  <si>
    <t>نايفه</t>
  </si>
  <si>
    <t>محمد الحلبي</t>
  </si>
  <si>
    <t>ناريمان</t>
  </si>
  <si>
    <t>محمد رياض</t>
  </si>
  <si>
    <t>حسام</t>
  </si>
  <si>
    <t>حافظ</t>
  </si>
  <si>
    <t>رحمه</t>
  </si>
  <si>
    <t>امتثال</t>
  </si>
  <si>
    <t>توفيق</t>
  </si>
  <si>
    <t>نعيمه</t>
  </si>
  <si>
    <t>ليلى</t>
  </si>
  <si>
    <t>عادل</t>
  </si>
  <si>
    <t>سليمان</t>
  </si>
  <si>
    <t>انصاف</t>
  </si>
  <si>
    <t>جهان</t>
  </si>
  <si>
    <t>فيصل</t>
  </si>
  <si>
    <t>نذير</t>
  </si>
  <si>
    <t>حليمه</t>
  </si>
  <si>
    <t>نايف</t>
  </si>
  <si>
    <t>فاتنه</t>
  </si>
  <si>
    <t>محمد رمضان</t>
  </si>
  <si>
    <t>انور</t>
  </si>
  <si>
    <t>محمد حسام</t>
  </si>
  <si>
    <t>منيره</t>
  </si>
  <si>
    <t>عفاف</t>
  </si>
  <si>
    <t>جرجي</t>
  </si>
  <si>
    <t>عبدالرزاق</t>
  </si>
  <si>
    <t>سماح</t>
  </si>
  <si>
    <t>خضره</t>
  </si>
  <si>
    <t>محمد فايز</t>
  </si>
  <si>
    <t>منير</t>
  </si>
  <si>
    <t>حامد</t>
  </si>
  <si>
    <t>لؤي</t>
  </si>
  <si>
    <t>بديع</t>
  </si>
  <si>
    <t>نوره</t>
  </si>
  <si>
    <t>ادمون</t>
  </si>
  <si>
    <t>خضر</t>
  </si>
  <si>
    <t>رقيه</t>
  </si>
  <si>
    <t>محمد بشار</t>
  </si>
  <si>
    <t>رزان</t>
  </si>
  <si>
    <t>الهام</t>
  </si>
  <si>
    <t>محمد ماجد</t>
  </si>
  <si>
    <t>ناهد</t>
  </si>
  <si>
    <t>شاديه</t>
  </si>
  <si>
    <t>هاله</t>
  </si>
  <si>
    <t>زهير</t>
  </si>
  <si>
    <t>ملك</t>
  </si>
  <si>
    <t>مامون</t>
  </si>
  <si>
    <t>علاء محمد</t>
  </si>
  <si>
    <t>فهد</t>
  </si>
  <si>
    <t>اسماء</t>
  </si>
  <si>
    <t>هويدا</t>
  </si>
  <si>
    <t>اعتدال</t>
  </si>
  <si>
    <t>اسيمه</t>
  </si>
  <si>
    <t>عيسى</t>
  </si>
  <si>
    <t>دعد</t>
  </si>
  <si>
    <t>عبده</t>
  </si>
  <si>
    <t>ناصر</t>
  </si>
  <si>
    <t>أمين</t>
  </si>
  <si>
    <t>نقولا</t>
  </si>
  <si>
    <t>عامر</t>
  </si>
  <si>
    <t>عبد الفتاح</t>
  </si>
  <si>
    <t>عبدالناصر</t>
  </si>
  <si>
    <t>نوري</t>
  </si>
  <si>
    <t>محمد جهاد</t>
  </si>
  <si>
    <t>هلال</t>
  </si>
  <si>
    <t>فداء</t>
  </si>
  <si>
    <t>منذر</t>
  </si>
  <si>
    <t>سميحه</t>
  </si>
  <si>
    <t>محمد ياسر</t>
  </si>
  <si>
    <t>عبدالله</t>
  </si>
  <si>
    <t>كوكب</t>
  </si>
  <si>
    <t>دياب</t>
  </si>
  <si>
    <t>حمده</t>
  </si>
  <si>
    <t>هاشم</t>
  </si>
  <si>
    <t>ريم</t>
  </si>
  <si>
    <t>عمار</t>
  </si>
  <si>
    <t>وداد</t>
  </si>
  <si>
    <t>حسام الدين</t>
  </si>
  <si>
    <t>محمد توفيق</t>
  </si>
  <si>
    <t>فارس</t>
  </si>
  <si>
    <t>سميه</t>
  </si>
  <si>
    <t>رائده</t>
  </si>
  <si>
    <t>فتحيه</t>
  </si>
  <si>
    <t>فاروق</t>
  </si>
  <si>
    <t>شحاده</t>
  </si>
  <si>
    <t>رشاد</t>
  </si>
  <si>
    <t>ظافر</t>
  </si>
  <si>
    <t>ردينه</t>
  </si>
  <si>
    <t>فوزي</t>
  </si>
  <si>
    <t>محمد عامر</t>
  </si>
  <si>
    <t>اكرم</t>
  </si>
  <si>
    <t>كامل</t>
  </si>
  <si>
    <t>ياسين</t>
  </si>
  <si>
    <t>محمد بشير</t>
  </si>
  <si>
    <t>الياس</t>
  </si>
  <si>
    <t>روضه</t>
  </si>
  <si>
    <t>رضوان</t>
  </si>
  <si>
    <t>اسامة</t>
  </si>
  <si>
    <t>غيداء</t>
  </si>
  <si>
    <t>كفاح</t>
  </si>
  <si>
    <t>امير</t>
  </si>
  <si>
    <t>مهند</t>
  </si>
  <si>
    <t>زبيده</t>
  </si>
  <si>
    <t>جميله</t>
  </si>
  <si>
    <t>وجدان</t>
  </si>
  <si>
    <t>حسناء</t>
  </si>
  <si>
    <t>هنديه</t>
  </si>
  <si>
    <t>عزيزه</t>
  </si>
  <si>
    <t>احمد ادريس</t>
  </si>
  <si>
    <t>محمد امين</t>
  </si>
  <si>
    <t>نعيم</t>
  </si>
  <si>
    <t>خالديه</t>
  </si>
  <si>
    <t>عاطفه</t>
  </si>
  <si>
    <t>محمد مصطفى</t>
  </si>
  <si>
    <t>انعام</t>
  </si>
  <si>
    <t>لمياء</t>
  </si>
  <si>
    <t>اماني</t>
  </si>
  <si>
    <t>صبحه</t>
  </si>
  <si>
    <t>سهيله</t>
  </si>
  <si>
    <t>حميده</t>
  </si>
  <si>
    <t>فتحي</t>
  </si>
  <si>
    <t>نديم</t>
  </si>
  <si>
    <t>أيمن</t>
  </si>
  <si>
    <t>اميرة</t>
  </si>
  <si>
    <t>رغده</t>
  </si>
  <si>
    <t>برهان</t>
  </si>
  <si>
    <t>فضل الله</t>
  </si>
  <si>
    <t>عوض</t>
  </si>
  <si>
    <t>عبد السلام</t>
  </si>
  <si>
    <t>مديحه</t>
  </si>
  <si>
    <t>شكري</t>
  </si>
  <si>
    <t>غيثاء</t>
  </si>
  <si>
    <t>منصور</t>
  </si>
  <si>
    <t>محمد غسان</t>
  </si>
  <si>
    <t>رسميه</t>
  </si>
  <si>
    <t>عزو</t>
  </si>
  <si>
    <t>نور</t>
  </si>
  <si>
    <t>صفوان</t>
  </si>
  <si>
    <t>رحاب</t>
  </si>
  <si>
    <t>عبد الرؤوف</t>
  </si>
  <si>
    <t>محمد سميح</t>
  </si>
  <si>
    <t>المعتز بالله</t>
  </si>
  <si>
    <t>وسيله</t>
  </si>
  <si>
    <t>صفاء</t>
  </si>
  <si>
    <t>عبد العزيز</t>
  </si>
  <si>
    <t>لميس</t>
  </si>
  <si>
    <t>سامي</t>
  </si>
  <si>
    <t>احمد يوسف</t>
  </si>
  <si>
    <t>هاني</t>
  </si>
  <si>
    <t>جاسم</t>
  </si>
  <si>
    <t>عواطف</t>
  </si>
  <si>
    <t>محمدخير</t>
  </si>
  <si>
    <t>حفيظه</t>
  </si>
  <si>
    <t>جومانا</t>
  </si>
  <si>
    <t>زكريا</t>
  </si>
  <si>
    <t>اسيا</t>
  </si>
  <si>
    <t>عبدو</t>
  </si>
  <si>
    <t>خلود</t>
  </si>
  <si>
    <t>حكمت</t>
  </si>
  <si>
    <t>اسمهان</t>
  </si>
  <si>
    <t>نهاد</t>
  </si>
  <si>
    <t>عبد المعين</t>
  </si>
  <si>
    <t>هند</t>
  </si>
  <si>
    <t>طارق</t>
  </si>
  <si>
    <t>احلام</t>
  </si>
  <si>
    <t>اسعد</t>
  </si>
  <si>
    <t>فردوس</t>
  </si>
  <si>
    <t>شاهر</t>
  </si>
  <si>
    <t>عطاف</t>
  </si>
  <si>
    <t>فرحان</t>
  </si>
  <si>
    <t>نبيله</t>
  </si>
  <si>
    <t>محمدنبيل</t>
  </si>
  <si>
    <t>محمد سعيد</t>
  </si>
  <si>
    <t>محمدفايز</t>
  </si>
  <si>
    <t>فريزه</t>
  </si>
  <si>
    <t>محمد اسامه</t>
  </si>
  <si>
    <t>سهيل</t>
  </si>
  <si>
    <t>صبحي</t>
  </si>
  <si>
    <t>رزان عبيد</t>
  </si>
  <si>
    <t>آمال</t>
  </si>
  <si>
    <t>منار</t>
  </si>
  <si>
    <t>عائدة</t>
  </si>
  <si>
    <t>حيدر</t>
  </si>
  <si>
    <t>مفيده</t>
  </si>
  <si>
    <t>محمد منى</t>
  </si>
  <si>
    <t>علا</t>
  </si>
  <si>
    <t>صياح</t>
  </si>
  <si>
    <t>فتحية</t>
  </si>
  <si>
    <t>شهرزاد</t>
  </si>
  <si>
    <t>ميسر</t>
  </si>
  <si>
    <t>تامر</t>
  </si>
  <si>
    <t>ادهم</t>
  </si>
  <si>
    <t>فائزه</t>
  </si>
  <si>
    <t>ميرفت</t>
  </si>
  <si>
    <t>نديمه</t>
  </si>
  <si>
    <t>عيده</t>
  </si>
  <si>
    <t>سلوه</t>
  </si>
  <si>
    <t>رانيه</t>
  </si>
  <si>
    <t>فيروز</t>
  </si>
  <si>
    <t>حنين</t>
  </si>
  <si>
    <t>محمد أمين</t>
  </si>
  <si>
    <t>فريد</t>
  </si>
  <si>
    <t>محمد نبيل</t>
  </si>
  <si>
    <t>خير الله</t>
  </si>
  <si>
    <t>علي حسن</t>
  </si>
  <si>
    <t>علا علي</t>
  </si>
  <si>
    <t>طه</t>
  </si>
  <si>
    <t>فطمه</t>
  </si>
  <si>
    <t>محمد رضوان</t>
  </si>
  <si>
    <t>ورده</t>
  </si>
  <si>
    <t>عبد الحميد</t>
  </si>
  <si>
    <t>محمد ابراهيم</t>
  </si>
  <si>
    <t>مأمون</t>
  </si>
  <si>
    <t>هويده</t>
  </si>
  <si>
    <t>محمد ديب</t>
  </si>
  <si>
    <t>حمود</t>
  </si>
  <si>
    <t>جيهان</t>
  </si>
  <si>
    <t>سلمى</t>
  </si>
  <si>
    <t>بشير</t>
  </si>
  <si>
    <t>زهره</t>
  </si>
  <si>
    <t>جورج</t>
  </si>
  <si>
    <t>وسام</t>
  </si>
  <si>
    <t>أمير</t>
  </si>
  <si>
    <t>ملكه</t>
  </si>
  <si>
    <t>نادر</t>
  </si>
  <si>
    <t>خوله</t>
  </si>
  <si>
    <t>ناجيه</t>
  </si>
  <si>
    <t>اخلاص</t>
  </si>
  <si>
    <t>محمد عيد</t>
  </si>
  <si>
    <t>ماري</t>
  </si>
  <si>
    <t>مزيد</t>
  </si>
  <si>
    <t>رمزيه</t>
  </si>
  <si>
    <t>بثينه</t>
  </si>
  <si>
    <t>محمد ماهر</t>
  </si>
  <si>
    <t>عبد الناصر</t>
  </si>
  <si>
    <t>محمد ايمن</t>
  </si>
  <si>
    <t>إيمان</t>
  </si>
  <si>
    <t>سالم</t>
  </si>
  <si>
    <t>عبدالرحمن</t>
  </si>
  <si>
    <t>ساره</t>
  </si>
  <si>
    <t>رولا</t>
  </si>
  <si>
    <t>فاضل</t>
  </si>
  <si>
    <t>ميشيل</t>
  </si>
  <si>
    <t>شوكت</t>
  </si>
  <si>
    <t>عبد المحسن</t>
  </si>
  <si>
    <t>ساميه</t>
  </si>
  <si>
    <t>نهى</t>
  </si>
  <si>
    <t>زينب المصري</t>
  </si>
  <si>
    <t>بهاء الدين</t>
  </si>
  <si>
    <t>محمد نذير</t>
  </si>
  <si>
    <t>فوزيه</t>
  </si>
  <si>
    <t>محمد مأمون</t>
  </si>
  <si>
    <t>ناديه</t>
  </si>
  <si>
    <t>فادي</t>
  </si>
  <si>
    <t>محمد منير</t>
  </si>
  <si>
    <t>ربى</t>
  </si>
  <si>
    <t>شعلان</t>
  </si>
  <si>
    <t>رفيف</t>
  </si>
  <si>
    <t>نورالهدى</t>
  </si>
  <si>
    <t>نسيب</t>
  </si>
  <si>
    <t>فتاه</t>
  </si>
  <si>
    <t>كناز</t>
  </si>
  <si>
    <t>رتيبه</t>
  </si>
  <si>
    <t>ثائر</t>
  </si>
  <si>
    <t>عز الدين</t>
  </si>
  <si>
    <t>نجاه</t>
  </si>
  <si>
    <t>زهيه</t>
  </si>
  <si>
    <t>هديل</t>
  </si>
  <si>
    <t>زاهيه</t>
  </si>
  <si>
    <t>نورالدين</t>
  </si>
  <si>
    <t>وفيق</t>
  </si>
  <si>
    <t>تهاني</t>
  </si>
  <si>
    <t>نهلا</t>
  </si>
  <si>
    <t>نمر</t>
  </si>
  <si>
    <t>نسيبه</t>
  </si>
  <si>
    <t>حميدي</t>
  </si>
  <si>
    <t>جهينه</t>
  </si>
  <si>
    <t>محمد حسين</t>
  </si>
  <si>
    <t>فياض</t>
  </si>
  <si>
    <t>محمدسعيد</t>
  </si>
  <si>
    <t>محمدسمير</t>
  </si>
  <si>
    <t>معروف</t>
  </si>
  <si>
    <t>علاء عباس</t>
  </si>
  <si>
    <t>محمد راتب</t>
  </si>
  <si>
    <t>هناده</t>
  </si>
  <si>
    <t>بدر الدين</t>
  </si>
  <si>
    <t>نبيها</t>
  </si>
  <si>
    <t>كامله</t>
  </si>
  <si>
    <t>عبد الستار</t>
  </si>
  <si>
    <t>عبد الحسيب</t>
  </si>
  <si>
    <t>مؤيد</t>
  </si>
  <si>
    <t>محمد باسم</t>
  </si>
  <si>
    <t>غالب</t>
  </si>
  <si>
    <t>اديب</t>
  </si>
  <si>
    <t>كمال الدين</t>
  </si>
  <si>
    <t>ثريا</t>
  </si>
  <si>
    <t>مخلص</t>
  </si>
  <si>
    <t>بلال</t>
  </si>
  <si>
    <t>شذى</t>
  </si>
  <si>
    <t>عهد</t>
  </si>
  <si>
    <t>يوسف الحلبي</t>
  </si>
  <si>
    <t>جبر</t>
  </si>
  <si>
    <t>وجيه</t>
  </si>
  <si>
    <t>رفعت</t>
  </si>
  <si>
    <t>مقررات السنة الرابعة (فصل أول )</t>
  </si>
  <si>
    <t>مقررات السنة الرابعة (فصل ثاني)</t>
  </si>
  <si>
    <t>عدد المقررات المسجلة للمرة الثانية</t>
  </si>
  <si>
    <t>عدد المقررات المسجلة لأكثر من مرتين</t>
  </si>
  <si>
    <t>المقررات التي يحق للطالب تسجيلها</t>
  </si>
  <si>
    <t>الفرنسية</t>
  </si>
  <si>
    <t>الإنكليزية</t>
  </si>
  <si>
    <t>تملأ صفحة إدخال البيانات بالمعلومات المطلوبة وبشكل دقيق وصحيح</t>
  </si>
  <si>
    <t>عند اختيار المقرر تضع بجانب اسم المقرر بالعمود الأزرق رقم /1/</t>
  </si>
  <si>
    <t xml:space="preserve">بعد الإنتهاء من عملية اختيار المقررات انتقل إلى صفحة </t>
  </si>
  <si>
    <t>ذوي شهداء الجيش وقوى الأمن الداخلي والجرحى وأبنائهم وأبناء المفقودين وأزواجهم</t>
  </si>
  <si>
    <t xml:space="preserve">أعضاء نقابة المعلمين وأبنائهم والعاملين وأبنائهم المنتسبين لنقابة العمال في وزارة التعليم العالي والمؤسسات والهيئات والجامعات التابعة لها </t>
  </si>
  <si>
    <t>عناصر الجيش العربي السوري والقوات المسلحة وقوى الامن الداخلي</t>
  </si>
  <si>
    <t>الاستمارة واطبع منها أربع نسخ</t>
  </si>
  <si>
    <t>رقم الإيقاف</t>
  </si>
  <si>
    <t>تدوير الرسوم</t>
  </si>
  <si>
    <t>الاسم باللغة الإنكليزية</t>
  </si>
  <si>
    <t>النسبة باللغة الإنكليزية</t>
  </si>
  <si>
    <t>الاسم الكامل باللغة الإنكليزية</t>
  </si>
  <si>
    <t>اسم الأب باللغة الإنكليزية</t>
  </si>
  <si>
    <t>اسم الأم باللغة الإنكليزية</t>
  </si>
  <si>
    <t>مكان الميلاد باللغة الإنكليزية</t>
  </si>
  <si>
    <t>لغة الطالب</t>
  </si>
  <si>
    <t>العاملين في وزارة التعليم العالي والمؤسسات والجامعات التابعة لها وأبنائهم</t>
  </si>
  <si>
    <t>مظهر</t>
  </si>
  <si>
    <t>منى سبع الليل</t>
  </si>
  <si>
    <t>محمدسامر</t>
  </si>
  <si>
    <t>رضيه</t>
  </si>
  <si>
    <t>محمد مروان</t>
  </si>
  <si>
    <t>نفيسه</t>
  </si>
  <si>
    <t>سامح</t>
  </si>
  <si>
    <t>خالد الخصي</t>
  </si>
  <si>
    <t>حفيظه خصي</t>
  </si>
  <si>
    <t>محمد الشيخ</t>
  </si>
  <si>
    <t>محمد يحيى</t>
  </si>
  <si>
    <t>محمد بهاء الدين</t>
  </si>
  <si>
    <t>دره</t>
  </si>
  <si>
    <t>نبيهه</t>
  </si>
  <si>
    <t>رياض قنبر</t>
  </si>
  <si>
    <t>اسامه عاشور</t>
  </si>
  <si>
    <t>شريفه</t>
  </si>
  <si>
    <t>دعاء هرموش</t>
  </si>
  <si>
    <t>منجد</t>
  </si>
  <si>
    <t>شيرين</t>
  </si>
  <si>
    <t>محمدزياد</t>
  </si>
  <si>
    <t>مديحه محمد</t>
  </si>
  <si>
    <t>محمد صالح</t>
  </si>
  <si>
    <t>محمد خيري</t>
  </si>
  <si>
    <t>بكري</t>
  </si>
  <si>
    <t>نها</t>
  </si>
  <si>
    <t>سوزانا الحداد</t>
  </si>
  <si>
    <t>منهل</t>
  </si>
  <si>
    <t>علا بغدادي</t>
  </si>
  <si>
    <t>نهى البسيط</t>
  </si>
  <si>
    <t>اميره البسيط</t>
  </si>
  <si>
    <t>نجيب</t>
  </si>
  <si>
    <t>محمد حسان</t>
  </si>
  <si>
    <t>مكيه</t>
  </si>
  <si>
    <t>رمزيه قاسم</t>
  </si>
  <si>
    <t>فاطمه طه</t>
  </si>
  <si>
    <t>ياسمين</t>
  </si>
  <si>
    <t>عبد الرحيم</t>
  </si>
  <si>
    <t>هبه عيسى</t>
  </si>
  <si>
    <t>عبيده</t>
  </si>
  <si>
    <t>نعمان مياله</t>
  </si>
  <si>
    <t>نزهى</t>
  </si>
  <si>
    <t>محمد ياسين</t>
  </si>
  <si>
    <t>محمد نعمان</t>
  </si>
  <si>
    <t>هدى علي</t>
  </si>
  <si>
    <t>عيسى الحداد</t>
  </si>
  <si>
    <t>عرفان</t>
  </si>
  <si>
    <t>عمار جحا</t>
  </si>
  <si>
    <t>عفاف جحا</t>
  </si>
  <si>
    <t>محمد صفوان الخطيب</t>
  </si>
  <si>
    <t>محمد صهيب قطه</t>
  </si>
  <si>
    <t>اديبه</t>
  </si>
  <si>
    <t>عبد الرحمن تركماني</t>
  </si>
  <si>
    <t>حمزه</t>
  </si>
  <si>
    <t>باسل كونان</t>
  </si>
  <si>
    <t>عبد الرحمن شاهين</t>
  </si>
  <si>
    <t>محمود بنيان</t>
  </si>
  <si>
    <t>عدي النجم</t>
  </si>
  <si>
    <t>محمد حتاحت</t>
  </si>
  <si>
    <t>منى دوابي</t>
  </si>
  <si>
    <t>ريحاب</t>
  </si>
  <si>
    <t>فهميه</t>
  </si>
  <si>
    <t>تقى ظاظا</t>
  </si>
  <si>
    <t>انفال</t>
  </si>
  <si>
    <t>رؤى حيدر</t>
  </si>
  <si>
    <t>لينه</t>
  </si>
  <si>
    <t>غدق يوسف</t>
  </si>
  <si>
    <t>ناهيه</t>
  </si>
  <si>
    <t>محمد خضر</t>
  </si>
  <si>
    <t>محمد محمد</t>
  </si>
  <si>
    <t>هبه السقا</t>
  </si>
  <si>
    <t>يارا منصور</t>
  </si>
  <si>
    <t>محمد اديب</t>
  </si>
  <si>
    <t>احمد الجبالي</t>
  </si>
  <si>
    <t>ريمان</t>
  </si>
  <si>
    <t>ايه جمران</t>
  </si>
  <si>
    <t>محمد رجب</t>
  </si>
  <si>
    <t>محمد أيمن</t>
  </si>
  <si>
    <t>بدر الدين ايوبي</t>
  </si>
  <si>
    <t>عربيه</t>
  </si>
  <si>
    <t>جعفر</t>
  </si>
  <si>
    <t>سقراط محرز</t>
  </si>
  <si>
    <t>سهيلا</t>
  </si>
  <si>
    <t>سوزان خير</t>
  </si>
  <si>
    <t>شذى سعديه</t>
  </si>
  <si>
    <t>ضيف الله الجاسم</t>
  </si>
  <si>
    <t>عمار بوز العسل</t>
  </si>
  <si>
    <t>نهيده</t>
  </si>
  <si>
    <t>شعاع</t>
  </si>
  <si>
    <t>ليلى بكري</t>
  </si>
  <si>
    <t>محمدديب</t>
  </si>
  <si>
    <t>محمد ابي مسبحه</t>
  </si>
  <si>
    <t>محمد الجديع</t>
  </si>
  <si>
    <t>احمد زياد</t>
  </si>
  <si>
    <t>محمد شوا</t>
  </si>
  <si>
    <t>محمد فارس</t>
  </si>
  <si>
    <t>محمد سامر دره</t>
  </si>
  <si>
    <t>مازنه</t>
  </si>
  <si>
    <t>مرح حاج علي</t>
  </si>
  <si>
    <t>مروه الحسين</t>
  </si>
  <si>
    <t>منال شلاح</t>
  </si>
  <si>
    <t>نغم كنعان</t>
  </si>
  <si>
    <t>محمد حسام الدين</t>
  </si>
  <si>
    <t>ياسر شيخ يوسف</t>
  </si>
  <si>
    <t>ساجده</t>
  </si>
  <si>
    <t>ابراهيم فطيمه</t>
  </si>
  <si>
    <t>احمد الوتار</t>
  </si>
  <si>
    <t>هلا</t>
  </si>
  <si>
    <t>حنا</t>
  </si>
  <si>
    <t>حسن درباس</t>
  </si>
  <si>
    <t>ديمه المكاري</t>
  </si>
  <si>
    <t>محمد أنس</t>
  </si>
  <si>
    <t>ضياء الدين</t>
  </si>
  <si>
    <t>سدره جاويش</t>
  </si>
  <si>
    <t>محمد عثمان</t>
  </si>
  <si>
    <t>سعاد الحمصي</t>
  </si>
  <si>
    <t>سماح الزعبي</t>
  </si>
  <si>
    <t>عبد الرحمن الكيلاني</t>
  </si>
  <si>
    <t>غياث الغبره</t>
  </si>
  <si>
    <t>ايمان حمشو</t>
  </si>
  <si>
    <t>فاطمه عبد الواحد</t>
  </si>
  <si>
    <t>محمد بلال سراج باشي</t>
  </si>
  <si>
    <t>محمد صلاح الخطيب</t>
  </si>
  <si>
    <t>موريس عزام</t>
  </si>
  <si>
    <t>عفاف نصر الدين</t>
  </si>
  <si>
    <t>نادر العص</t>
  </si>
  <si>
    <t>نضال الشعراني</t>
  </si>
  <si>
    <t>نور رجوب</t>
  </si>
  <si>
    <t>نور عبد الله</t>
  </si>
  <si>
    <t>هبه الله السروجي</t>
  </si>
  <si>
    <t>امنه فرح</t>
  </si>
  <si>
    <t>عبد الباسط</t>
  </si>
  <si>
    <t>اياد ابو زيتون</t>
  </si>
  <si>
    <t>ديمه ابو العيال</t>
  </si>
  <si>
    <t>يسرا</t>
  </si>
  <si>
    <t>رؤى غانم</t>
  </si>
  <si>
    <t>علي صالح</t>
  </si>
  <si>
    <t>نديده حمصي</t>
  </si>
  <si>
    <t>احمد الشديدي</t>
  </si>
  <si>
    <t>رزان السيد</t>
  </si>
  <si>
    <t>هبة</t>
  </si>
  <si>
    <t>مازن الخرس</t>
  </si>
  <si>
    <t>مرام الاسعد</t>
  </si>
  <si>
    <t>سليمان الكريان</t>
  </si>
  <si>
    <t>امونه</t>
  </si>
  <si>
    <t>حازم مرعي</t>
  </si>
  <si>
    <t>محمد مجركش</t>
  </si>
  <si>
    <t>دالينا</t>
  </si>
  <si>
    <t>إرسال ملف الإستمارة (Excel ) عبر البريد الإلكتروني إلى العنوان التالي :
acc.ol@hotmail.com 
ويجب أن يكون موضوع الإيميل هو الرقم الامتحاني للطالب</t>
  </si>
  <si>
    <t>منقطع</t>
  </si>
  <si>
    <t>فصل أول 2018-2019</t>
  </si>
  <si>
    <t>فصل أول 2019-2020</t>
  </si>
  <si>
    <t>رقم تدوير رسوم</t>
  </si>
  <si>
    <t>طابع هلال احمر
25  ل .س</t>
  </si>
  <si>
    <t xml:space="preserve">طابع مالي
 30  ل.س   </t>
  </si>
  <si>
    <t>رسم الانقطاع</t>
  </si>
  <si>
    <t>رسم فصول الانقطاع</t>
  </si>
  <si>
    <t>طابع بحث علمي
25ل.س</t>
  </si>
  <si>
    <t>فصل ثاني 2018-2019</t>
  </si>
  <si>
    <t>فصل أول 2020-2021</t>
  </si>
  <si>
    <t>الفصل الأول 2020-2021</t>
  </si>
  <si>
    <t>إجمالي الرسوم المطالب بسدادها</t>
  </si>
  <si>
    <t>ملاحظة: لا يعد الطالب مسجلاً إذا لم ينفذ تعليمات التسجيل كاملةً ويسلم أوراقه إلى القسم المختص  ، وهو مسؤول عن صحة المعلومات الواردة في هذه الاستمارة</t>
  </si>
  <si>
    <t>هالا</t>
  </si>
  <si>
    <t>رامز</t>
  </si>
  <si>
    <t>محمد عصام</t>
  </si>
  <si>
    <t>جورجيت</t>
  </si>
  <si>
    <t>رجب</t>
  </si>
  <si>
    <t>رابيه</t>
  </si>
  <si>
    <t>احمد النابلسي</t>
  </si>
  <si>
    <t>عارف</t>
  </si>
  <si>
    <t>محمد فؤاد</t>
  </si>
  <si>
    <t>نوري الحاج</t>
  </si>
  <si>
    <t>رشيد</t>
  </si>
  <si>
    <t>ايات النحلاوي</t>
  </si>
  <si>
    <t>محمد جمال الغنام</t>
  </si>
  <si>
    <t>محمد سعيد النبكي</t>
  </si>
  <si>
    <t>فاروق عبلا</t>
  </si>
  <si>
    <t>محمدراشد</t>
  </si>
  <si>
    <t>مهيب الحسين الكدرو</t>
  </si>
  <si>
    <t>عمشه الكدرو</t>
  </si>
  <si>
    <t>سمير الحلبي</t>
  </si>
  <si>
    <t>احمد حسام الدين</t>
  </si>
  <si>
    <t>لمى الاسعد</t>
  </si>
  <si>
    <t>محمد خير عبد الله</t>
  </si>
  <si>
    <t>ولاء حامد</t>
  </si>
  <si>
    <t>تميم الاحمدي</t>
  </si>
  <si>
    <t>محمد الصالح</t>
  </si>
  <si>
    <t>ايلين النبواني</t>
  </si>
  <si>
    <t>رنا ميا</t>
  </si>
  <si>
    <t>ربيحه</t>
  </si>
  <si>
    <t>علي عيد علوان</t>
  </si>
  <si>
    <t>اميره المغربي</t>
  </si>
  <si>
    <t>حواء</t>
  </si>
  <si>
    <t>حسين حماده</t>
  </si>
  <si>
    <t>ريم الابرص الشهير بلاشقر</t>
  </si>
  <si>
    <t>غريس حداد</t>
  </si>
  <si>
    <t>ولاء كرباج</t>
  </si>
  <si>
    <t>جمال فياض</t>
  </si>
  <si>
    <t>ضرار</t>
  </si>
  <si>
    <t>امينة</t>
  </si>
  <si>
    <t>مريم الصياد</t>
  </si>
  <si>
    <t>شما</t>
  </si>
  <si>
    <t>مهند العر</t>
  </si>
  <si>
    <t>بيان جمعه</t>
  </si>
  <si>
    <t>جهاد طيجن</t>
  </si>
  <si>
    <t>حمده مال</t>
  </si>
  <si>
    <t>احمد الطلاع</t>
  </si>
  <si>
    <t>صيفاء</t>
  </si>
  <si>
    <t>اناس الفحام</t>
  </si>
  <si>
    <t>تغريد حيا</t>
  </si>
  <si>
    <t>عبدالهادي</t>
  </si>
  <si>
    <t>حسن الاحمد</t>
  </si>
  <si>
    <t>دينا سيروان</t>
  </si>
  <si>
    <t>معاذ</t>
  </si>
  <si>
    <t>غصون قبيسي</t>
  </si>
  <si>
    <t>ربى عثمان</t>
  </si>
  <si>
    <t>رندا</t>
  </si>
  <si>
    <t>روان يوسف</t>
  </si>
  <si>
    <t>روعه علايا</t>
  </si>
  <si>
    <t>شروق طوقاه</t>
  </si>
  <si>
    <t>عبد الستار حيمود</t>
  </si>
  <si>
    <t>غاليه سنكري</t>
  </si>
  <si>
    <t>غدير عرابي</t>
  </si>
  <si>
    <t>عبدالغني</t>
  </si>
  <si>
    <t>فراس العلوني</t>
  </si>
  <si>
    <t>فرح صليلو</t>
  </si>
  <si>
    <t>غاليه</t>
  </si>
  <si>
    <t>محمد شحاده</t>
  </si>
  <si>
    <t>بثينة</t>
  </si>
  <si>
    <t>محمد وائل نصري</t>
  </si>
  <si>
    <t>محمود اليماني</t>
  </si>
  <si>
    <t>مصون الشلق</t>
  </si>
  <si>
    <t>مصطفى صدقي</t>
  </si>
  <si>
    <t>مقداد حسان</t>
  </si>
  <si>
    <t>ملك عابدين</t>
  </si>
  <si>
    <t>محمد رغيد</t>
  </si>
  <si>
    <t>بوران</t>
  </si>
  <si>
    <t>ميرنا حاطوم</t>
  </si>
  <si>
    <t>نرمين السعيد</t>
  </si>
  <si>
    <t>نور الدين الصباغ</t>
  </si>
  <si>
    <t>نور المطلق</t>
  </si>
  <si>
    <t>راميه</t>
  </si>
  <si>
    <t>نور الهدى مطامير</t>
  </si>
  <si>
    <t>يارا العساف</t>
  </si>
  <si>
    <t>مهيب</t>
  </si>
  <si>
    <t>شادي الراشد</t>
  </si>
  <si>
    <t>ناديا منصور</t>
  </si>
  <si>
    <t>ابراهيم الابراهيم</t>
  </si>
  <si>
    <t>نجيبه</t>
  </si>
  <si>
    <t>نورس حبيب</t>
  </si>
  <si>
    <t>اسراء العص</t>
  </si>
  <si>
    <t>ايمان ديب</t>
  </si>
  <si>
    <t>غزل بسمه</t>
  </si>
  <si>
    <t>مجد الخضر</t>
  </si>
  <si>
    <t>افلين</t>
  </si>
  <si>
    <t>محمد عبود</t>
  </si>
  <si>
    <t>محمد مهيار عيوير</t>
  </si>
  <si>
    <t>مريم الشيخه</t>
  </si>
  <si>
    <t>بشيره تقوى</t>
  </si>
  <si>
    <t>هاله الحمصي</t>
  </si>
  <si>
    <t>همسه الجرماني</t>
  </si>
  <si>
    <t>مسلط</t>
  </si>
  <si>
    <t>احمد مستو</t>
  </si>
  <si>
    <t>زكاء</t>
  </si>
  <si>
    <t>براء حيدر</t>
  </si>
  <si>
    <t>ريم ميهوب</t>
  </si>
  <si>
    <t>عبد الرحمن اليوسف</t>
  </si>
  <si>
    <t>عماد الكور</t>
  </si>
  <si>
    <t>محمد ضاهر</t>
  </si>
  <si>
    <t>لمى بشار</t>
  </si>
  <si>
    <t>لينا القوتلي</t>
  </si>
  <si>
    <t>محمد حسام بلطه جي</t>
  </si>
  <si>
    <t>رانيا زهراوي</t>
  </si>
  <si>
    <t>محمود دقاق</t>
  </si>
  <si>
    <t>مريانا برجاس</t>
  </si>
  <si>
    <t>مصطفى تباب</t>
  </si>
  <si>
    <t>انس</t>
  </si>
  <si>
    <t>وئام العبد الله</t>
  </si>
  <si>
    <t>فطيم</t>
  </si>
  <si>
    <t>خير الدين</t>
  </si>
  <si>
    <t>زهريه</t>
  </si>
  <si>
    <t>يونس</t>
  </si>
  <si>
    <t>فطوم</t>
  </si>
  <si>
    <t>عفيف</t>
  </si>
  <si>
    <t>محمد وحيد</t>
  </si>
  <si>
    <t>جواهر</t>
  </si>
  <si>
    <t>محمد خالد</t>
  </si>
  <si>
    <t>راتب</t>
  </si>
  <si>
    <t>محمد فواز</t>
  </si>
  <si>
    <t>نورا</t>
  </si>
  <si>
    <t>احمد حمزه</t>
  </si>
  <si>
    <t>فطوم حمزه</t>
  </si>
  <si>
    <t>جعفر صالح</t>
  </si>
  <si>
    <t>احمد قبلان</t>
  </si>
  <si>
    <t>عبد الفتاح جعفر</t>
  </si>
  <si>
    <t>رنيم زين</t>
  </si>
  <si>
    <t>محمود كردلي</t>
  </si>
  <si>
    <t>نرمين رستم</t>
  </si>
  <si>
    <t>هبه غزاوي</t>
  </si>
  <si>
    <t>محمد اياد سعديه</t>
  </si>
  <si>
    <t>سحر شربجي</t>
  </si>
  <si>
    <t>اسراء عيسى</t>
  </si>
  <si>
    <t>ايناس الدياب</t>
  </si>
  <si>
    <t>باير</t>
  </si>
  <si>
    <t>غادة</t>
  </si>
  <si>
    <t>صفا</t>
  </si>
  <si>
    <t>نصوح</t>
  </si>
  <si>
    <t>كريم</t>
  </si>
  <si>
    <t>جوليا</t>
  </si>
  <si>
    <t>زبيدة</t>
  </si>
  <si>
    <t>محمد محي الدين</t>
  </si>
  <si>
    <t>راميا</t>
  </si>
  <si>
    <t>نور الدين</t>
  </si>
  <si>
    <t>عاطف</t>
  </si>
  <si>
    <t>عزه</t>
  </si>
  <si>
    <t>محمد عبد الرحمن</t>
  </si>
  <si>
    <t>محمد يونس</t>
  </si>
  <si>
    <t>شاكر</t>
  </si>
  <si>
    <t>نزيهه</t>
  </si>
  <si>
    <t>بارعه</t>
  </si>
  <si>
    <t>سعده</t>
  </si>
  <si>
    <t>نبال</t>
  </si>
  <si>
    <t>محمد قاسم</t>
  </si>
  <si>
    <t>محمد ماهر الحمو</t>
  </si>
  <si>
    <t>عبدالحميد</t>
  </si>
  <si>
    <t>احمد نور العين</t>
  </si>
  <si>
    <t>نظير</t>
  </si>
  <si>
    <t>ليال عرفه</t>
  </si>
  <si>
    <t>محمدايمن</t>
  </si>
  <si>
    <t>يارا قواص</t>
  </si>
  <si>
    <t>تمام</t>
  </si>
  <si>
    <t>محمد هيثم ابو شامه</t>
  </si>
  <si>
    <t>محمد فراس البرقاوي</t>
  </si>
  <si>
    <t>هونادا</t>
  </si>
  <si>
    <t>منور</t>
  </si>
  <si>
    <t>ابتسام الحبش</t>
  </si>
  <si>
    <t>دانيه</t>
  </si>
  <si>
    <t>شادي عجينه</t>
  </si>
  <si>
    <t>محمد الصابو ني</t>
  </si>
  <si>
    <t>صافي</t>
  </si>
  <si>
    <t>دانه محمد</t>
  </si>
  <si>
    <t>محمدفهد</t>
  </si>
  <si>
    <t>لبنى احمد</t>
  </si>
  <si>
    <t>ابراهيم خراطه</t>
  </si>
  <si>
    <t>بتول العمار</t>
  </si>
  <si>
    <t>بدريه العبيد</t>
  </si>
  <si>
    <t>احمد مأمون</t>
  </si>
  <si>
    <t>جورج ابو عقل</t>
  </si>
  <si>
    <t>شجاع</t>
  </si>
  <si>
    <t>نزهة</t>
  </si>
  <si>
    <t>حفيظه الغفير</t>
  </si>
  <si>
    <t>دانيه دحبور</t>
  </si>
  <si>
    <t>ريم حماده</t>
  </si>
  <si>
    <t>سوسن ابو عقل</t>
  </si>
  <si>
    <t>علا العلبي</t>
  </si>
  <si>
    <t>علا شما</t>
  </si>
  <si>
    <t>لؤي نصر</t>
  </si>
  <si>
    <t>صفوح</t>
  </si>
  <si>
    <t>سناء ناصر</t>
  </si>
  <si>
    <t>محمد الرفاعي</t>
  </si>
  <si>
    <t>محمد المصطفى</t>
  </si>
  <si>
    <t>مرح الزعبي</t>
  </si>
  <si>
    <t>محمد نادر</t>
  </si>
  <si>
    <t>اسامه ابو شامه</t>
  </si>
  <si>
    <t>محمد قشقو</t>
  </si>
  <si>
    <t>تغريد حشمه</t>
  </si>
  <si>
    <t>محمد بديع</t>
  </si>
  <si>
    <t>وهيب</t>
  </si>
  <si>
    <t>اسعد سكري</t>
  </si>
  <si>
    <t>دانا مسبحه</t>
  </si>
  <si>
    <t>محمد عماد الدين</t>
  </si>
  <si>
    <t>عدنان قصار</t>
  </si>
  <si>
    <t>محمد سعيد الانيس</t>
  </si>
  <si>
    <t>عمر سليمان</t>
  </si>
  <si>
    <t>مهى حسين</t>
  </si>
  <si>
    <t>محمد خالد نجيبه</t>
  </si>
  <si>
    <t>ثريا عليان</t>
  </si>
  <si>
    <t>محمد غيث عرفه</t>
  </si>
  <si>
    <t>محمد عبله</t>
  </si>
  <si>
    <t>دارين الاسعد</t>
  </si>
  <si>
    <t>شحادة</t>
  </si>
  <si>
    <t>كيتي عوده</t>
  </si>
  <si>
    <t>ميار بطرني</t>
  </si>
  <si>
    <t>محمد منقاش</t>
  </si>
  <si>
    <t>محمد فريد</t>
  </si>
  <si>
    <t>علي نعمان</t>
  </si>
  <si>
    <t>عمار المؤذن</t>
  </si>
  <si>
    <t>جودي خدام</t>
  </si>
  <si>
    <t>مرح البشاش</t>
  </si>
  <si>
    <t>احمد رباح</t>
  </si>
  <si>
    <t>كرم الملحم</t>
  </si>
  <si>
    <t>نورشان شيخو</t>
  </si>
  <si>
    <t xml:space="preserve">روشين مصطفى </t>
  </si>
  <si>
    <t>نورمان حسن</t>
  </si>
  <si>
    <t>رشا سويدان</t>
  </si>
  <si>
    <t>بهاء الدين التيناوي</t>
  </si>
  <si>
    <t>ليث طبوش</t>
  </si>
  <si>
    <t>عدنان الدالاتي</t>
  </si>
  <si>
    <t>رامه حجازي</t>
  </si>
  <si>
    <t>بيان الحصوه</t>
  </si>
  <si>
    <t>حنين احمد</t>
  </si>
  <si>
    <t>ماريانا قرطاس</t>
  </si>
  <si>
    <t>نور جباخنجي</t>
  </si>
  <si>
    <t>يزن عبد الرحمن حسني</t>
  </si>
  <si>
    <t>محمد عمر السرحان</t>
  </si>
  <si>
    <t>رنيم ادريس</t>
  </si>
  <si>
    <t>عبدالعزيز</t>
  </si>
  <si>
    <t>بشار الرحال</t>
  </si>
  <si>
    <t>محمد عبد الرزاق</t>
  </si>
  <si>
    <t>هزار الحلاق</t>
  </si>
  <si>
    <t>رهف الشياح</t>
  </si>
  <si>
    <t>فراس الحلاق</t>
  </si>
  <si>
    <t>علاء خليل</t>
  </si>
  <si>
    <t>منى ابراهيم</t>
  </si>
  <si>
    <t>ندى الشوفي</t>
  </si>
  <si>
    <t>رئفت غزالي</t>
  </si>
  <si>
    <t>صفاء عوده</t>
  </si>
  <si>
    <t>خجومعلم</t>
  </si>
  <si>
    <t>محمد عامر المنصوري</t>
  </si>
  <si>
    <t>نصر ورده</t>
  </si>
  <si>
    <t>خديجه عيد</t>
  </si>
  <si>
    <t>ربى ناعسه</t>
  </si>
  <si>
    <t>سحر المعلم</t>
  </si>
  <si>
    <t>عبير عرنوس</t>
  </si>
  <si>
    <t>امنه عرنوس</t>
  </si>
  <si>
    <t>علا كريشاتي</t>
  </si>
  <si>
    <t>حنان كريشاتي</t>
  </si>
  <si>
    <t>محمد نصر الله</t>
  </si>
  <si>
    <t>سمر نصر الله</t>
  </si>
  <si>
    <t>محمد وسيم الشورى</t>
  </si>
  <si>
    <t>ربيعه غنام</t>
  </si>
  <si>
    <t>هاشم حمزه</t>
  </si>
  <si>
    <t>وفاء مرعي القاضي</t>
  </si>
  <si>
    <t>هديه الحلواني</t>
  </si>
  <si>
    <t>مسره مكوح</t>
  </si>
  <si>
    <t>رنى الركاد</t>
  </si>
  <si>
    <t>شذا فرنسيس</t>
  </si>
  <si>
    <t>غاده دروبي</t>
  </si>
  <si>
    <t>عامر قصقص</t>
  </si>
  <si>
    <t>محمد الدبس</t>
  </si>
  <si>
    <t>سلوى الحوراني</t>
  </si>
  <si>
    <t>ايناس الرواس</t>
  </si>
  <si>
    <t>صلاح الدين حامده</t>
  </si>
  <si>
    <t>علاء نظام</t>
  </si>
  <si>
    <t>هناء هيفا</t>
  </si>
  <si>
    <t>لما شهاب الدين</t>
  </si>
  <si>
    <t>لورين وهبه</t>
  </si>
  <si>
    <t>مها غرز الدين</t>
  </si>
  <si>
    <t>محمد حسن الحموي</t>
  </si>
  <si>
    <t>انس ايوبي</t>
  </si>
  <si>
    <t>تيريز الجوابره</t>
  </si>
  <si>
    <t>رشا بصل</t>
  </si>
  <si>
    <t>رئيفه خلوف</t>
  </si>
  <si>
    <t>ميناس داود</t>
  </si>
  <si>
    <t>مريم داؤود</t>
  </si>
  <si>
    <t>ابراهيم ابو ديب</t>
  </si>
  <si>
    <t>القيس ابراهيم</t>
  </si>
  <si>
    <t>روان دركزلي</t>
  </si>
  <si>
    <t>محمد مكي عجاج</t>
  </si>
  <si>
    <t>نور الدين علاوي</t>
  </si>
  <si>
    <t>صباح سنديان</t>
  </si>
  <si>
    <t>رنده عباس</t>
  </si>
  <si>
    <t>حنان عباس</t>
  </si>
  <si>
    <t>عيد الناصر</t>
  </si>
  <si>
    <t>محمد مجد دركشلي</t>
  </si>
  <si>
    <t>يمان الصالحاني</t>
  </si>
  <si>
    <t>خلود الفحل</t>
  </si>
  <si>
    <t>نجاح حمصي</t>
  </si>
  <si>
    <t>رهيف حسن</t>
  </si>
  <si>
    <t>عاليه الجرمقاني</t>
  </si>
  <si>
    <t>محمد الخطيب</t>
  </si>
  <si>
    <t>مهند ابو شاهين</t>
  </si>
  <si>
    <t>نور مصري</t>
  </si>
  <si>
    <t>رهام ابو حسن</t>
  </si>
  <si>
    <t>عماد المحسن</t>
  </si>
  <si>
    <t>ريام</t>
  </si>
  <si>
    <t>محمد بسام المصري</t>
  </si>
  <si>
    <t>محمد حيدر بيضون</t>
  </si>
  <si>
    <t>يزن مهنا</t>
  </si>
  <si>
    <t>انعام المرجى</t>
  </si>
  <si>
    <t>ايه الله اتاسي</t>
  </si>
  <si>
    <t>رنا حديد</t>
  </si>
  <si>
    <t>احمد عصعص</t>
  </si>
  <si>
    <t>رانيا سعيد</t>
  </si>
  <si>
    <t>رهام الحجار</t>
  </si>
  <si>
    <t>رولانا الراعي</t>
  </si>
  <si>
    <t>مصطفى الطعام</t>
  </si>
  <si>
    <t>محمد جابر</t>
  </si>
  <si>
    <t>نادين زهره</t>
  </si>
  <si>
    <t>عزت</t>
  </si>
  <si>
    <t>امين نورو</t>
  </si>
  <si>
    <t>فاطمه اسعد</t>
  </si>
  <si>
    <t>سهير الخبي</t>
  </si>
  <si>
    <t>وسيم قبه جي</t>
  </si>
  <si>
    <t>اميل</t>
  </si>
  <si>
    <t>نجوى هلال</t>
  </si>
  <si>
    <t>رشا المحمد</t>
  </si>
  <si>
    <t>رحوم</t>
  </si>
  <si>
    <t>روحيه الكفوله</t>
  </si>
  <si>
    <t>علاء صلاح الدين</t>
  </si>
  <si>
    <t>راغده حامد</t>
  </si>
  <si>
    <t>زياد ونوس</t>
  </si>
  <si>
    <t>وهيبه ابراهيم</t>
  </si>
  <si>
    <t>نيرما هواري</t>
  </si>
  <si>
    <t>لينا سكر</t>
  </si>
  <si>
    <t>اسماء عبود</t>
  </si>
  <si>
    <t>اسيه اراجه</t>
  </si>
  <si>
    <t>مروه السيروان</t>
  </si>
  <si>
    <t>رهان التركماني</t>
  </si>
  <si>
    <t>مرسوله</t>
  </si>
  <si>
    <t>حنان سليمان</t>
  </si>
  <si>
    <t>خيزران</t>
  </si>
  <si>
    <t>ريم شباط</t>
  </si>
  <si>
    <t>سماح عرفه</t>
  </si>
  <si>
    <t>وليد جمعه</t>
  </si>
  <si>
    <t>عبدو الهادي</t>
  </si>
  <si>
    <t>اسامه شبلي</t>
  </si>
  <si>
    <t>توفبق</t>
  </si>
  <si>
    <t>عائشة حمزه</t>
  </si>
  <si>
    <t>سامر الشلق</t>
  </si>
  <si>
    <t>هدى الجولق</t>
  </si>
  <si>
    <t>عبد الرحيم الحمد</t>
  </si>
  <si>
    <t>ايفون كوركجيان</t>
  </si>
  <si>
    <t>كيفورك</t>
  </si>
  <si>
    <t>صونيا</t>
  </si>
  <si>
    <t>شفيقه الحناوي</t>
  </si>
  <si>
    <t>سلمى الحمدان</t>
  </si>
  <si>
    <t>ليلى شيا</t>
  </si>
  <si>
    <t>محمود حبوش</t>
  </si>
  <si>
    <t>عزيزه حسن</t>
  </si>
  <si>
    <t>عمار البطحيش</t>
  </si>
  <si>
    <t>هزار</t>
  </si>
  <si>
    <t>روز البديوي</t>
  </si>
  <si>
    <t>ميسر يونس</t>
  </si>
  <si>
    <t>عبد السلام درويش</t>
  </si>
  <si>
    <t>وئام الوف</t>
  </si>
  <si>
    <t>مرام حداد</t>
  </si>
  <si>
    <t>ابراهيم عبد الحق</t>
  </si>
  <si>
    <t>ربيعه عبد الحق</t>
  </si>
  <si>
    <t>ايمن الحلبي</t>
  </si>
  <si>
    <t>ايهاب الوهبه</t>
  </si>
  <si>
    <t>حنان الوهبه</t>
  </si>
  <si>
    <t>رنيم شرابي</t>
  </si>
  <si>
    <t>غنى</t>
  </si>
  <si>
    <t>حسام جديد</t>
  </si>
  <si>
    <t>محمد نبيل نداف</t>
  </si>
  <si>
    <t>منى محملجي</t>
  </si>
  <si>
    <t>نور الدين خاناتي</t>
  </si>
  <si>
    <t>ناريمان قضباشي</t>
  </si>
  <si>
    <t>ظريفه عبد الغني</t>
  </si>
  <si>
    <t>نعيمه رمضان</t>
  </si>
  <si>
    <t>محمد الزعيم</t>
  </si>
  <si>
    <t>رياض كوجان</t>
  </si>
  <si>
    <t>ولاء ياغي</t>
  </si>
  <si>
    <t>ربيعه نوفل</t>
  </si>
  <si>
    <t>خليل سلام</t>
  </si>
  <si>
    <t>رؤى مكي</t>
  </si>
  <si>
    <t>خالد جاموكيكي</t>
  </si>
  <si>
    <t>سحر غانم</t>
  </si>
  <si>
    <t>مروه جباصيني</t>
  </si>
  <si>
    <t>خوله المولى</t>
  </si>
  <si>
    <t>دعاء الهرايسي</t>
  </si>
  <si>
    <t>دنيا ارناؤط</t>
  </si>
  <si>
    <t>علي الشيخ سليمان</t>
  </si>
  <si>
    <t>محي الدين نصر الله</t>
  </si>
  <si>
    <t>اياد القباني</t>
  </si>
  <si>
    <t>احمد المبيض</t>
  </si>
  <si>
    <t>حسام الصالحاني</t>
  </si>
  <si>
    <t>كرم سره</t>
  </si>
  <si>
    <t>كنانه بغدادي</t>
  </si>
  <si>
    <t>ليث نصر</t>
  </si>
  <si>
    <t>لين السلطي</t>
  </si>
  <si>
    <t>محمد بلال نادر</t>
  </si>
  <si>
    <t>لميس الصباغ</t>
  </si>
  <si>
    <t>محمد حسان قاروط</t>
  </si>
  <si>
    <t>انعام حسين محمود</t>
  </si>
  <si>
    <t>علاء المزين</t>
  </si>
  <si>
    <t>محمد رامح سليم</t>
  </si>
  <si>
    <t>رامي عباس</t>
  </si>
  <si>
    <t>مديحه اسمندر</t>
  </si>
  <si>
    <t>محمد موفق المزور</t>
  </si>
  <si>
    <t>امل اللوجي</t>
  </si>
  <si>
    <t>ابتهاج صبري</t>
  </si>
  <si>
    <t>محمد حيدر</t>
  </si>
  <si>
    <t>خوله الشيخ عطيه</t>
  </si>
  <si>
    <t>علاء الدين نور الدين</t>
  </si>
  <si>
    <t>هبه دبوسي</t>
  </si>
  <si>
    <t>وديعه السيد</t>
  </si>
  <si>
    <t>بردوان حاجو</t>
  </si>
  <si>
    <t>حزينه</t>
  </si>
  <si>
    <t>كنان العيسى</t>
  </si>
  <si>
    <t>عبد الوهاب الفوال</t>
  </si>
  <si>
    <t>محمد ابو زلفه</t>
  </si>
  <si>
    <t>محمد ابراهيم النحلاوي</t>
  </si>
  <si>
    <t>ايات ناجي</t>
  </si>
  <si>
    <t>روزبا داود</t>
  </si>
  <si>
    <t>سميحه عزام</t>
  </si>
  <si>
    <t>رامي نوفل</t>
  </si>
  <si>
    <t>نوال نوفل</t>
  </si>
  <si>
    <t>هيفاء القسيم</t>
  </si>
  <si>
    <t>سليم العبد الله</t>
  </si>
  <si>
    <t>الفت عدس</t>
  </si>
  <si>
    <t>نور الدين سعد</t>
  </si>
  <si>
    <t>ربيده</t>
  </si>
  <si>
    <t>رهف عيسى</t>
  </si>
  <si>
    <t>مؤمنات اوتاني سعده</t>
  </si>
  <si>
    <t>رواد الضاهر عزام</t>
  </si>
  <si>
    <t>لميس سلوم</t>
  </si>
  <si>
    <t>رؤى غيبور</t>
  </si>
  <si>
    <t>رئيسه شاطر</t>
  </si>
  <si>
    <t>الاستمارة الخاصة بتسجيل طلاب برنامج المحاسبة في الفصل الأول للعام الدراسي 2022/2021</t>
  </si>
  <si>
    <t>الرق الاتحاني</t>
  </si>
  <si>
    <t>إختر اللغة في المقررات الأجنبية</t>
  </si>
  <si>
    <t>سحر المحمود</t>
  </si>
  <si>
    <t>رهف فطوم</t>
  </si>
  <si>
    <t>حسن جعدان</t>
  </si>
  <si>
    <t>معتصم ابراهيم</t>
  </si>
  <si>
    <t>فلك حجازي</t>
  </si>
  <si>
    <t>عبد الله العائدي</t>
  </si>
  <si>
    <t>هبه مملوك</t>
  </si>
  <si>
    <t>محمدفرزت</t>
  </si>
  <si>
    <t>مستنفذ</t>
  </si>
  <si>
    <t>فصل ثاني 2020-2021</t>
  </si>
  <si>
    <t>الرسوم</t>
  </si>
  <si>
    <t>البيانات باللغة الإنكليزية</t>
  </si>
  <si>
    <t>فصول الإنقطاع</t>
  </si>
  <si>
    <t>رسم فصل الانقطاع</t>
  </si>
  <si>
    <t>رسم تسجيل سنوي</t>
  </si>
  <si>
    <t>غير سوري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</si>
  <si>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</si>
  <si>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</si>
  <si>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</si>
  <si>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</si>
  <si>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</si>
  <si>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</si>
  <si>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</si>
  <si>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</si>
  <si>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</si>
  <si>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</si>
  <si>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</si>
  <si>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</si>
  <si>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</si>
  <si>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</si>
  <si>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العربية السورية</t>
  </si>
  <si>
    <t>الفلسطينية السورية</t>
  </si>
  <si>
    <t>عربين</t>
  </si>
  <si>
    <t xml:space="preserve">دمشق </t>
  </si>
  <si>
    <t>اللبنانية</t>
  </si>
  <si>
    <t>الرياض</t>
  </si>
  <si>
    <t>الأردنية</t>
  </si>
  <si>
    <t>حماه</t>
  </si>
  <si>
    <t>التونسية</t>
  </si>
  <si>
    <t>السعودية</t>
  </si>
  <si>
    <t>الإيرانية</t>
  </si>
  <si>
    <t>العراقية</t>
  </si>
  <si>
    <t>الأفغانية</t>
  </si>
  <si>
    <t>الفلسطينية</t>
  </si>
  <si>
    <t>الصومالية</t>
  </si>
  <si>
    <t>المغربية</t>
  </si>
  <si>
    <t>الجزائرية</t>
  </si>
  <si>
    <t>الباكستانية</t>
  </si>
  <si>
    <t xml:space="preserve">ريف دمشق </t>
  </si>
  <si>
    <t>السودانية</t>
  </si>
  <si>
    <t>اليمنية</t>
  </si>
  <si>
    <t>ليبيا</t>
  </si>
  <si>
    <t xml:space="preserve">درعا </t>
  </si>
  <si>
    <t>المصرية</t>
  </si>
  <si>
    <t>ادبي</t>
  </si>
  <si>
    <t xml:space="preserve">ادبي </t>
  </si>
  <si>
    <t>العامة</t>
  </si>
  <si>
    <t>مصر</t>
  </si>
  <si>
    <t>2016</t>
  </si>
  <si>
    <t>2017</t>
  </si>
  <si>
    <t>رقم جواز السفر لغير السوريين</t>
  </si>
  <si>
    <t xml:space="preserve">                                                       المقررات المسجلة في الفصل الأول للعام الدراسي 2021/ 2022
ملاحظة 1:تقع اختيار جميع هذه المقررات على مسؤولية الطالب.
ملاحظة 2 :لا تعدل هذه المقررات أو يضاف تسجيل أي مقرر بعد تسديد الرسوم وتثبيت التسجيل .</t>
  </si>
  <si>
    <t>الرسوم المدورة</t>
  </si>
  <si>
    <t>أدخل الرقم الإمتحاني</t>
  </si>
  <si>
    <t>مها مطلق</t>
  </si>
  <si>
    <t>الرابعة</t>
  </si>
  <si>
    <t>الفصل الأول 2018-2019</t>
  </si>
  <si>
    <t>عيشه</t>
  </si>
  <si>
    <t>علي مؤمني</t>
  </si>
  <si>
    <t>عمان</t>
  </si>
  <si>
    <t>مروه المجذوب</t>
  </si>
  <si>
    <t>اربد</t>
  </si>
  <si>
    <t>الاء بهلوان</t>
  </si>
  <si>
    <t>ميسره الجندي</t>
  </si>
  <si>
    <t>نعمان</t>
  </si>
  <si>
    <t>الكويت</t>
  </si>
  <si>
    <t>الحمراء</t>
  </si>
  <si>
    <t>عبد الجبار العوده</t>
  </si>
  <si>
    <t>كمره العوده</t>
  </si>
  <si>
    <t>ام قصير</t>
  </si>
  <si>
    <t>خديجه درويش</t>
  </si>
  <si>
    <t>الدرباسية</t>
  </si>
  <si>
    <t>كابرييلا منيرجي</t>
  </si>
  <si>
    <t>استوكهولم</t>
  </si>
  <si>
    <t>مايا مراد</t>
  </si>
  <si>
    <t>المالكيه</t>
  </si>
  <si>
    <t>راما محمد</t>
  </si>
  <si>
    <t>محمد شريف</t>
  </si>
  <si>
    <t>روهات عثمان</t>
  </si>
  <si>
    <t>الرابعة حديث</t>
  </si>
  <si>
    <t>محمد بلال الفيل</t>
  </si>
  <si>
    <t>يبرود</t>
  </si>
  <si>
    <t>ياسر علي</t>
  </si>
  <si>
    <t>عمشه محمد</t>
  </si>
  <si>
    <t>ليلان</t>
  </si>
  <si>
    <t>حازم الشاتم</t>
  </si>
  <si>
    <t>نجمه</t>
  </si>
  <si>
    <t>الهالة</t>
  </si>
  <si>
    <t>عائشه الحمدو اليتيم</t>
  </si>
  <si>
    <t>جمعة</t>
  </si>
  <si>
    <t>نديمه اليتيم</t>
  </si>
  <si>
    <t>السفيرة</t>
  </si>
  <si>
    <t>يارا الغبن الشلش</t>
  </si>
  <si>
    <t>الثورة</t>
  </si>
  <si>
    <t>ريمه طربيه</t>
  </si>
  <si>
    <t>القريا</t>
  </si>
  <si>
    <t>امان ابو احمد</t>
  </si>
  <si>
    <t xml:space="preserve">بكا </t>
  </si>
  <si>
    <t>ديالا محفوظ نصر</t>
  </si>
  <si>
    <t>سمره</t>
  </si>
  <si>
    <t>نصار</t>
  </si>
  <si>
    <t>منال البعيني</t>
  </si>
  <si>
    <t>ذوقان</t>
  </si>
  <si>
    <t>فرحا البعيني</t>
  </si>
  <si>
    <t>جرمانا</t>
  </si>
  <si>
    <t>رلى ريدان زين الدين</t>
  </si>
  <si>
    <t>شهبا</t>
  </si>
  <si>
    <t>عراجه</t>
  </si>
  <si>
    <t>عرمان</t>
  </si>
  <si>
    <t>لبنى عزام</t>
  </si>
  <si>
    <t>تعاره</t>
  </si>
  <si>
    <t>سحر الملحم</t>
  </si>
  <si>
    <t>ملح</t>
  </si>
  <si>
    <t>ميرفت زين الدين</t>
  </si>
  <si>
    <t>انصاف الاعور</t>
  </si>
  <si>
    <t>قنوات</t>
  </si>
  <si>
    <t>الهيات</t>
  </si>
  <si>
    <t>قصي حمزه</t>
  </si>
  <si>
    <t>شكيب</t>
  </si>
  <si>
    <t>اعتدال رزق</t>
  </si>
  <si>
    <t>عرى</t>
  </si>
  <si>
    <t>عبد الله ابو الحسن</t>
  </si>
  <si>
    <t>ريما ابو حسان</t>
  </si>
  <si>
    <t>رسيله</t>
  </si>
  <si>
    <t>بيان</t>
  </si>
  <si>
    <t>ذكاء بو حسون</t>
  </si>
  <si>
    <t>ناصيف</t>
  </si>
  <si>
    <t>لايقه</t>
  </si>
  <si>
    <t>حياه</t>
  </si>
  <si>
    <t>خالده عامر</t>
  </si>
  <si>
    <t>امال عامر</t>
  </si>
  <si>
    <t>منيره حمزه</t>
  </si>
  <si>
    <t>ايهم الحلبي</t>
  </si>
  <si>
    <t>جيهان درويش</t>
  </si>
  <si>
    <t>فاتن الميمساني</t>
  </si>
  <si>
    <t>وهيبه</t>
  </si>
  <si>
    <t>صما</t>
  </si>
  <si>
    <t>مجد ابو حجيله</t>
  </si>
  <si>
    <t>طربا</t>
  </si>
  <si>
    <t>لبنى عليوي</t>
  </si>
  <si>
    <t>انصاف زهر الدين</t>
  </si>
  <si>
    <t>منار ثابت</t>
  </si>
  <si>
    <t>بشاره الشماس</t>
  </si>
  <si>
    <t>وليد الصغير</t>
  </si>
  <si>
    <t>نايفي</t>
  </si>
  <si>
    <t>حنين حسون</t>
  </si>
  <si>
    <t>الرحا</t>
  </si>
  <si>
    <t>الهويا</t>
  </si>
  <si>
    <t>نصير</t>
  </si>
  <si>
    <t>ندى سلام</t>
  </si>
  <si>
    <t>ليبيا البيضاء</t>
  </si>
  <si>
    <t>وعد نصر الدين</t>
  </si>
  <si>
    <t>فداء قطيني</t>
  </si>
  <si>
    <t>جميله الصحناوي</t>
  </si>
  <si>
    <t>مدلان</t>
  </si>
  <si>
    <t>ديالا العوابده</t>
  </si>
  <si>
    <t>ميه</t>
  </si>
  <si>
    <t>جده</t>
  </si>
  <si>
    <t>راغب</t>
  </si>
  <si>
    <t>مايا ابو شاح</t>
  </si>
  <si>
    <t>عاليه</t>
  </si>
  <si>
    <t>صلخد</t>
  </si>
  <si>
    <t>نائله</t>
  </si>
  <si>
    <t>نادين حمشو</t>
  </si>
  <si>
    <t>نهيا</t>
  </si>
  <si>
    <t>لاهثه</t>
  </si>
  <si>
    <t>غيداء العوابده</t>
  </si>
  <si>
    <t>جادالله</t>
  </si>
  <si>
    <t>ضياء</t>
  </si>
  <si>
    <t>ربيع دارب نصر</t>
  </si>
  <si>
    <t>اصاله عريج</t>
  </si>
  <si>
    <t>نهال المغربي</t>
  </si>
  <si>
    <t>مصاد</t>
  </si>
  <si>
    <t>رندا مقلد</t>
  </si>
  <si>
    <t>العراق بغداد</t>
  </si>
  <si>
    <t>اليامه الزغير</t>
  </si>
  <si>
    <t>السهوه</t>
  </si>
  <si>
    <t>الهيت</t>
  </si>
  <si>
    <t>وسيم الشوفي</t>
  </si>
  <si>
    <t>براءه مشرف</t>
  </si>
  <si>
    <t>منيب</t>
  </si>
  <si>
    <t>فرج</t>
  </si>
  <si>
    <t>ماهر عبد الملك</t>
  </si>
  <si>
    <t>كهيلا</t>
  </si>
  <si>
    <t>رفيق الصفدي</t>
  </si>
  <si>
    <t>الدور</t>
  </si>
  <si>
    <t>عباده ابو عساف</t>
  </si>
  <si>
    <t>جماله</t>
  </si>
  <si>
    <t>عتيل</t>
  </si>
  <si>
    <t>ليندا</t>
  </si>
  <si>
    <t>مجد ابو صعب</t>
  </si>
  <si>
    <t>صالحه</t>
  </si>
  <si>
    <t>الرميلان</t>
  </si>
  <si>
    <t>اناس المعاز</t>
  </si>
  <si>
    <t>ايمان المعاز</t>
  </si>
  <si>
    <t>كرم</t>
  </si>
  <si>
    <t>اسعاف</t>
  </si>
  <si>
    <t>حسن عماشه</t>
  </si>
  <si>
    <t>ريتا</t>
  </si>
  <si>
    <t>مجيد</t>
  </si>
  <si>
    <t>رسمي</t>
  </si>
  <si>
    <t>عهد الشوفي</t>
  </si>
  <si>
    <t>اقبال العنداري</t>
  </si>
  <si>
    <t>عوس</t>
  </si>
  <si>
    <t>نبال الظواهره</t>
  </si>
  <si>
    <t>معذى</t>
  </si>
  <si>
    <t>مازن عامر</t>
  </si>
  <si>
    <t>بنيا السليمان</t>
  </si>
  <si>
    <t>ندى بدوي السليم</t>
  </si>
  <si>
    <t>سيده</t>
  </si>
  <si>
    <t>الكفره</t>
  </si>
  <si>
    <t>مرح السهوي</t>
  </si>
  <si>
    <t>لجين الجباعي</t>
  </si>
  <si>
    <t>مرح الجوهري</t>
  </si>
  <si>
    <t>ايمان زرقطه</t>
  </si>
  <si>
    <t>نور النصر</t>
  </si>
  <si>
    <t>الين الذياب</t>
  </si>
  <si>
    <t>اشرفية صحنايا</t>
  </si>
  <si>
    <t>سعد</t>
  </si>
  <si>
    <t>براءه ابو مغضب</t>
  </si>
  <si>
    <t>معن</t>
  </si>
  <si>
    <t>ليال صبح</t>
  </si>
  <si>
    <t>شبلي</t>
  </si>
  <si>
    <t>شادي كرباج</t>
  </si>
  <si>
    <t>ايمان دبوس</t>
  </si>
  <si>
    <t>طرابلس</t>
  </si>
  <si>
    <t>سامي ابو درهمين</t>
  </si>
  <si>
    <t>منتها ابو درهمين</t>
  </si>
  <si>
    <t>هناء عبد السلام</t>
  </si>
  <si>
    <t>مادلين جنبلاط</t>
  </si>
  <si>
    <t>جميله النمر</t>
  </si>
  <si>
    <t>باسل ابو سعده</t>
  </si>
  <si>
    <t>نجاه ابو سعدى</t>
  </si>
  <si>
    <t>منير حرب</t>
  </si>
  <si>
    <t>نوال حرب</t>
  </si>
  <si>
    <t>مي السبع</t>
  </si>
  <si>
    <t>صابر</t>
  </si>
  <si>
    <t>ورديه ابو مغضب</t>
  </si>
  <si>
    <t>نبال الحسنيه</t>
  </si>
  <si>
    <t>ناديا الخطيب</t>
  </si>
  <si>
    <t>ربيع الخوري</t>
  </si>
  <si>
    <t>عمار العك</t>
  </si>
  <si>
    <t>حياة العك</t>
  </si>
  <si>
    <t>رضميه اللواء</t>
  </si>
  <si>
    <t>ملهم السيد</t>
  </si>
  <si>
    <t>خالده ناصر</t>
  </si>
  <si>
    <t>شقا</t>
  </si>
  <si>
    <t>انثى</t>
  </si>
  <si>
    <t>ابو ظبي</t>
  </si>
  <si>
    <t>العين</t>
  </si>
  <si>
    <t>محمد نمر</t>
  </si>
  <si>
    <t>باسله ابراهيم</t>
  </si>
  <si>
    <t>لينغراد</t>
  </si>
  <si>
    <t>القصيم - السعودية</t>
  </si>
  <si>
    <t>محمود عثمان</t>
  </si>
  <si>
    <t>وسيله عبد الكريم</t>
  </si>
  <si>
    <t>رحاب دقدوقه</t>
  </si>
  <si>
    <t>فاطمه دقدوقه</t>
  </si>
  <si>
    <t>فاطمه علي</t>
  </si>
  <si>
    <t>طعمه</t>
  </si>
  <si>
    <t>امنه صالح</t>
  </si>
  <si>
    <t>دوما</t>
  </si>
  <si>
    <t>مخيم اليرموك</t>
  </si>
  <si>
    <t>حسام الكعيد</t>
  </si>
  <si>
    <t>جسيم</t>
  </si>
  <si>
    <t>عائشه الناصر</t>
  </si>
  <si>
    <t>غدير البستان</t>
  </si>
  <si>
    <t>حسين الجعدان</t>
  </si>
  <si>
    <t>نوى</t>
  </si>
  <si>
    <t>هند العلي</t>
  </si>
  <si>
    <t>تعيبه</t>
  </si>
  <si>
    <t>عين التينة</t>
  </si>
  <si>
    <t>فاتن العوض</t>
  </si>
  <si>
    <t>لميا</t>
  </si>
  <si>
    <t>رشا عمار</t>
  </si>
  <si>
    <t>معتصم ذياب</t>
  </si>
  <si>
    <t>جباتا الخشب</t>
  </si>
  <si>
    <t>احمد العوض</t>
  </si>
  <si>
    <t>راكان</t>
  </si>
  <si>
    <t>هند المحمد</t>
  </si>
  <si>
    <t>سويسه</t>
  </si>
  <si>
    <t>تماضر الموسى</t>
  </si>
  <si>
    <t>الصمدانية</t>
  </si>
  <si>
    <t>صفا احمد</t>
  </si>
  <si>
    <t>علي عيسى</t>
  </si>
  <si>
    <t>فاعور</t>
  </si>
  <si>
    <t>علي الابراهيم</t>
  </si>
  <si>
    <t>سبينه</t>
  </si>
  <si>
    <t>خان ارنبة</t>
  </si>
  <si>
    <t>ريم راجح</t>
  </si>
  <si>
    <t>منار عايد</t>
  </si>
  <si>
    <t>عرطوز</t>
  </si>
  <si>
    <t>محمد غانم</t>
  </si>
  <si>
    <t>مشفى دوما</t>
  </si>
  <si>
    <t>كسوة</t>
  </si>
  <si>
    <t>مخيم يرموك</t>
  </si>
  <si>
    <t>نوال رضوان</t>
  </si>
  <si>
    <t>بطيحه</t>
  </si>
  <si>
    <t>عبدالحكيم</t>
  </si>
  <si>
    <t>نشأت</t>
  </si>
  <si>
    <t>حسين يوسف</t>
  </si>
  <si>
    <t>فاطمه قطيش</t>
  </si>
  <si>
    <t>سهام مال</t>
  </si>
  <si>
    <t>سعسع</t>
  </si>
  <si>
    <t>محمد النهار</t>
  </si>
  <si>
    <t>عبد المطلب</t>
  </si>
  <si>
    <t>الحجر الاسود</t>
  </si>
  <si>
    <t>صفاء مصطفى</t>
  </si>
  <si>
    <t>امنه حجازي</t>
  </si>
  <si>
    <t>ايناس حسون</t>
  </si>
  <si>
    <t>ثمينه</t>
  </si>
  <si>
    <t>حضر</t>
  </si>
  <si>
    <t>بديعه</t>
  </si>
  <si>
    <t>يرموك</t>
  </si>
  <si>
    <t>محمود الوني</t>
  </si>
  <si>
    <t>محمود الخالد</t>
  </si>
  <si>
    <t>سبينة</t>
  </si>
  <si>
    <t>جديدة عرطوز</t>
  </si>
  <si>
    <t>السيدة زينب</t>
  </si>
  <si>
    <t>رؤى الفريج</t>
  </si>
  <si>
    <t>طرنجه</t>
  </si>
  <si>
    <t>اسماء ابراهيم</t>
  </si>
  <si>
    <t>ايه بدريه</t>
  </si>
  <si>
    <t>وفيقة</t>
  </si>
  <si>
    <t>منذر درويش</t>
  </si>
  <si>
    <t>بهيه</t>
  </si>
  <si>
    <t>الاء شاكوج</t>
  </si>
  <si>
    <t>نرمين</t>
  </si>
  <si>
    <t>15/1/2000</t>
  </si>
  <si>
    <t>محمد ذياب</t>
  </si>
  <si>
    <t>التل</t>
  </si>
  <si>
    <t>ثراء الحامد</t>
  </si>
  <si>
    <t>قصيبه</t>
  </si>
  <si>
    <t>نسيبه الاحمد</t>
  </si>
  <si>
    <t>محمد حسن</t>
  </si>
  <si>
    <t>جبا</t>
  </si>
  <si>
    <t>رضوان خميس</t>
  </si>
  <si>
    <t>فهميه خميس</t>
  </si>
  <si>
    <t>عبير العبد الله</t>
  </si>
  <si>
    <t>رشا الموسى</t>
  </si>
  <si>
    <t>عمار مقصوصه</t>
  </si>
  <si>
    <t>ضمير</t>
  </si>
  <si>
    <t>هيسم</t>
  </si>
  <si>
    <t>محمد تيسير</t>
  </si>
  <si>
    <t>فاطمه عبد الكريم</t>
  </si>
  <si>
    <t>شيخه</t>
  </si>
  <si>
    <t>دمشق قصاع</t>
  </si>
  <si>
    <t>غفران عمر</t>
  </si>
  <si>
    <t>سهى عبد الولى</t>
  </si>
  <si>
    <t>محمد انور شتيوي</t>
  </si>
  <si>
    <t>صباح سراقبي</t>
  </si>
  <si>
    <t>مهند احمد</t>
  </si>
  <si>
    <t>ندوه</t>
  </si>
  <si>
    <t>محمد رباح</t>
  </si>
  <si>
    <t>محمد كبول</t>
  </si>
  <si>
    <t>مصطفى الرحال</t>
  </si>
  <si>
    <t>فاطمه بكر</t>
  </si>
  <si>
    <t>هدى الحسن</t>
  </si>
  <si>
    <t>علاء بغدادي</t>
  </si>
  <si>
    <t>رامي بدر</t>
  </si>
  <si>
    <t>ايمان جمعان</t>
  </si>
  <si>
    <t>عبد الله احمد</t>
  </si>
  <si>
    <t>كرم طه</t>
  </si>
  <si>
    <t>سليمه طه</t>
  </si>
  <si>
    <t>ببيلا</t>
  </si>
  <si>
    <t>عبد المنعم</t>
  </si>
  <si>
    <t>ختام العمر</t>
  </si>
  <si>
    <t>ذياب</t>
  </si>
  <si>
    <t>حسيبه</t>
  </si>
  <si>
    <t>خالد ديب</t>
  </si>
  <si>
    <t>انيسه</t>
  </si>
  <si>
    <t>كنان حسيان</t>
  </si>
  <si>
    <t>بسمه اسعد</t>
  </si>
  <si>
    <t>الحجر الأسود</t>
  </si>
  <si>
    <t>ساندي الحداد</t>
  </si>
  <si>
    <t>خان الشيح</t>
  </si>
  <si>
    <t>رهام الشريحي</t>
  </si>
  <si>
    <t>عبد الله شوباش</t>
  </si>
  <si>
    <t>امل الحمد</t>
  </si>
  <si>
    <t>رامي الخبي</t>
  </si>
  <si>
    <t>غدران</t>
  </si>
  <si>
    <t>قدسيا</t>
  </si>
  <si>
    <t>صباح داوود</t>
  </si>
  <si>
    <t>نايفه مطلق</t>
  </si>
  <si>
    <t>كسوه</t>
  </si>
  <si>
    <t>مي قيس</t>
  </si>
  <si>
    <t>فائده حسين</t>
  </si>
  <si>
    <t>سماح الفياض</t>
  </si>
  <si>
    <t>جمانه الحمد</t>
  </si>
  <si>
    <t>شبعا</t>
  </si>
  <si>
    <t>نوال الطبل</t>
  </si>
  <si>
    <t>اثنيا السويلم</t>
  </si>
  <si>
    <t>قطنا</t>
  </si>
  <si>
    <t>مهند شلش</t>
  </si>
  <si>
    <t>باسل ابو صالح</t>
  </si>
  <si>
    <t>قتيبه كبول</t>
  </si>
  <si>
    <t>جبات الخشب</t>
  </si>
  <si>
    <t>حنان شهاب</t>
  </si>
  <si>
    <t>جاسم الجاسم</t>
  </si>
  <si>
    <t>الكسوه</t>
  </si>
  <si>
    <t>معضمية</t>
  </si>
  <si>
    <t>بيت جن</t>
  </si>
  <si>
    <t>طوني</t>
  </si>
  <si>
    <t>احمد حمد</t>
  </si>
  <si>
    <t>جديده عرطوز</t>
  </si>
  <si>
    <t>نرمين توجش</t>
  </si>
  <si>
    <t>بيان بنوت</t>
  </si>
  <si>
    <t>هبه رمضان</t>
  </si>
  <si>
    <t>منى المصطفى</t>
  </si>
  <si>
    <t>الصبورة</t>
  </si>
  <si>
    <t>روان الغزال</t>
  </si>
  <si>
    <t>فاطمه الرفاعي</t>
  </si>
  <si>
    <t>رزان الزامل</t>
  </si>
  <si>
    <t>غفران الحاج فارس</t>
  </si>
  <si>
    <t>رحيبه</t>
  </si>
  <si>
    <t>الكسوة</t>
  </si>
  <si>
    <t>نبه</t>
  </si>
  <si>
    <t>تل شهاب</t>
  </si>
  <si>
    <t>علياء عوض</t>
  </si>
  <si>
    <t>ملكه الجاسم</t>
  </si>
  <si>
    <t>عليا الخضر</t>
  </si>
  <si>
    <t>اخلاص الحسن</t>
  </si>
  <si>
    <t>نظميه الزعبي</t>
  </si>
  <si>
    <t>يادودة</t>
  </si>
  <si>
    <t>خديجه الجبر</t>
  </si>
  <si>
    <t>ثلجه عقيل</t>
  </si>
  <si>
    <t>29/3/1979</t>
  </si>
  <si>
    <t>ترفه</t>
  </si>
  <si>
    <t>نعامه</t>
  </si>
  <si>
    <t>نصر الدين</t>
  </si>
  <si>
    <t>شمسكين</t>
  </si>
  <si>
    <t>احمد الحسن</t>
  </si>
  <si>
    <t>سرحان</t>
  </si>
  <si>
    <t>خيريه</t>
  </si>
  <si>
    <t>21/5/1989</t>
  </si>
  <si>
    <t>كفر دبيل</t>
  </si>
  <si>
    <t>وسيم صهيوني</t>
  </si>
  <si>
    <t>المنصورة</t>
  </si>
  <si>
    <t>جبلة</t>
  </si>
  <si>
    <t>سهى</t>
  </si>
  <si>
    <t>عبير دوبا</t>
  </si>
  <si>
    <t>ابتسام سليمان</t>
  </si>
  <si>
    <t>عمار الجلاد</t>
  </si>
  <si>
    <t>جوليت الجلاد</t>
  </si>
  <si>
    <t>مياس عبود</t>
  </si>
  <si>
    <t>سناء معلا</t>
  </si>
  <si>
    <t>اسكندر</t>
  </si>
  <si>
    <t>مشيره الشاطر</t>
  </si>
  <si>
    <t>مجيره</t>
  </si>
  <si>
    <t>الصنمين</t>
  </si>
  <si>
    <t>مروه يوسف</t>
  </si>
  <si>
    <t>علي برهوم</t>
  </si>
  <si>
    <t>ميسون الخضري</t>
  </si>
  <si>
    <t>ياسمين ديوب</t>
  </si>
  <si>
    <t>عزيز</t>
  </si>
  <si>
    <t>منيره جعفر</t>
  </si>
  <si>
    <t>علي طراف</t>
  </si>
  <si>
    <t>ترياق</t>
  </si>
  <si>
    <t>بكراما</t>
  </si>
  <si>
    <t>عبير سليمان</t>
  </si>
  <si>
    <t>مها محمود</t>
  </si>
  <si>
    <t>تماضر اسماعيل</t>
  </si>
  <si>
    <t>20/7/1989</t>
  </si>
  <si>
    <t>عذاب محمد</t>
  </si>
  <si>
    <t>القرداحة</t>
  </si>
  <si>
    <t>هنادي العلي</t>
  </si>
  <si>
    <t>زين العابدين حمود</t>
  </si>
  <si>
    <t>يوشع الناعم</t>
  </si>
  <si>
    <t>رافت</t>
  </si>
  <si>
    <t>معضميه</t>
  </si>
  <si>
    <t>حسن ابراهيم</t>
  </si>
  <si>
    <t>الداليه</t>
  </si>
  <si>
    <t>رفيده</t>
  </si>
  <si>
    <t>نظيره</t>
  </si>
  <si>
    <t>كامل حمود</t>
  </si>
  <si>
    <t>سائر</t>
  </si>
  <si>
    <t>هلا سليمان</t>
  </si>
  <si>
    <t>سعدالدين</t>
  </si>
  <si>
    <t>جودت</t>
  </si>
  <si>
    <t>نجله</t>
  </si>
  <si>
    <t>غيساء محمد</t>
  </si>
  <si>
    <t>هبه ديب</t>
  </si>
  <si>
    <t>زاما</t>
  </si>
  <si>
    <t>ثناء حبيب</t>
  </si>
  <si>
    <t>رزان بدر</t>
  </si>
  <si>
    <t>الضمير مساكن</t>
  </si>
  <si>
    <t>معاذ الباشا</t>
  </si>
  <si>
    <t>نور الشوا</t>
  </si>
  <si>
    <t>دوير الشوا</t>
  </si>
  <si>
    <t>حرستا البصل</t>
  </si>
  <si>
    <t>صفاء سعود</t>
  </si>
  <si>
    <t>تمره</t>
  </si>
  <si>
    <t>سراج ونوس</t>
  </si>
  <si>
    <t>شذا مهنا</t>
  </si>
  <si>
    <t>نجلا محمود</t>
  </si>
  <si>
    <t>ساره خير بك</t>
  </si>
  <si>
    <t>لما الكشتو</t>
  </si>
  <si>
    <t>معرتحرمة</t>
  </si>
  <si>
    <t>احمد تقي</t>
  </si>
  <si>
    <t>حياه سكيف</t>
  </si>
  <si>
    <t>الفوعة</t>
  </si>
  <si>
    <t>هبه الحاج يوسف</t>
  </si>
  <si>
    <t>محمد صباح</t>
  </si>
  <si>
    <t>القزاز</t>
  </si>
  <si>
    <t>ساهر العثمان</t>
  </si>
  <si>
    <t>كفر عويد</t>
  </si>
  <si>
    <t>يحيى تقي</t>
  </si>
  <si>
    <t>رغد الاحمد</t>
  </si>
  <si>
    <t>السيد</t>
  </si>
  <si>
    <t>ادلب</t>
  </si>
  <si>
    <t>يوسف صابو ني</t>
  </si>
  <si>
    <t>كفتين</t>
  </si>
  <si>
    <t>الاء عبيد</t>
  </si>
  <si>
    <t>موده قاسم</t>
  </si>
  <si>
    <t>محمود ماجد معترماوي</t>
  </si>
  <si>
    <t>المعرة</t>
  </si>
  <si>
    <t>عمار كال اغا</t>
  </si>
  <si>
    <t>منى الضميري</t>
  </si>
  <si>
    <t>جميله الكنج</t>
  </si>
  <si>
    <t>التمانعة</t>
  </si>
  <si>
    <t>ساميه حمصي</t>
  </si>
  <si>
    <t>امل لمط</t>
  </si>
  <si>
    <t>عيشة</t>
  </si>
  <si>
    <t>احمد السلوم</t>
  </si>
  <si>
    <t>تمانعه</t>
  </si>
  <si>
    <t>حسان حراق الحشيش</t>
  </si>
  <si>
    <t>نغم عبد الخالق</t>
  </si>
  <si>
    <t>زهيره</t>
  </si>
  <si>
    <t>اطمه</t>
  </si>
  <si>
    <t>محمد فوزي اصفري</t>
  </si>
  <si>
    <t>عطاف نجاري</t>
  </si>
  <si>
    <t>كفر تخاريم</t>
  </si>
  <si>
    <t>محمد الكنج</t>
  </si>
  <si>
    <t>حمدو</t>
  </si>
  <si>
    <t>عبد الله عدنان</t>
  </si>
  <si>
    <t>تل كراتين</t>
  </si>
  <si>
    <t>مروه يحيى</t>
  </si>
  <si>
    <t>منصف</t>
  </si>
  <si>
    <t>تغريد العثمان</t>
  </si>
  <si>
    <t>محمدوليد</t>
  </si>
  <si>
    <t>نارمان</t>
  </si>
  <si>
    <t>لجين غريب</t>
  </si>
  <si>
    <t>قبر الست</t>
  </si>
  <si>
    <t>زهراء حج موسى</t>
  </si>
  <si>
    <t>رويدة</t>
  </si>
  <si>
    <t>رابعه السلوم</t>
  </si>
  <si>
    <t>ارنبا</t>
  </si>
  <si>
    <t>علا حمد</t>
  </si>
  <si>
    <t>صفيه حمد</t>
  </si>
  <si>
    <t>كفريا</t>
  </si>
  <si>
    <t>احمد دعبول</t>
  </si>
  <si>
    <t>وحيد</t>
  </si>
  <si>
    <t>أمينه</t>
  </si>
  <si>
    <t>محمد توكز</t>
  </si>
  <si>
    <t>حنان دلي حسن</t>
  </si>
  <si>
    <t>الراعي</t>
  </si>
  <si>
    <t>ذكيه نصر الله</t>
  </si>
  <si>
    <t>نبل</t>
  </si>
  <si>
    <t>حسين الشعيط</t>
  </si>
  <si>
    <t>جازيه</t>
  </si>
  <si>
    <t>الخفسة</t>
  </si>
  <si>
    <t>عريفه</t>
  </si>
  <si>
    <t>فتح الله طرابلسي</t>
  </si>
  <si>
    <t>اندريه</t>
  </si>
  <si>
    <t>بكتوريا الطعمي</t>
  </si>
  <si>
    <t>اسيا قوجو</t>
  </si>
  <si>
    <t>هيفارو</t>
  </si>
  <si>
    <t>اعزاز</t>
  </si>
  <si>
    <t>جيلان عبد القادر</t>
  </si>
  <si>
    <t>مريم رشو</t>
  </si>
  <si>
    <t>بلبل</t>
  </si>
  <si>
    <t>ايمن احمد</t>
  </si>
  <si>
    <t>جرابلس</t>
  </si>
  <si>
    <t>شهيناز حاج مصطفى</t>
  </si>
  <si>
    <t>قبه الشيخ</t>
  </si>
  <si>
    <t>باسل الاجاتي</t>
  </si>
  <si>
    <t>انعام رضوان</t>
  </si>
  <si>
    <t>حلوم</t>
  </si>
  <si>
    <t>فرح عيسى</t>
  </si>
  <si>
    <t>جرابلس التحتاني</t>
  </si>
  <si>
    <t>محمود مقصوص</t>
  </si>
  <si>
    <t>الهام العلي السمعو</t>
  </si>
  <si>
    <t>شمسه</t>
  </si>
  <si>
    <t>حمام صغير مع شقله</t>
  </si>
  <si>
    <t>فطومه</t>
  </si>
  <si>
    <t>نسرين علي</t>
  </si>
  <si>
    <t>تلعرش</t>
  </si>
  <si>
    <t>نادره</t>
  </si>
  <si>
    <t>ماهر العمروش</t>
  </si>
  <si>
    <t>عائشه جديد</t>
  </si>
  <si>
    <t>منبج</t>
  </si>
  <si>
    <t>سفيان قصاص</t>
  </si>
  <si>
    <t>خليل الكالو</t>
  </si>
  <si>
    <t>الباب</t>
  </si>
  <si>
    <t>عمر عمر</t>
  </si>
  <si>
    <t>صلاح الدين</t>
  </si>
  <si>
    <t>ثناء السيد أحمد</t>
  </si>
  <si>
    <t>كفر كرمين</t>
  </si>
  <si>
    <t>فريده</t>
  </si>
  <si>
    <t xml:space="preserve">ببيلا </t>
  </si>
  <si>
    <t>بغداد</t>
  </si>
  <si>
    <t>وجيه ابراهيم</t>
  </si>
  <si>
    <t>رسام</t>
  </si>
  <si>
    <t>سلميه</t>
  </si>
  <si>
    <t>ضرار عدره</t>
  </si>
  <si>
    <t>بدره يوسف</t>
  </si>
  <si>
    <t>عناب</t>
  </si>
  <si>
    <t>ديانا معطى سيوفي</t>
  </si>
  <si>
    <t>جبرائيل</t>
  </si>
  <si>
    <t>مهدي قلفه</t>
  </si>
  <si>
    <t>سهيله عبد العزيز</t>
  </si>
  <si>
    <t>السلمية</t>
  </si>
  <si>
    <t>ريمون مخلوف</t>
  </si>
  <si>
    <t>القريات</t>
  </si>
  <si>
    <t>مصياف</t>
  </si>
  <si>
    <t>نورا رستم</t>
  </si>
  <si>
    <t>ختام بكور</t>
  </si>
  <si>
    <t>علام شدود</t>
  </si>
  <si>
    <t>الدمام</t>
  </si>
  <si>
    <t>رشا الكوسا</t>
  </si>
  <si>
    <t>قصي سعد</t>
  </si>
  <si>
    <t>آمال حسن</t>
  </si>
  <si>
    <t>فاتن عيسى</t>
  </si>
  <si>
    <t>وفيقه</t>
  </si>
  <si>
    <t>سلحب</t>
  </si>
  <si>
    <t>حلا شاهين</t>
  </si>
  <si>
    <t>رويده مسعود</t>
  </si>
  <si>
    <t>شطحة</t>
  </si>
  <si>
    <t>الزاوي</t>
  </si>
  <si>
    <t>يونس المحمود</t>
  </si>
  <si>
    <t>خليف</t>
  </si>
  <si>
    <t>العزيزية</t>
  </si>
  <si>
    <t>سعد الدين جفول</t>
  </si>
  <si>
    <t>البياضه</t>
  </si>
  <si>
    <t>رئام ونوس</t>
  </si>
  <si>
    <t>كيروان</t>
  </si>
  <si>
    <t>حنجور</t>
  </si>
  <si>
    <t>لمياء رزوق</t>
  </si>
  <si>
    <t>لمياء الاحمد</t>
  </si>
  <si>
    <t>بلغراد</t>
  </si>
  <si>
    <t>رذا شاهين</t>
  </si>
  <si>
    <t>فاتن رزوق</t>
  </si>
  <si>
    <t>فاطمه محمد</t>
  </si>
  <si>
    <t>ديما مخول</t>
  </si>
  <si>
    <t>صفيه فلوح</t>
  </si>
  <si>
    <t>تاتيانا كفا</t>
  </si>
  <si>
    <t>روكسي</t>
  </si>
  <si>
    <t>سلوى قطريب</t>
  </si>
  <si>
    <t>ناريمان حسن</t>
  </si>
  <si>
    <t>فاطر العلي</t>
  </si>
  <si>
    <t>موجفه</t>
  </si>
  <si>
    <t>حورات عمورين</t>
  </si>
  <si>
    <t>محمد شحود</t>
  </si>
  <si>
    <t>ناجيا</t>
  </si>
  <si>
    <t>روعه عارفه</t>
  </si>
  <si>
    <t>غطفان</t>
  </si>
  <si>
    <t>ايهم سمعان</t>
  </si>
  <si>
    <t>أمال عيسى</t>
  </si>
  <si>
    <t>قلعة المضيق</t>
  </si>
  <si>
    <t>ايهم جابر</t>
  </si>
  <si>
    <t>تركيه احمد</t>
  </si>
  <si>
    <t>دعاء يوسف علي</t>
  </si>
  <si>
    <t>احسان النجار</t>
  </si>
  <si>
    <t>علي سليمان</t>
  </si>
  <si>
    <t>ايساء</t>
  </si>
  <si>
    <t>مرام صاطور</t>
  </si>
  <si>
    <t>الحريف</t>
  </si>
  <si>
    <t>ابي سعد</t>
  </si>
  <si>
    <t>بتول عليا</t>
  </si>
  <si>
    <t>مارلين اسعد</t>
  </si>
  <si>
    <t>رياض الشواف</t>
  </si>
  <si>
    <t>ايمان عاقوله</t>
  </si>
  <si>
    <t>باسل صالحه</t>
  </si>
  <si>
    <t>اعتدال مظلوم</t>
  </si>
  <si>
    <t>يارا الميهوب</t>
  </si>
  <si>
    <t>كافات</t>
  </si>
  <si>
    <t>عبد الرحمن قبلغلي</t>
  </si>
  <si>
    <t>صفاء سليمان</t>
  </si>
  <si>
    <t>سامر تتان</t>
  </si>
  <si>
    <t>غدير اسبر</t>
  </si>
  <si>
    <t>حلا اسماعيل</t>
  </si>
  <si>
    <t>ساميا</t>
  </si>
  <si>
    <t>حنين الحرك</t>
  </si>
  <si>
    <t>مخيم جرمانا</t>
  </si>
  <si>
    <t>ريم ديوب</t>
  </si>
  <si>
    <t>مشهور</t>
  </si>
  <si>
    <t>20/1/1986</t>
  </si>
  <si>
    <t>محروسة</t>
  </si>
  <si>
    <t>عدرا</t>
  </si>
  <si>
    <t>غصون الحاج حسين</t>
  </si>
  <si>
    <t>غيث يونس</t>
  </si>
  <si>
    <t>رؤى</t>
  </si>
  <si>
    <t>اكتمال</t>
  </si>
  <si>
    <t>ملحم</t>
  </si>
  <si>
    <t>بانياس</t>
  </si>
  <si>
    <t>الضمير</t>
  </si>
  <si>
    <t>مجد</t>
  </si>
  <si>
    <t>عماد الدين الشعراني</t>
  </si>
  <si>
    <t>فريده الشيخ ياسين</t>
  </si>
  <si>
    <t>محمد جرري</t>
  </si>
  <si>
    <t>علا كحيل</t>
  </si>
  <si>
    <t>ثريا زينو</t>
  </si>
  <si>
    <t>تلدره</t>
  </si>
  <si>
    <t>علاء الصالح</t>
  </si>
  <si>
    <t>منتهى الدبس</t>
  </si>
  <si>
    <t>كفر نبوده</t>
  </si>
  <si>
    <t>كنده دوحان</t>
  </si>
  <si>
    <t>موسى مغمومه</t>
  </si>
  <si>
    <t>بيداء موعي</t>
  </si>
  <si>
    <t>رشا يوسف</t>
  </si>
  <si>
    <t>سميح</t>
  </si>
  <si>
    <t>سناء الناصر</t>
  </si>
  <si>
    <t>كفرلاها</t>
  </si>
  <si>
    <t>بشرى عرندس</t>
  </si>
  <si>
    <t>القريتين</t>
  </si>
  <si>
    <t>بدريه</t>
  </si>
  <si>
    <t>رنيم زخريا</t>
  </si>
  <si>
    <t>حبسه اسد</t>
  </si>
  <si>
    <t>ماجد العلوش</t>
  </si>
  <si>
    <t>امنه العوش</t>
  </si>
  <si>
    <t>تلبيسة</t>
  </si>
  <si>
    <t>دانيال جبر</t>
  </si>
  <si>
    <t>سمر صطوف</t>
  </si>
  <si>
    <t>سعدو</t>
  </si>
  <si>
    <t>فهيمه</t>
  </si>
  <si>
    <t>النبك</t>
  </si>
  <si>
    <t>محمد شامل بيرقدار</t>
  </si>
  <si>
    <t>عين النسر</t>
  </si>
  <si>
    <t xml:space="preserve">حمص </t>
  </si>
  <si>
    <t>ابراهيم مقصود</t>
  </si>
  <si>
    <t>انطون</t>
  </si>
  <si>
    <t>محمود الصبره</t>
  </si>
  <si>
    <t>حنان خزعل</t>
  </si>
  <si>
    <t>مطانس</t>
  </si>
  <si>
    <t>كنده الغربي</t>
  </si>
  <si>
    <t>احمد السلامه</t>
  </si>
  <si>
    <t>نبيل ديبه</t>
  </si>
  <si>
    <t>سميره حويط</t>
  </si>
  <si>
    <t>روز الحشوه</t>
  </si>
  <si>
    <t>هيله</t>
  </si>
  <si>
    <t>ريمون ابو عطيه</t>
  </si>
  <si>
    <t>جبرا</t>
  </si>
  <si>
    <t>جاكلين قدح</t>
  </si>
  <si>
    <t>افلين دبول</t>
  </si>
  <si>
    <t>موريس</t>
  </si>
  <si>
    <t>فاطمه صالح</t>
  </si>
  <si>
    <t>ريم العلي</t>
  </si>
  <si>
    <t>نجوى الصالح</t>
  </si>
  <si>
    <t>تلكلخ</t>
  </si>
  <si>
    <t>محمد معروف المسدى</t>
  </si>
  <si>
    <t>براءه العبيد</t>
  </si>
  <si>
    <t>تركيه</t>
  </si>
  <si>
    <t>محمد خولي</t>
  </si>
  <si>
    <t>جورج هارون</t>
  </si>
  <si>
    <t>جعفر الوزو</t>
  </si>
  <si>
    <t>حديده</t>
  </si>
  <si>
    <t>تمارا الطرشه</t>
  </si>
  <si>
    <t>أميل</t>
  </si>
  <si>
    <t>محمد اكرم</t>
  </si>
  <si>
    <t>عبد الرحمن عباس</t>
  </si>
  <si>
    <t>محمد السيد</t>
  </si>
  <si>
    <t>غدير مطر</t>
  </si>
  <si>
    <t>بريكسام عضوم</t>
  </si>
  <si>
    <t>ياسمين حلاويك</t>
  </si>
  <si>
    <t>ملاز</t>
  </si>
  <si>
    <t>الزراعة</t>
  </si>
  <si>
    <t>عاتكه الرفاعي</t>
  </si>
  <si>
    <t>رباب</t>
  </si>
  <si>
    <t>راما بدور</t>
  </si>
  <si>
    <t>مناهل</t>
  </si>
  <si>
    <t>نتالي حلاق</t>
  </si>
  <si>
    <t>جيما سنكري</t>
  </si>
  <si>
    <t>مرمريتا</t>
  </si>
  <si>
    <t>سناء محمد</t>
  </si>
  <si>
    <t>منتهى عبود</t>
  </si>
  <si>
    <t>علي الشوحه</t>
  </si>
  <si>
    <t>محمود الخطيب</t>
  </si>
  <si>
    <t>صادق</t>
  </si>
  <si>
    <t>14/5/1991</t>
  </si>
  <si>
    <t>مانيا</t>
  </si>
  <si>
    <t>30/1/1996</t>
  </si>
  <si>
    <t>مساكن الضمير</t>
  </si>
  <si>
    <t>المسيفرة</t>
  </si>
  <si>
    <t>مصعب</t>
  </si>
  <si>
    <t>غاريه شرقية</t>
  </si>
  <si>
    <t>محمد الوادي</t>
  </si>
  <si>
    <t>الجيداء الوادي</t>
  </si>
  <si>
    <t>عقربا</t>
  </si>
  <si>
    <t>رشا الشرع</t>
  </si>
  <si>
    <t>احمد ربيع</t>
  </si>
  <si>
    <t>الحراك</t>
  </si>
  <si>
    <t>شيماء الغزاوي</t>
  </si>
  <si>
    <t>احمد الرمان</t>
  </si>
  <si>
    <t>فاطمه الغيد</t>
  </si>
  <si>
    <t>مشفى درعا</t>
  </si>
  <si>
    <t>داعل</t>
  </si>
  <si>
    <t>رابعه الصبيحي</t>
  </si>
  <si>
    <t>الشيخ مسكين</t>
  </si>
  <si>
    <t>محجه</t>
  </si>
  <si>
    <t>احمد الحربات</t>
  </si>
  <si>
    <t>لطفيه الغضبان</t>
  </si>
  <si>
    <t>محمد الخليل</t>
  </si>
  <si>
    <t>بصرى الشام</t>
  </si>
  <si>
    <t>حسام رسلان</t>
  </si>
  <si>
    <t>زينب العذبه</t>
  </si>
  <si>
    <t>حسان عبد الهادي</t>
  </si>
  <si>
    <t>حمده السرور</t>
  </si>
  <si>
    <t>معربة</t>
  </si>
  <si>
    <t>منصوره يوسف</t>
  </si>
  <si>
    <t>ياسمين الخطيب الجشي</t>
  </si>
  <si>
    <t>كفرشمس</t>
  </si>
  <si>
    <t>احمد الزعبي</t>
  </si>
  <si>
    <t>ياسين خليل</t>
  </si>
  <si>
    <t>فاطمه خليل</t>
  </si>
  <si>
    <t>الجيزه</t>
  </si>
  <si>
    <t>محجة</t>
  </si>
  <si>
    <t>نيروز بخش</t>
  </si>
  <si>
    <t>هدايات بطحه</t>
  </si>
  <si>
    <t>محمد الناطور</t>
  </si>
  <si>
    <t>تمام الغزاوي</t>
  </si>
  <si>
    <t>طارق ابو ضعيف</t>
  </si>
  <si>
    <t>سوسن اسماعيل</t>
  </si>
  <si>
    <t>بهلول ذياب الرفاعي</t>
  </si>
  <si>
    <t>ناديا محمد ذياب الشرع</t>
  </si>
  <si>
    <t>فوزه احمد</t>
  </si>
  <si>
    <t>الاء ابو فارس</t>
  </si>
  <si>
    <t>صلاح الحمصي</t>
  </si>
  <si>
    <t>نصره</t>
  </si>
  <si>
    <t>ريما غازي</t>
  </si>
  <si>
    <t>محمد العماري</t>
  </si>
  <si>
    <t>عانه</t>
  </si>
  <si>
    <t>هاديه</t>
  </si>
  <si>
    <t>محمدامين</t>
  </si>
  <si>
    <t>معريه</t>
  </si>
  <si>
    <t>عائشه الديري</t>
  </si>
  <si>
    <t>عالقين</t>
  </si>
  <si>
    <t>نداء العتمه</t>
  </si>
  <si>
    <t>غزاله اللباد</t>
  </si>
  <si>
    <t>محمد الغنيم</t>
  </si>
  <si>
    <t>غارية شرقية</t>
  </si>
  <si>
    <t>عبد الله الرشيد</t>
  </si>
  <si>
    <t>ياسمين الصباح</t>
  </si>
  <si>
    <t>مونه</t>
  </si>
  <si>
    <t>باسل الزعوقي</t>
  </si>
  <si>
    <t>زمرين</t>
  </si>
  <si>
    <t>رمحه</t>
  </si>
  <si>
    <t>اكرام</t>
  </si>
  <si>
    <t>عبد الهادي الخيوتي</t>
  </si>
  <si>
    <t xml:space="preserve">عبد الناصر </t>
  </si>
  <si>
    <t>رجاء الطالب</t>
  </si>
  <si>
    <t>روان ابو عون</t>
  </si>
  <si>
    <t>جديه</t>
  </si>
  <si>
    <t>انخل</t>
  </si>
  <si>
    <t>رامي العقله</t>
  </si>
  <si>
    <t>روزا</t>
  </si>
  <si>
    <t>ورود القطيش</t>
  </si>
  <si>
    <t>ليلى نقيري</t>
  </si>
  <si>
    <t>نسرين الحمد</t>
  </si>
  <si>
    <t>جدعان</t>
  </si>
  <si>
    <t>فاديه الزعبي</t>
  </si>
  <si>
    <t>لورا الخلف</t>
  </si>
  <si>
    <t>ايهم حسن</t>
  </si>
  <si>
    <t>اراضي نوى</t>
  </si>
  <si>
    <t>عبير الجراد</t>
  </si>
  <si>
    <t>بصير</t>
  </si>
  <si>
    <t>مرهف الحوش</t>
  </si>
  <si>
    <t>امل الحوش</t>
  </si>
  <si>
    <t>ولاء المحاميد</t>
  </si>
  <si>
    <t>شعاره</t>
  </si>
  <si>
    <t>محمود النصار</t>
  </si>
  <si>
    <t>لبانه البشير</t>
  </si>
  <si>
    <t>منى البشير</t>
  </si>
  <si>
    <t>محمد وائل الغزالي</t>
  </si>
  <si>
    <t>رواد المنصور</t>
  </si>
  <si>
    <t>فيصل الخشارفه</t>
  </si>
  <si>
    <t>محمد ربيع</t>
  </si>
  <si>
    <t>سوزان المولا</t>
  </si>
  <si>
    <t>سليمان الحريري</t>
  </si>
  <si>
    <t>عائشه الحريري</t>
  </si>
  <si>
    <t>علما</t>
  </si>
  <si>
    <t>عباده ابو رشدان</t>
  </si>
  <si>
    <t>دير البخت</t>
  </si>
  <si>
    <t>وسام الحريري</t>
  </si>
  <si>
    <t>صفاء الاكراد</t>
  </si>
  <si>
    <t>فضيه الخليلي</t>
  </si>
  <si>
    <t>عفاف القهوجي</t>
  </si>
  <si>
    <t>قتيبه النابلسي</t>
  </si>
  <si>
    <t>بثينه الاحمد النابلسي</t>
  </si>
  <si>
    <t>اليادوده</t>
  </si>
  <si>
    <t>غاده العاسمي</t>
  </si>
  <si>
    <t>بلال العاسمي</t>
  </si>
  <si>
    <t>ماجده العاسمي</t>
  </si>
  <si>
    <t>سامر احمد</t>
  </si>
  <si>
    <t xml:space="preserve">ابو ظبي </t>
  </si>
  <si>
    <t>وداد الحريري</t>
  </si>
  <si>
    <t>مازن ابو صلوع</t>
  </si>
  <si>
    <t>زاد الخير ابو صلوع</t>
  </si>
  <si>
    <t>شيماء العودات</t>
  </si>
  <si>
    <t>عبد الغفار</t>
  </si>
  <si>
    <t>نبال اشريفه</t>
  </si>
  <si>
    <t>شيخة</t>
  </si>
  <si>
    <t>قيطة</t>
  </si>
  <si>
    <t>رولا النصر</t>
  </si>
  <si>
    <t>امل عطاالله</t>
  </si>
  <si>
    <t>صبريه</t>
  </si>
  <si>
    <t>خليف الناطور</t>
  </si>
  <si>
    <t>هدى الغزاوي</t>
  </si>
  <si>
    <t>21/10/1983</t>
  </si>
  <si>
    <t>حسن الزعبي</t>
  </si>
  <si>
    <t>اليرموك</t>
  </si>
  <si>
    <t>علياء اياسو</t>
  </si>
  <si>
    <t>سها</t>
  </si>
  <si>
    <t>السعودية - خبر</t>
  </si>
  <si>
    <t>سامر قطيش</t>
  </si>
  <si>
    <t>احمد الحلاق</t>
  </si>
  <si>
    <t>سالي ابو عدلا</t>
  </si>
  <si>
    <t>محمد عهد الخيمي</t>
  </si>
  <si>
    <t>محمد عادل</t>
  </si>
  <si>
    <t>مجد السوطري</t>
  </si>
  <si>
    <t>فرح سيروان</t>
  </si>
  <si>
    <t>محمد يمان كواره</t>
  </si>
  <si>
    <t>لميه</t>
  </si>
  <si>
    <t>حبيب الرحمن شريط</t>
  </si>
  <si>
    <t>رشاء</t>
  </si>
  <si>
    <t>هديل جحى</t>
  </si>
  <si>
    <t>صفا درخباني</t>
  </si>
  <si>
    <t>محمد عربي الكناني</t>
  </si>
  <si>
    <t>محمد هاني</t>
  </si>
  <si>
    <t>مي</t>
  </si>
  <si>
    <t>فاطمه خولي</t>
  </si>
  <si>
    <t>وفاء عزيزه</t>
  </si>
  <si>
    <t>غاده الدهنه</t>
  </si>
  <si>
    <t>دمسق</t>
  </si>
  <si>
    <t>هدى السيد طليبه</t>
  </si>
  <si>
    <t>هلا الريس</t>
  </si>
  <si>
    <t>جوبر</t>
  </si>
  <si>
    <t>روعه منكلي</t>
  </si>
  <si>
    <t>نور قاسو</t>
  </si>
  <si>
    <t>تغريد الاكتع</t>
  </si>
  <si>
    <t>محمد حمدي عابدين</t>
  </si>
  <si>
    <t>سميحه دللول</t>
  </si>
  <si>
    <t>لنا سامو</t>
  </si>
  <si>
    <t>دانيه البني</t>
  </si>
  <si>
    <t>محمد نصير</t>
  </si>
  <si>
    <t>رانيا بازرباشي</t>
  </si>
  <si>
    <t>مازن نصر</t>
  </si>
  <si>
    <t>هديه نصر</t>
  </si>
  <si>
    <t>روضه سعد الدين</t>
  </si>
  <si>
    <t>محمد ملهم القطمه</t>
  </si>
  <si>
    <t>زبيده الطرح</t>
  </si>
  <si>
    <t>ضياء توتونجي</t>
  </si>
  <si>
    <t>حنان الحواصلي</t>
  </si>
  <si>
    <t>ريم صفدي</t>
  </si>
  <si>
    <t>اروى قاروط</t>
  </si>
  <si>
    <t>مسقط -عمان</t>
  </si>
  <si>
    <t>منال البيطار</t>
  </si>
  <si>
    <t>رغد العطار</t>
  </si>
  <si>
    <t>عبد الرزاق حموى</t>
  </si>
  <si>
    <t>مايا ايوب</t>
  </si>
  <si>
    <t>انطوان</t>
  </si>
  <si>
    <t>احمد سياف</t>
  </si>
  <si>
    <t>منال فاكهاني</t>
  </si>
  <si>
    <t>نور هيكل</t>
  </si>
  <si>
    <t>علا حرب</t>
  </si>
  <si>
    <t>محمد مازن كيلارجي</t>
  </si>
  <si>
    <t>وصال بحصاص</t>
  </si>
  <si>
    <t>سامي السيد احمد</t>
  </si>
  <si>
    <t>محمد انس كياره</t>
  </si>
  <si>
    <t>انيسه راجح</t>
  </si>
  <si>
    <t>ليلى رميح</t>
  </si>
  <si>
    <t>هناء غاوجي</t>
  </si>
  <si>
    <t>محمد معاذ حمصي</t>
  </si>
  <si>
    <t>ثروت سواح</t>
  </si>
  <si>
    <t>زينه حماميه الشعار</t>
  </si>
  <si>
    <t>لجين البني</t>
  </si>
  <si>
    <t>بشار الخياط</t>
  </si>
  <si>
    <t>منى الحلاق</t>
  </si>
  <si>
    <t>محمد غياث</t>
  </si>
  <si>
    <t>علاء الدين سلطان</t>
  </si>
  <si>
    <t>روعه الشربجي المزيك</t>
  </si>
  <si>
    <t>عفاف مراد</t>
  </si>
  <si>
    <t>سمر حجازى</t>
  </si>
  <si>
    <t>الهام الحموي</t>
  </si>
  <si>
    <t>امل شنار</t>
  </si>
  <si>
    <t>سوزان ماملي</t>
  </si>
  <si>
    <t>أميره</t>
  </si>
  <si>
    <t>لمه خاص</t>
  </si>
  <si>
    <t>مختار</t>
  </si>
  <si>
    <t>نهله قاروط</t>
  </si>
  <si>
    <t>لبنى محمود</t>
  </si>
  <si>
    <t>ضحى ناعمه</t>
  </si>
  <si>
    <t>عبير زمريق</t>
  </si>
  <si>
    <t>ثابت</t>
  </si>
  <si>
    <t>داليا نحلاوي</t>
  </si>
  <si>
    <t>محمد تحسين</t>
  </si>
  <si>
    <t>روضه الاشقر</t>
  </si>
  <si>
    <t>محمد باسل النحاس</t>
  </si>
  <si>
    <t>محمد باهر</t>
  </si>
  <si>
    <t>ندى الشويكي</t>
  </si>
  <si>
    <t>علياء الزايد</t>
  </si>
  <si>
    <t>شيرين مللي</t>
  </si>
  <si>
    <t>شذى فليون</t>
  </si>
  <si>
    <t>محمدغسان</t>
  </si>
  <si>
    <t>محمد زين العابدين</t>
  </si>
  <si>
    <t>احمد روحي</t>
  </si>
  <si>
    <t>محمد فتحي</t>
  </si>
  <si>
    <t>حسان نور الدين</t>
  </si>
  <si>
    <t>محمد رامز</t>
  </si>
  <si>
    <t>غاده سوقيه</t>
  </si>
  <si>
    <t>نهله خطاب</t>
  </si>
  <si>
    <t>وائل النشواتي</t>
  </si>
  <si>
    <t>عائشه الخبير</t>
  </si>
  <si>
    <t>لينا عزام</t>
  </si>
  <si>
    <t>سوسن الزين</t>
  </si>
  <si>
    <t>احمد السبيني</t>
  </si>
  <si>
    <t>صفاء حبوب</t>
  </si>
  <si>
    <t>مروه شمس الدين</t>
  </si>
  <si>
    <t>ثرى</t>
  </si>
  <si>
    <t>ريم العلبي</t>
  </si>
  <si>
    <t>هبه جركس</t>
  </si>
  <si>
    <t>لمى ابو الهوا</t>
  </si>
  <si>
    <t>محمد النجار</t>
  </si>
  <si>
    <t>ريم الشريف</t>
  </si>
  <si>
    <t>بارعه السبيني</t>
  </si>
  <si>
    <t>خلود بكور</t>
  </si>
  <si>
    <t>رؤف</t>
  </si>
  <si>
    <t>انتصار بكور</t>
  </si>
  <si>
    <t>حسني نجم</t>
  </si>
  <si>
    <t>عبد العزيز صالحاني</t>
  </si>
  <si>
    <t>فاطمه زين الدين</t>
  </si>
  <si>
    <t>رهام نعمان</t>
  </si>
  <si>
    <t>رشيده</t>
  </si>
  <si>
    <t>محمد غيث الشوا</t>
  </si>
  <si>
    <t>فرح مراد</t>
  </si>
  <si>
    <t>محمدنضار</t>
  </si>
  <si>
    <t>لؤي الطرزي</t>
  </si>
  <si>
    <t>محمد طارق بوارشي</t>
  </si>
  <si>
    <t>محمد طلال دياب</t>
  </si>
  <si>
    <t>هناء زياده</t>
  </si>
  <si>
    <t>محمد طيلوني</t>
  </si>
  <si>
    <t>معتصم بتك</t>
  </si>
  <si>
    <t>حياه مهنا</t>
  </si>
  <si>
    <t>المزه</t>
  </si>
  <si>
    <t>سعديه جحه</t>
  </si>
  <si>
    <t>محمدصالح</t>
  </si>
  <si>
    <t>محمد بلال رميح</t>
  </si>
  <si>
    <t>شذى السليلاتي</t>
  </si>
  <si>
    <t>ولاء البرقاوي</t>
  </si>
  <si>
    <t>هبه قزيز</t>
  </si>
  <si>
    <t>منا شيخه</t>
  </si>
  <si>
    <t>تغريد حميدان</t>
  </si>
  <si>
    <t>رغد سرور</t>
  </si>
  <si>
    <t>محمد تاج الدين</t>
  </si>
  <si>
    <t>شذا ابو طراب</t>
  </si>
  <si>
    <t>ميريهان المسالخي</t>
  </si>
  <si>
    <t>محمدخالد</t>
  </si>
  <si>
    <t>علا عابدين</t>
  </si>
  <si>
    <t>محمدنزار</t>
  </si>
  <si>
    <t>نور غزال</t>
  </si>
  <si>
    <t>محمد زين</t>
  </si>
  <si>
    <t>كميله رشواني</t>
  </si>
  <si>
    <t>رياض معصراني</t>
  </si>
  <si>
    <t>فاتنه السيداه</t>
  </si>
  <si>
    <t>مجد متولي</t>
  </si>
  <si>
    <t>ليلى السيوفي</t>
  </si>
  <si>
    <t>وسام الخانجي</t>
  </si>
  <si>
    <t>هدى ياغي</t>
  </si>
  <si>
    <t>وصال الكيال</t>
  </si>
  <si>
    <t>نور الاسود</t>
  </si>
  <si>
    <t>لميس قطفي</t>
  </si>
  <si>
    <t>مروه اورفه لي</t>
  </si>
  <si>
    <t>مروه مرعي</t>
  </si>
  <si>
    <t>رؤى قهرمان</t>
  </si>
  <si>
    <t>علاء سمير</t>
  </si>
  <si>
    <t>منيره الرفاعي</t>
  </si>
  <si>
    <t>ريم الجيرودي</t>
  </si>
  <si>
    <t>محمد ميسات سنيطر</t>
  </si>
  <si>
    <t>ريم النقطه</t>
  </si>
  <si>
    <t>رئاس</t>
  </si>
  <si>
    <t>لين زغلوله</t>
  </si>
  <si>
    <t>زينب وهبي</t>
  </si>
  <si>
    <t>معتز مبروكه</t>
  </si>
  <si>
    <t>مروه خضرو</t>
  </si>
  <si>
    <t>مزة</t>
  </si>
  <si>
    <t>محمد توفيق الزعبي</t>
  </si>
  <si>
    <t>اسماعيل رباطه</t>
  </si>
  <si>
    <t>هيام مهره</t>
  </si>
  <si>
    <t>لينا الخباز</t>
  </si>
  <si>
    <t>اميره اليغشي</t>
  </si>
  <si>
    <t>رزان مطر</t>
  </si>
  <si>
    <t>الاء معروف</t>
  </si>
  <si>
    <t>مرام دمشقي</t>
  </si>
  <si>
    <t>احمد عوده</t>
  </si>
  <si>
    <t>صفاء الخرسا</t>
  </si>
  <si>
    <t>محمد بشير القصاص</t>
  </si>
  <si>
    <t>رويده طرحها</t>
  </si>
  <si>
    <t>الاء كردي</t>
  </si>
  <si>
    <t>حسام الدين الاحلس</t>
  </si>
  <si>
    <t>منور المفشي</t>
  </si>
  <si>
    <t>سعيد بيرقدار</t>
  </si>
  <si>
    <t>بيان ابو الشامات</t>
  </si>
  <si>
    <t>الاء القاوي</t>
  </si>
  <si>
    <t>محمد احسان</t>
  </si>
  <si>
    <t>رامي عجور</t>
  </si>
  <si>
    <t>نوره شاغوري</t>
  </si>
  <si>
    <t>سوزان العجمي</t>
  </si>
  <si>
    <t>محمد وائل برازي</t>
  </si>
  <si>
    <t>ولاء بيرقدار</t>
  </si>
  <si>
    <t>محمد ساريج جزائرلي</t>
  </si>
  <si>
    <t>نعمت</t>
  </si>
  <si>
    <t>بشرا</t>
  </si>
  <si>
    <t>الاء الحلاق</t>
  </si>
  <si>
    <t>محمد حمدون</t>
  </si>
  <si>
    <t>16/8/20121</t>
  </si>
  <si>
    <t>هبه حلواني</t>
  </si>
  <si>
    <t>لبنى طرابيشي</t>
  </si>
  <si>
    <t>ولاء الزالق</t>
  </si>
  <si>
    <t>مروه الخطيب</t>
  </si>
  <si>
    <t>شام</t>
  </si>
  <si>
    <t>امجد دادو</t>
  </si>
  <si>
    <t>مايا اللحام</t>
  </si>
  <si>
    <t>شهد العلواني</t>
  </si>
  <si>
    <t>يحيى بدوي</t>
  </si>
  <si>
    <t>بهيجه</t>
  </si>
  <si>
    <t>محمد ارشيد</t>
  </si>
  <si>
    <t>عبد الرحمن دلول</t>
  </si>
  <si>
    <t>مروه الموصلي</t>
  </si>
  <si>
    <t>محمد منير البقاعي</t>
  </si>
  <si>
    <t>عامر الاورفلي</t>
  </si>
  <si>
    <t>محمد عزت الشعار</t>
  </si>
  <si>
    <t>فتون</t>
  </si>
  <si>
    <t>محمد فواز التركماني</t>
  </si>
  <si>
    <t>منال علمي</t>
  </si>
  <si>
    <t>ربى الازعط</t>
  </si>
  <si>
    <t>ميرنا قروشان</t>
  </si>
  <si>
    <t>ريمون</t>
  </si>
  <si>
    <t>ندى الاصفر</t>
  </si>
  <si>
    <t>همام</t>
  </si>
  <si>
    <t>لينا وانلي</t>
  </si>
  <si>
    <t>فراس اكريم</t>
  </si>
  <si>
    <t>ولاء الاعسر</t>
  </si>
  <si>
    <t>محمد فراس العزي</t>
  </si>
  <si>
    <t>احمد هشام</t>
  </si>
  <si>
    <t>محمد الشلق</t>
  </si>
  <si>
    <t>أذين</t>
  </si>
  <si>
    <t>محمد سامر الزيات</t>
  </si>
  <si>
    <t>شذى الكردي</t>
  </si>
  <si>
    <t>مازن السمان</t>
  </si>
  <si>
    <t>وئام الشعار</t>
  </si>
  <si>
    <t>احمد بهاء الدين</t>
  </si>
  <si>
    <t>محمد يزن ايبو</t>
  </si>
  <si>
    <t>محمد ياسين امون</t>
  </si>
  <si>
    <t>عبد الرحمن قواص</t>
  </si>
  <si>
    <t>حكمت الحاج علي</t>
  </si>
  <si>
    <t>غزل نقشبندي</t>
  </si>
  <si>
    <t>محمد عمار شلبي</t>
  </si>
  <si>
    <t>محمدياسر</t>
  </si>
  <si>
    <t>زبيده بدوي</t>
  </si>
  <si>
    <t>اسراء المصري</t>
  </si>
  <si>
    <t>نضال درخباني</t>
  </si>
  <si>
    <t>ولاء شيخ الحاره</t>
  </si>
  <si>
    <t>مروه المصري</t>
  </si>
  <si>
    <t>محمد غيث الازهري</t>
  </si>
  <si>
    <t>اسلام</t>
  </si>
  <si>
    <t>الهام المصري</t>
  </si>
  <si>
    <t>عمر بشار</t>
  </si>
  <si>
    <t>شذى الاتيم</t>
  </si>
  <si>
    <t>لوسين ديمريجيان</t>
  </si>
  <si>
    <t>خاشير</t>
  </si>
  <si>
    <t>يونس مبارك</t>
  </si>
  <si>
    <t>امل الفتال</t>
  </si>
  <si>
    <t>محمد ممدوح النحاس</t>
  </si>
  <si>
    <t>رزان الخليل</t>
  </si>
  <si>
    <t>محمد وئام اسماعيل</t>
  </si>
  <si>
    <t>كنان</t>
  </si>
  <si>
    <t>محمد يمان زعيتر</t>
  </si>
  <si>
    <t>الاء كلش</t>
  </si>
  <si>
    <t>عبد المجيد الخطيب</t>
  </si>
  <si>
    <t>صفاء الوقه</t>
  </si>
  <si>
    <t>ريم المرعشلي</t>
  </si>
  <si>
    <t>عبد الهادي الجارح</t>
  </si>
  <si>
    <t>الاء الحمصي</t>
  </si>
  <si>
    <t>محمد يزن بيضون</t>
  </si>
  <si>
    <t>يمام الرفاعي</t>
  </si>
  <si>
    <t>أحمد غسان</t>
  </si>
  <si>
    <t>احمد بطالو</t>
  </si>
  <si>
    <t>نجوت الحمصي</t>
  </si>
  <si>
    <t>صبريه الاسد</t>
  </si>
  <si>
    <t>اردا برونزيان</t>
  </si>
  <si>
    <t>كريكور</t>
  </si>
  <si>
    <t>عبد الله العجلاني</t>
  </si>
  <si>
    <t>غاليه طرابلسي</t>
  </si>
  <si>
    <t>هبه اسكندراني</t>
  </si>
  <si>
    <t>ماهر الحوراني</t>
  </si>
  <si>
    <t>فاروق الوتار</t>
  </si>
  <si>
    <t>شفيقه</t>
  </si>
  <si>
    <t>محمد مسلم الدوغري</t>
  </si>
  <si>
    <t>وسيم تللوالنشواتي</t>
  </si>
  <si>
    <t>غدير</t>
  </si>
  <si>
    <t>محمد عماد الخضري</t>
  </si>
  <si>
    <t>فاتن دبوره</t>
  </si>
  <si>
    <t>محمد رشيد اصلان</t>
  </si>
  <si>
    <t>اناس</t>
  </si>
  <si>
    <t>ايه الناطور</t>
  </si>
  <si>
    <t>رشا لباد</t>
  </si>
  <si>
    <t>رويده زهره</t>
  </si>
  <si>
    <t>علياء الخوص</t>
  </si>
  <si>
    <t>نور كشور</t>
  </si>
  <si>
    <t>حنان دباح</t>
  </si>
  <si>
    <t>الاء التركماني الابيض</t>
  </si>
  <si>
    <t>رفيقه الطحان</t>
  </si>
  <si>
    <t>ضحى فليون</t>
  </si>
  <si>
    <t>محمد رشيد</t>
  </si>
  <si>
    <t>محمود القبرصلي</t>
  </si>
  <si>
    <t>مجد الدوغري</t>
  </si>
  <si>
    <t>احمد ابو كلام</t>
  </si>
  <si>
    <t>شذا</t>
  </si>
  <si>
    <t>محمد فهد</t>
  </si>
  <si>
    <t>سلام يحيى</t>
  </si>
  <si>
    <t>ساندي فرح</t>
  </si>
  <si>
    <t>مفيده الحوري</t>
  </si>
  <si>
    <t>محمود خير الحلبي</t>
  </si>
  <si>
    <t>أحمد أيمن</t>
  </si>
  <si>
    <t>هويدا الاغواني</t>
  </si>
  <si>
    <t>كارين ابو عضل</t>
  </si>
  <si>
    <t>فرح حاجي امين</t>
  </si>
  <si>
    <t>دعاء الحنش</t>
  </si>
  <si>
    <t>مها الحرش</t>
  </si>
  <si>
    <t>مريم لطيف</t>
  </si>
  <si>
    <t>شذا خضير</t>
  </si>
  <si>
    <t>احمد فلاحه</t>
  </si>
  <si>
    <t>عبد الرزاق اليافي</t>
  </si>
  <si>
    <t>محمد راشد كبريتي</t>
  </si>
  <si>
    <t>عبد الرحمن السباعي</t>
  </si>
  <si>
    <t>محمدسالم</t>
  </si>
  <si>
    <t>حسام عكاوي</t>
  </si>
  <si>
    <t>ربى مراو</t>
  </si>
  <si>
    <t>محمد عامر حمصي</t>
  </si>
  <si>
    <t>عبد الناصر جحه</t>
  </si>
  <si>
    <t>احمد حليمه</t>
  </si>
  <si>
    <t>طارق مسرابي</t>
  </si>
  <si>
    <t>محمد عوده</t>
  </si>
  <si>
    <t>ماهر الجبان</t>
  </si>
  <si>
    <t>سماء الاسطواني</t>
  </si>
  <si>
    <t>ميساء قطان</t>
  </si>
  <si>
    <t>روان منصور</t>
  </si>
  <si>
    <t>دعاء ظاظا</t>
  </si>
  <si>
    <t>غاليه اقبيق</t>
  </si>
  <si>
    <t>ندى المغربي</t>
  </si>
  <si>
    <t>مصطفى نمره</t>
  </si>
  <si>
    <t>محمد مازن الباشا</t>
  </si>
  <si>
    <t>محمد عامر قضماني</t>
  </si>
  <si>
    <t>هبه الله الامعري</t>
  </si>
  <si>
    <t>حسان القصيباني</t>
  </si>
  <si>
    <t>هدى عياش</t>
  </si>
  <si>
    <t>رنيم الشعار</t>
  </si>
  <si>
    <t>محمد زاهر</t>
  </si>
  <si>
    <t>همام الطويله</t>
  </si>
  <si>
    <t>اسماء الاكتع</t>
  </si>
  <si>
    <t>الاء سلام</t>
  </si>
  <si>
    <t>محمد عدنان تقي الدين</t>
  </si>
  <si>
    <t>محمد عامر علوان</t>
  </si>
  <si>
    <t>عمر حرباوي</t>
  </si>
  <si>
    <t>الاء الصيرفي</t>
  </si>
  <si>
    <t>محمد حكمت</t>
  </si>
  <si>
    <t>محمد فراس كنجو اللحام</t>
  </si>
  <si>
    <t>حيدره شاهين</t>
  </si>
  <si>
    <t>هنادي الجبان</t>
  </si>
  <si>
    <t>محمد فائز</t>
  </si>
  <si>
    <t>مرام مصري</t>
  </si>
  <si>
    <t>اسراء التيناوي</t>
  </si>
  <si>
    <t>عبد الله المجاريش</t>
  </si>
  <si>
    <t>رامه الهندي</t>
  </si>
  <si>
    <t>وفاء موشلي</t>
  </si>
  <si>
    <t>ريم سنديان</t>
  </si>
  <si>
    <t>محمود الحلبي</t>
  </si>
  <si>
    <t>محمد صبحي</t>
  </si>
  <si>
    <t>لجين كردي</t>
  </si>
  <si>
    <t>راما قباني</t>
  </si>
  <si>
    <t>خلود الوني</t>
  </si>
  <si>
    <t>مرام زند الحديد</t>
  </si>
  <si>
    <t>منيه زند الحديد</t>
  </si>
  <si>
    <t>اسماعيل دره</t>
  </si>
  <si>
    <t>علياء عرنوس</t>
  </si>
  <si>
    <t>غاليا</t>
  </si>
  <si>
    <t>شذى شيبان</t>
  </si>
  <si>
    <t>غنى رباطه</t>
  </si>
  <si>
    <t>علا علاف</t>
  </si>
  <si>
    <t>انس شما</t>
  </si>
  <si>
    <t>زهير عبيد</t>
  </si>
  <si>
    <t>محمد جواد</t>
  </si>
  <si>
    <t>نور عزيز</t>
  </si>
  <si>
    <t>عماد الهندي</t>
  </si>
  <si>
    <t>لبابه سلطان</t>
  </si>
  <si>
    <t>ريهام العلاوي</t>
  </si>
  <si>
    <t>قصي ابو الشامات</t>
  </si>
  <si>
    <t>محمدعماد</t>
  </si>
  <si>
    <t>ولاء غنام</t>
  </si>
  <si>
    <t>رائد الملا</t>
  </si>
  <si>
    <t>صالح كمون</t>
  </si>
  <si>
    <t>محمد سعيد الحلاق</t>
  </si>
  <si>
    <t>رويدا</t>
  </si>
  <si>
    <t>عبد السلام داري</t>
  </si>
  <si>
    <t>محمد وائل عكوري</t>
  </si>
  <si>
    <t>عصام الكناني</t>
  </si>
  <si>
    <t>محمد رامز النحلاوي</t>
  </si>
  <si>
    <t>محمود الخياط</t>
  </si>
  <si>
    <t>ياسر الزربا</t>
  </si>
  <si>
    <t>مهند قهوه جي</t>
  </si>
  <si>
    <t>عمرو الناشف</t>
  </si>
  <si>
    <t>احمدمطاع</t>
  </si>
  <si>
    <t>ربى عطار</t>
  </si>
  <si>
    <t>شيركو حميدو</t>
  </si>
  <si>
    <t>عمر كلش</t>
  </si>
  <si>
    <t>محمدمنتصر</t>
  </si>
  <si>
    <t>عمار كركر</t>
  </si>
  <si>
    <t>وسام الدين اللحام</t>
  </si>
  <si>
    <t>طريف</t>
  </si>
  <si>
    <t>اسراء عبد الواحد</t>
  </si>
  <si>
    <t>محمود حواج</t>
  </si>
  <si>
    <t>احمد الملا</t>
  </si>
  <si>
    <t>ايات قهوه جي</t>
  </si>
  <si>
    <t>محمد سامي التاجي</t>
  </si>
  <si>
    <t>محمد غياث دعبول</t>
  </si>
  <si>
    <t>محمد منذر</t>
  </si>
  <si>
    <t>عبد الرحمن سنقر</t>
  </si>
  <si>
    <t>نور حداد</t>
  </si>
  <si>
    <t>راما بيرقدار</t>
  </si>
  <si>
    <t>شيرين جديني</t>
  </si>
  <si>
    <t>دياب داغر</t>
  </si>
  <si>
    <t>قمر ملص</t>
  </si>
  <si>
    <t>مناف البني</t>
  </si>
  <si>
    <t>حرستا</t>
  </si>
  <si>
    <t>داريا</t>
  </si>
  <si>
    <t>محمد قاسم نقاوه</t>
  </si>
  <si>
    <t>عمار حصريه</t>
  </si>
  <si>
    <t>محمد باكير اغا</t>
  </si>
  <si>
    <t>سناء تقى الصغير</t>
  </si>
  <si>
    <t>محمد حارث الزعبي</t>
  </si>
  <si>
    <t>محمد رائد خربوطلي</t>
  </si>
  <si>
    <t>مؤمنات بوبس</t>
  </si>
  <si>
    <t>سناء السمان</t>
  </si>
  <si>
    <t>لجين زيدان</t>
  </si>
  <si>
    <t>حسام الكردي</t>
  </si>
  <si>
    <t>مرام القدور</t>
  </si>
  <si>
    <t>انصاف العلوش</t>
  </si>
  <si>
    <t>احمد عامر بازرباشي</t>
  </si>
  <si>
    <t>ايهم الخضري</t>
  </si>
  <si>
    <t>بيان دنون</t>
  </si>
  <si>
    <t>نعمات</t>
  </si>
  <si>
    <t>فاطمه الحكيم</t>
  </si>
  <si>
    <t>ماهر الحلبي</t>
  </si>
  <si>
    <t>محمد الملط</t>
  </si>
  <si>
    <t>محمدياسين</t>
  </si>
  <si>
    <t>محمد امين قرطومه</t>
  </si>
  <si>
    <t>ريما الدمشقي</t>
  </si>
  <si>
    <t>فاتنه طلس</t>
  </si>
  <si>
    <t>روان ساني</t>
  </si>
  <si>
    <t>محمد شاكر السبيني</t>
  </si>
  <si>
    <t>عمر البقاعي</t>
  </si>
  <si>
    <t>محمد حمزه سكينه</t>
  </si>
  <si>
    <t>ازهار</t>
  </si>
  <si>
    <t>صلاح نويدر</t>
  </si>
  <si>
    <t>محمد امين لطفي</t>
  </si>
  <si>
    <t>ايسل</t>
  </si>
  <si>
    <t>علاء الدين الصباغ</t>
  </si>
  <si>
    <t>لين حمصي</t>
  </si>
  <si>
    <t>اليز</t>
  </si>
  <si>
    <t>فدك ابراهيم</t>
  </si>
  <si>
    <t>سالي ابو شنب</t>
  </si>
  <si>
    <t>رهف السبيني</t>
  </si>
  <si>
    <t>مجد الدين شلبي</t>
  </si>
  <si>
    <t>محمد وليد توبان</t>
  </si>
  <si>
    <t>بلال الكردي</t>
  </si>
  <si>
    <t>يزن سواح</t>
  </si>
  <si>
    <t>محمد عزت</t>
  </si>
  <si>
    <t>محمد قاسم الخباز</t>
  </si>
  <si>
    <t>جواهر كحلوس</t>
  </si>
  <si>
    <t>طارق طوبجي</t>
  </si>
  <si>
    <t>محمد يزن مجركش</t>
  </si>
  <si>
    <t>محمد قصي المعلم</t>
  </si>
  <si>
    <t>نرمان</t>
  </si>
  <si>
    <t>محمد رسلان</t>
  </si>
  <si>
    <t>روان المقداد</t>
  </si>
  <si>
    <t>رغد قضماني</t>
  </si>
  <si>
    <t>مرح حسن</t>
  </si>
  <si>
    <t>غزل الاعرج</t>
  </si>
  <si>
    <t>محمدعيد</t>
  </si>
  <si>
    <t>ريم الكجك</t>
  </si>
  <si>
    <t>محمدعلاءالدين</t>
  </si>
  <si>
    <t>اياد اليغشي</t>
  </si>
  <si>
    <t>ساره مخللاتي</t>
  </si>
  <si>
    <t>راما كريم الدين</t>
  </si>
  <si>
    <t>غفران الزعتري</t>
  </si>
  <si>
    <t>ايه نايفه</t>
  </si>
  <si>
    <t>عين ترما</t>
  </si>
  <si>
    <t>عمار موسى باشا</t>
  </si>
  <si>
    <t>لينده</t>
  </si>
  <si>
    <t>رنيم الصواف</t>
  </si>
  <si>
    <t>محمد غيث العلبي</t>
  </si>
  <si>
    <t>نورا الشطه</t>
  </si>
  <si>
    <t>اسماء علاوي</t>
  </si>
  <si>
    <t>محمد خضر ظريفه</t>
  </si>
  <si>
    <t>محمدنايف</t>
  </si>
  <si>
    <t>روان بزازه</t>
  </si>
  <si>
    <t>محمد سمهر محايري</t>
  </si>
  <si>
    <t>شهير</t>
  </si>
  <si>
    <t>عبد الرحمن طربين</t>
  </si>
  <si>
    <t>محمد الطويل</t>
  </si>
  <si>
    <t>كفر بطنا</t>
  </si>
  <si>
    <t>همام السكحل</t>
  </si>
  <si>
    <t>البراء حلاق</t>
  </si>
  <si>
    <t>لين الحريري</t>
  </si>
  <si>
    <t>محمد مصطفى الميداني</t>
  </si>
  <si>
    <t>محمد ايمن دركشلي</t>
  </si>
  <si>
    <t>محمد مازن البزره</t>
  </si>
  <si>
    <t>محمد انس صرصر</t>
  </si>
  <si>
    <t>اسماعيل رستم اغا</t>
  </si>
  <si>
    <t>يحيى كوكش</t>
  </si>
  <si>
    <t>فاطمه نور الدين</t>
  </si>
  <si>
    <t>جهان جنن</t>
  </si>
  <si>
    <t>لمى شيبوب</t>
  </si>
  <si>
    <t>محمد نزار</t>
  </si>
  <si>
    <t>صفاء رفاعي</t>
  </si>
  <si>
    <t>فادي شاشو</t>
  </si>
  <si>
    <t>محمد الشعار</t>
  </si>
  <si>
    <t>محمد صياح</t>
  </si>
  <si>
    <t>محمد ابراهيم عماش</t>
  </si>
  <si>
    <t>لجينه</t>
  </si>
  <si>
    <t>ايمان الايون الدباغ</t>
  </si>
  <si>
    <t>غزل الخياط</t>
  </si>
  <si>
    <t>دياله</t>
  </si>
  <si>
    <t>روان بكوره</t>
  </si>
  <si>
    <t>فراس السبسبي</t>
  </si>
  <si>
    <t>رائف</t>
  </si>
  <si>
    <t>احمدعماد</t>
  </si>
  <si>
    <t>حسن خراط</t>
  </si>
  <si>
    <t>سلام خيت</t>
  </si>
  <si>
    <t>محمد عمر غزولي</t>
  </si>
  <si>
    <t>محمد يزن حمد الله</t>
  </si>
  <si>
    <t>خالد الكلاس</t>
  </si>
  <si>
    <t>زبداني</t>
  </si>
  <si>
    <t>محمد ياسر النابلسي</t>
  </si>
  <si>
    <t>تريز استيفان</t>
  </si>
  <si>
    <t>مريم حداد</t>
  </si>
  <si>
    <t>ميسر ابو الذهب</t>
  </si>
  <si>
    <t>متمن</t>
  </si>
  <si>
    <t>محمد عباده الحرش</t>
  </si>
  <si>
    <t>رنيم غزولي</t>
  </si>
  <si>
    <t>ايه محايري</t>
  </si>
  <si>
    <t>وفاء بلول</t>
  </si>
  <si>
    <t>وسام السمان</t>
  </si>
  <si>
    <t>هلا سلامه</t>
  </si>
  <si>
    <t>عزيزه السيد</t>
  </si>
  <si>
    <t>سلاف عجلوني</t>
  </si>
  <si>
    <t>علاء اللحام</t>
  </si>
  <si>
    <t>همام موصللي</t>
  </si>
  <si>
    <t>عز الدين المعاني</t>
  </si>
  <si>
    <t>ميسون تركماني</t>
  </si>
  <si>
    <t>راما السبسبي</t>
  </si>
  <si>
    <t>بلال جمعه</t>
  </si>
  <si>
    <t>طه الشماط</t>
  </si>
  <si>
    <t>منى الاعرج</t>
  </si>
  <si>
    <t>موفق بكاري</t>
  </si>
  <si>
    <t>هنادي المنجد</t>
  </si>
  <si>
    <t>علاء تركيه</t>
  </si>
  <si>
    <t>مرام ابو لحاف</t>
  </si>
  <si>
    <t>عامر همج</t>
  </si>
  <si>
    <t>عفاف ملا</t>
  </si>
  <si>
    <t>عبد الهادي بني المرجه</t>
  </si>
  <si>
    <t>عدنان قباني</t>
  </si>
  <si>
    <t>مؤيد الحناوي</t>
  </si>
  <si>
    <t>مهاب</t>
  </si>
  <si>
    <t>رامي جحى</t>
  </si>
  <si>
    <t>ايه الصيفي المصري</t>
  </si>
  <si>
    <t>بشر النجار</t>
  </si>
  <si>
    <t>انس النجار</t>
  </si>
  <si>
    <t>ريم القصار</t>
  </si>
  <si>
    <t>محمد علوش</t>
  </si>
  <si>
    <t>مرح عتمه</t>
  </si>
  <si>
    <t>خوله الحفيري</t>
  </si>
  <si>
    <t>فطمه فاخوري</t>
  </si>
  <si>
    <t>رنا الحرفي</t>
  </si>
  <si>
    <t>روان شخاشيرو</t>
  </si>
  <si>
    <t>محمد مازن عنيز</t>
  </si>
  <si>
    <t>محمد ثائر قطان</t>
  </si>
  <si>
    <t>الميدان</t>
  </si>
  <si>
    <t>الين عثما نفيتش</t>
  </si>
  <si>
    <t>رنيم البني</t>
  </si>
  <si>
    <t>عبد الله قباني</t>
  </si>
  <si>
    <t>محمدسميح</t>
  </si>
  <si>
    <t>راما عاشور</t>
  </si>
  <si>
    <t>جهاد البيطار</t>
  </si>
  <si>
    <t>وفاء نور الدين</t>
  </si>
  <si>
    <t>اماني قبلان</t>
  </si>
  <si>
    <t>عبد الرحمن تيرو</t>
  </si>
  <si>
    <t>ياسمين الخجا</t>
  </si>
  <si>
    <t>رنيم شموط</t>
  </si>
  <si>
    <t>خلود الحلبي</t>
  </si>
  <si>
    <t>لبابه</t>
  </si>
  <si>
    <t>عبد الرحمن الشامي</t>
  </si>
  <si>
    <t>روان السابق</t>
  </si>
  <si>
    <t>محمد نزير</t>
  </si>
  <si>
    <t>ريم القيسي</t>
  </si>
  <si>
    <t>مؤمن جوهر</t>
  </si>
  <si>
    <t>غنى النويلاتي المصري</t>
  </si>
  <si>
    <t>رنيم النحلاوي</t>
  </si>
  <si>
    <t>مهند الحمصي</t>
  </si>
  <si>
    <t>انس قنطار</t>
  </si>
  <si>
    <t>اسراء درويش بابللي</t>
  </si>
  <si>
    <t>مها الريحاني</t>
  </si>
  <si>
    <t>رنيم سليمان اغا</t>
  </si>
  <si>
    <t>سحر مدنيه</t>
  </si>
  <si>
    <t>علي السيداه</t>
  </si>
  <si>
    <t>ملاذ سعد الدين</t>
  </si>
  <si>
    <t>محمد الشاعر</t>
  </si>
  <si>
    <t>عز الدين الشلبي</t>
  </si>
  <si>
    <t>رهام الصالحاني</t>
  </si>
  <si>
    <t>ماهيتاب</t>
  </si>
  <si>
    <t>مي الغريب</t>
  </si>
  <si>
    <t>رنا الشعار</t>
  </si>
  <si>
    <t>منى القده</t>
  </si>
  <si>
    <t>كنده اشمر</t>
  </si>
  <si>
    <t>محمد محايري</t>
  </si>
  <si>
    <t>قمرابو خبصه</t>
  </si>
  <si>
    <t>روان ملص</t>
  </si>
  <si>
    <t>رهف عزيزه</t>
  </si>
  <si>
    <t>رغد الجزيري</t>
  </si>
  <si>
    <t>مكرم شيخ اكريم</t>
  </si>
  <si>
    <t>تقى سرحان</t>
  </si>
  <si>
    <t>فريزه يونس</t>
  </si>
  <si>
    <t>احمد قطيط</t>
  </si>
  <si>
    <t>جمال عبد الناصر</t>
  </si>
  <si>
    <t>حسام حامده</t>
  </si>
  <si>
    <t>زملكا</t>
  </si>
  <si>
    <t>عبد الرحمن الزرعي</t>
  </si>
  <si>
    <t>مهند الحلاق</t>
  </si>
  <si>
    <t>سامر بعلبكي</t>
  </si>
  <si>
    <t>محمد عادل البطيخي</t>
  </si>
  <si>
    <t>هبه لبابيدي</t>
  </si>
  <si>
    <t>حبيبه</t>
  </si>
  <si>
    <t>عمر شعبان</t>
  </si>
  <si>
    <t>مؤيد الكباريتي</t>
  </si>
  <si>
    <t>الياس السهوي</t>
  </si>
  <si>
    <t>سلوى حموي</t>
  </si>
  <si>
    <t>مروه عرفه السيد</t>
  </si>
  <si>
    <t>شذى هيكل</t>
  </si>
  <si>
    <t>شهيره دحروج</t>
  </si>
  <si>
    <t>رهام ذلغنى</t>
  </si>
  <si>
    <t>جومانا الخباز</t>
  </si>
  <si>
    <t>احسان البري</t>
  </si>
  <si>
    <t>سماح الشعار</t>
  </si>
  <si>
    <t>راما الحلبي</t>
  </si>
  <si>
    <t>راما الفاعور</t>
  </si>
  <si>
    <t>نبيله فاعور</t>
  </si>
  <si>
    <t>محمد رامي الحلاب</t>
  </si>
  <si>
    <t>وفاء الجاويش</t>
  </si>
  <si>
    <t>هبه عجاج</t>
  </si>
  <si>
    <t>امل صلاح</t>
  </si>
  <si>
    <t>محمد البلح</t>
  </si>
  <si>
    <t>صالحية</t>
  </si>
  <si>
    <t>راما اخوان</t>
  </si>
  <si>
    <t>الاء نجيب</t>
  </si>
  <si>
    <t>محمد اسامه المجذوب</t>
  </si>
  <si>
    <t>رنا قسوم</t>
  </si>
  <si>
    <t>ديالا غزال</t>
  </si>
  <si>
    <t>الاء روماني</t>
  </si>
  <si>
    <t>فاتنه الطباع</t>
  </si>
  <si>
    <t>اسماء الاعمى</t>
  </si>
  <si>
    <t>مرام دالي كباب</t>
  </si>
  <si>
    <t>حنان أشرفاني</t>
  </si>
  <si>
    <t>خالد عبد العزيز</t>
  </si>
  <si>
    <t>وسام العابد</t>
  </si>
  <si>
    <t>شاهر حيدر</t>
  </si>
  <si>
    <t>ريم الشلبي</t>
  </si>
  <si>
    <t>براءه عكار رفاعي</t>
  </si>
  <si>
    <t>سماره كيال</t>
  </si>
  <si>
    <t>محمد العسه</t>
  </si>
  <si>
    <t>رولان عرقسوسي</t>
  </si>
  <si>
    <t>احمد مغربيه</t>
  </si>
  <si>
    <t>محمود الاعرج</t>
  </si>
  <si>
    <t>بيان اللحام</t>
  </si>
  <si>
    <t>رنيم الداده</t>
  </si>
  <si>
    <t>صفاء دباس</t>
  </si>
  <si>
    <t>ميري نعيمه</t>
  </si>
  <si>
    <t>احمد الدهان</t>
  </si>
  <si>
    <t>غيداء خذها</t>
  </si>
  <si>
    <t>رغيد اللوجي</t>
  </si>
  <si>
    <t>راما خواجكيه</t>
  </si>
  <si>
    <t>هاجر الحموي</t>
  </si>
  <si>
    <t>خلدون ميرو</t>
  </si>
  <si>
    <t>ايمان تيرو</t>
  </si>
  <si>
    <t>مجد نابلسي</t>
  </si>
  <si>
    <t>محمد رفعت</t>
  </si>
  <si>
    <t>امل علوان</t>
  </si>
  <si>
    <t>راما توتونجي الكلاس</t>
  </si>
  <si>
    <t>محمد يوسف عزاوي</t>
  </si>
  <si>
    <t>داليه مجركش</t>
  </si>
  <si>
    <t>دالينا مارديني</t>
  </si>
  <si>
    <t>روان خضرو</t>
  </si>
  <si>
    <t>محمد راتب جريده</t>
  </si>
  <si>
    <t>نور الزرقان</t>
  </si>
  <si>
    <t>مرح شيخ البلد</t>
  </si>
  <si>
    <t>محمد قاروط</t>
  </si>
  <si>
    <t>سروه الميداني</t>
  </si>
  <si>
    <t>محمد فهد شالاتي</t>
  </si>
  <si>
    <t>عزت الحمصي</t>
  </si>
  <si>
    <t>ندى شدود</t>
  </si>
  <si>
    <t>عبير طعمه</t>
  </si>
  <si>
    <t>مريم نكز</t>
  </si>
  <si>
    <t>سلام همج</t>
  </si>
  <si>
    <t>الاء عقيد</t>
  </si>
  <si>
    <t>شادي بنور</t>
  </si>
  <si>
    <t>شيرين مستو</t>
  </si>
  <si>
    <t>هدى طبرنين</t>
  </si>
  <si>
    <t>مسرابا</t>
  </si>
  <si>
    <t>نور الخجا</t>
  </si>
  <si>
    <t>رهف العاقل</t>
  </si>
  <si>
    <t>رجاء الكلاوي</t>
  </si>
  <si>
    <t>ريما زينو</t>
  </si>
  <si>
    <t>محي الدين شربجي</t>
  </si>
  <si>
    <t>رغداء المسالخي</t>
  </si>
  <si>
    <t>سيلفا هاروتنيان</t>
  </si>
  <si>
    <t>ناديا كلاكل</t>
  </si>
  <si>
    <t>صحنايا</t>
  </si>
  <si>
    <t>رولا النقشبندي</t>
  </si>
  <si>
    <t>مقصود</t>
  </si>
  <si>
    <t>باسمه المارديني</t>
  </si>
  <si>
    <t>حنان طرابلسي</t>
  </si>
  <si>
    <t>محمد عماد حبوباتي</t>
  </si>
  <si>
    <t>نور الهدى ابو صبح</t>
  </si>
  <si>
    <t>يسرا الاشقر الحموي</t>
  </si>
  <si>
    <t>ياسر داود</t>
  </si>
  <si>
    <t>ليليان عبود</t>
  </si>
  <si>
    <t>خلود زخور</t>
  </si>
  <si>
    <t>عمار رميح</t>
  </si>
  <si>
    <t>نايري مقدسيان</t>
  </si>
  <si>
    <t>أغوب</t>
  </si>
  <si>
    <t>زيبور</t>
  </si>
  <si>
    <t>بيت سحم</t>
  </si>
  <si>
    <t>البتول علاوي</t>
  </si>
  <si>
    <t>محمد خالد الشعار</t>
  </si>
  <si>
    <t>عبد الهادي الملقي</t>
  </si>
  <si>
    <t>سهام كوزلي</t>
  </si>
  <si>
    <t>رزان الافندي</t>
  </si>
  <si>
    <t>بارعه ادلبي</t>
  </si>
  <si>
    <t>امل دردر</t>
  </si>
  <si>
    <t>عبد الله خضرو</t>
  </si>
  <si>
    <t>رهام قدو</t>
  </si>
  <si>
    <t>محمد زكي</t>
  </si>
  <si>
    <t>مها النحاس</t>
  </si>
  <si>
    <t>ديانا عصاصه</t>
  </si>
  <si>
    <t>احمد قره واعظ</t>
  </si>
  <si>
    <t>عمر الريس</t>
  </si>
  <si>
    <t>محمود باسم</t>
  </si>
  <si>
    <t>ليث ادلبي</t>
  </si>
  <si>
    <t>مهيب عسليه مبروكه</t>
  </si>
  <si>
    <t>عبد الرحمن العلاوي</t>
  </si>
  <si>
    <t>فراس بطمان</t>
  </si>
  <si>
    <t>فاتن سيوده</t>
  </si>
  <si>
    <t>محمود النقشبندي</t>
  </si>
  <si>
    <t>اديبه غبرا</t>
  </si>
  <si>
    <t>جديدة الوادي</t>
  </si>
  <si>
    <t>محمد رضا الكلاس</t>
  </si>
  <si>
    <t>جميل الجبور</t>
  </si>
  <si>
    <t>سهير بدور</t>
  </si>
  <si>
    <t>جعفر عيد</t>
  </si>
  <si>
    <t>مارسيل</t>
  </si>
  <si>
    <t>ايه الحموي</t>
  </si>
  <si>
    <t>روز</t>
  </si>
  <si>
    <t>صفا ابو سيف</t>
  </si>
  <si>
    <t>علا فاعور</t>
  </si>
  <si>
    <t>رنيم ركاب</t>
  </si>
  <si>
    <t>محمد عز الدين</t>
  </si>
  <si>
    <t>اريج عبد السلام</t>
  </si>
  <si>
    <t>تركي</t>
  </si>
  <si>
    <t>ارجوان</t>
  </si>
  <si>
    <t>محمد عدنان شرباتي</t>
  </si>
  <si>
    <t>عبد الله الاعسر</t>
  </si>
  <si>
    <t>مفيده اللوجي</t>
  </si>
  <si>
    <t>سعودية/الرياض</t>
  </si>
  <si>
    <t>ريم العوده</t>
  </si>
  <si>
    <t>ايات مرتضى</t>
  </si>
  <si>
    <t>محمد اللحام</t>
  </si>
  <si>
    <t>ايناس سعيد</t>
  </si>
  <si>
    <t>احمد الترك</t>
  </si>
  <si>
    <t>صفا عطايا</t>
  </si>
  <si>
    <t>ملك عرابي</t>
  </si>
  <si>
    <t>نور الدين الرشيدي</t>
  </si>
  <si>
    <t>غفران الرفاعي</t>
  </si>
  <si>
    <t>احمد مراد</t>
  </si>
  <si>
    <t>صباح قصار</t>
  </si>
  <si>
    <t>احمد وانلي</t>
  </si>
  <si>
    <t>سميه سوار</t>
  </si>
  <si>
    <t>محمد خضير</t>
  </si>
  <si>
    <t>خالد رجب</t>
  </si>
  <si>
    <t>سوزان شبابيبي</t>
  </si>
  <si>
    <t>جلال البخاري</t>
  </si>
  <si>
    <t>نجاتي</t>
  </si>
  <si>
    <t>مكرم البخاري</t>
  </si>
  <si>
    <t>ساميه هواري</t>
  </si>
  <si>
    <t>هلا حافظ</t>
  </si>
  <si>
    <t>رباح الكردي</t>
  </si>
  <si>
    <t>محمد عامر كحلوس</t>
  </si>
  <si>
    <t>زمزم</t>
  </si>
  <si>
    <t>نور الراعي</t>
  </si>
  <si>
    <t>نوال خورشيد</t>
  </si>
  <si>
    <t>بسام الحداد</t>
  </si>
  <si>
    <t>اسيما</t>
  </si>
  <si>
    <t>رانيه شاهين</t>
  </si>
  <si>
    <t>محمد اسامه عبد الرحمن</t>
  </si>
  <si>
    <t>بشرى طري</t>
  </si>
  <si>
    <t>ايمان الموات</t>
  </si>
  <si>
    <t>محمد نضال مدور</t>
  </si>
  <si>
    <t>عائشه الشلبي</t>
  </si>
  <si>
    <t>محمد القابو ني</t>
  </si>
  <si>
    <t>خلود الصائغي</t>
  </si>
  <si>
    <t>مكه المكرمه</t>
  </si>
  <si>
    <t>وائل طباع</t>
  </si>
  <si>
    <t>سماح المنعم</t>
  </si>
  <si>
    <t>نسيبه الميداني</t>
  </si>
  <si>
    <t>ناديا الحكيم</t>
  </si>
  <si>
    <t>فاطمه المهدي</t>
  </si>
  <si>
    <t>نيفين داود</t>
  </si>
  <si>
    <t>جميله غزال</t>
  </si>
  <si>
    <t>رنا والي</t>
  </si>
  <si>
    <t>رنده الريحاوي</t>
  </si>
  <si>
    <t>مهند وحش</t>
  </si>
  <si>
    <t>هيفرون علي شان</t>
  </si>
  <si>
    <t>عبد الرحمن شرف</t>
  </si>
  <si>
    <t>مؤمنه الخجا</t>
  </si>
  <si>
    <t>امل السبيتي</t>
  </si>
  <si>
    <t>منى شومان</t>
  </si>
  <si>
    <t>الاء التنبكجي</t>
  </si>
  <si>
    <t>محمد سعيد العلبي</t>
  </si>
  <si>
    <t>مريام شكري</t>
  </si>
  <si>
    <t>عمير العسلي</t>
  </si>
  <si>
    <t>روضه الخضراوي</t>
  </si>
  <si>
    <t>علا الزايد</t>
  </si>
  <si>
    <t>الاء غنام</t>
  </si>
  <si>
    <t>علاء الدين الشعار</t>
  </si>
  <si>
    <t>سائره</t>
  </si>
  <si>
    <t>محمد غياث القحف</t>
  </si>
  <si>
    <t>عماد الدين علاوي</t>
  </si>
  <si>
    <t>عصام ديركي</t>
  </si>
  <si>
    <t>زهير عبيسي</t>
  </si>
  <si>
    <t>محمد نقشبندي</t>
  </si>
  <si>
    <t>نزار تللو</t>
  </si>
  <si>
    <t>محمد انس حمصيه</t>
  </si>
  <si>
    <t>محمد تللو</t>
  </si>
  <si>
    <t>رهف عاقل</t>
  </si>
  <si>
    <t>احمد عرابي الجلاد</t>
  </si>
  <si>
    <t>عامر سلوم</t>
  </si>
  <si>
    <t>جوليا دمر</t>
  </si>
  <si>
    <t>دعاء داود</t>
  </si>
  <si>
    <t>يزن النجار</t>
  </si>
  <si>
    <t>علاء جوهر</t>
  </si>
  <si>
    <t>ايمن الفوال</t>
  </si>
  <si>
    <t>محمد ياسين كسكين</t>
  </si>
  <si>
    <t>الاء عمار</t>
  </si>
  <si>
    <t>مجد الدين طنطه</t>
  </si>
  <si>
    <t>غفران النحلاوي</t>
  </si>
  <si>
    <t>اديب نجيب</t>
  </si>
  <si>
    <t>18/5/1984</t>
  </si>
  <si>
    <t>محمد سواح</t>
  </si>
  <si>
    <t>27/7/1997</t>
  </si>
  <si>
    <t>جودي النجار</t>
  </si>
  <si>
    <t>مياده القدسي</t>
  </si>
  <si>
    <t>لميعة علي</t>
  </si>
  <si>
    <t>اماني عبد الله الضويحي</t>
  </si>
  <si>
    <t>زهره الوسي</t>
  </si>
  <si>
    <t>احلام الحسن العنيزان</t>
  </si>
  <si>
    <t>محمد عيسى</t>
  </si>
  <si>
    <t>انس الحاجي</t>
  </si>
  <si>
    <t>سلوك</t>
  </si>
  <si>
    <t>هنادي بغدي صار</t>
  </si>
  <si>
    <t>بيداء الحسن</t>
  </si>
  <si>
    <t>جهيده</t>
  </si>
  <si>
    <t>اسماعيل العبد الله</t>
  </si>
  <si>
    <t>الميادين</t>
  </si>
  <si>
    <t>سعديه المحمد</t>
  </si>
  <si>
    <t>سمر الهمال</t>
  </si>
  <si>
    <t>مروه الفتيح</t>
  </si>
  <si>
    <t xml:space="preserve">ديرالزور </t>
  </si>
  <si>
    <t>منار الشعيبي</t>
  </si>
  <si>
    <t>ريم الحياوي</t>
  </si>
  <si>
    <t>خنساء</t>
  </si>
  <si>
    <t>محمد الدوده</t>
  </si>
  <si>
    <t>هجين</t>
  </si>
  <si>
    <t>شهد المحمد الاحمد عاني</t>
  </si>
  <si>
    <t>محمد بهير</t>
  </si>
  <si>
    <t>امتثال المصطفى</t>
  </si>
  <si>
    <t>وصال الصالح</t>
  </si>
  <si>
    <t>طلحه</t>
  </si>
  <si>
    <t>لقاء العزو</t>
  </si>
  <si>
    <t>اسراء عبد النبي</t>
  </si>
  <si>
    <t>هولا</t>
  </si>
  <si>
    <t>حجيرة البلد</t>
  </si>
  <si>
    <t>محمد جعباص</t>
  </si>
  <si>
    <t>سبينة الكبرى</t>
  </si>
  <si>
    <t>ساري بلشه</t>
  </si>
  <si>
    <t>محمد جنح</t>
  </si>
  <si>
    <t>محمد عزت مهره</t>
  </si>
  <si>
    <t>صباح مهره</t>
  </si>
  <si>
    <t>جمرايا</t>
  </si>
  <si>
    <t>كوثر السمان</t>
  </si>
  <si>
    <t>فاتن عقل</t>
  </si>
  <si>
    <t>اكابر عقل</t>
  </si>
  <si>
    <t>انتصار حسنا</t>
  </si>
  <si>
    <t>حليمه خليل</t>
  </si>
  <si>
    <t>سقبا</t>
  </si>
  <si>
    <t>سوسن حيدر</t>
  </si>
  <si>
    <t>ضياء الدين تركي</t>
  </si>
  <si>
    <t>عكوبر</t>
  </si>
  <si>
    <t>بشار موره</t>
  </si>
  <si>
    <t>فاديا الجرش</t>
  </si>
  <si>
    <t>فاطمه موسى</t>
  </si>
  <si>
    <t>هريرة</t>
  </si>
  <si>
    <t>محمد التبان</t>
  </si>
  <si>
    <t>سليم خاشوقه</t>
  </si>
  <si>
    <t>متري</t>
  </si>
  <si>
    <t>علما حيدر</t>
  </si>
  <si>
    <t>رياض الاغواني</t>
  </si>
  <si>
    <t>مياده الاغواني</t>
  </si>
  <si>
    <t xml:space="preserve">        علمي</t>
  </si>
  <si>
    <t>عفراء الشرابي</t>
  </si>
  <si>
    <t>آمنه عرفات</t>
  </si>
  <si>
    <t>احمد دحبور</t>
  </si>
  <si>
    <t>مروه برغوث</t>
  </si>
  <si>
    <t>محمد خير عبد الهادي</t>
  </si>
  <si>
    <t>معرة صيدنايا</t>
  </si>
  <si>
    <t>جيرود</t>
  </si>
  <si>
    <t>احمد عهد علوان</t>
  </si>
  <si>
    <t>وداد عثمان</t>
  </si>
  <si>
    <t>عين الفيجة</t>
  </si>
  <si>
    <t>طارق جمعه</t>
  </si>
  <si>
    <t>محمد وفا</t>
  </si>
  <si>
    <t>محمد غازي</t>
  </si>
  <si>
    <t>ماسه عز الدين</t>
  </si>
  <si>
    <t>جديده الوادي</t>
  </si>
  <si>
    <t>ايهاب حداد</t>
  </si>
  <si>
    <t>صوفيه فاضل</t>
  </si>
  <si>
    <t>رنكوس</t>
  </si>
  <si>
    <t>مليحا</t>
  </si>
  <si>
    <t>محمد ايهم الاختيار</t>
  </si>
  <si>
    <t>غصون حبيب</t>
  </si>
  <si>
    <t>حرنه</t>
  </si>
  <si>
    <t>صفاء السحاب</t>
  </si>
  <si>
    <t>فاطمه الشمص</t>
  </si>
  <si>
    <t>اناس عبد العال</t>
  </si>
  <si>
    <t>رامي سمور</t>
  </si>
  <si>
    <t>هيام سمور</t>
  </si>
  <si>
    <t>محمد حسن النونو</t>
  </si>
  <si>
    <t>امجد رزق</t>
  </si>
  <si>
    <t>علي الحوري</t>
  </si>
  <si>
    <t>علا سواحه</t>
  </si>
  <si>
    <t>محمدفياض</t>
  </si>
  <si>
    <t>رهف شاهين</t>
  </si>
  <si>
    <t>اندريه زعرور</t>
  </si>
  <si>
    <t>فاديا بركيل</t>
  </si>
  <si>
    <t>معلولا</t>
  </si>
  <si>
    <t>فراس ثعلب</t>
  </si>
  <si>
    <t>عبده بيطار</t>
  </si>
  <si>
    <t>عبد الرحمن الدبس</t>
  </si>
  <si>
    <t>سامر ياغي</t>
  </si>
  <si>
    <t>مروان لوزه</t>
  </si>
  <si>
    <t>قمر حمزه</t>
  </si>
  <si>
    <t>رنيم بلور</t>
  </si>
  <si>
    <t>حسام الدين فرا</t>
  </si>
  <si>
    <t>حجيرة</t>
  </si>
  <si>
    <t>احمد درويش</t>
  </si>
  <si>
    <t>فطوم جبه</t>
  </si>
  <si>
    <t>نبال طاطين</t>
  </si>
  <si>
    <t>احمد فهاد</t>
  </si>
  <si>
    <t>محمد كريم</t>
  </si>
  <si>
    <t>محمد مسعود</t>
  </si>
  <si>
    <t>ماري ابو عراج</t>
  </si>
  <si>
    <t>شروق</t>
  </si>
  <si>
    <t>وسام درويش</t>
  </si>
  <si>
    <t>هديل حاحي</t>
  </si>
  <si>
    <t>سنا حسن</t>
  </si>
  <si>
    <t>محمد بكر</t>
  </si>
  <si>
    <t>وفاء الدبس</t>
  </si>
  <si>
    <t>نواف سوسق</t>
  </si>
  <si>
    <t>اسراء زياده</t>
  </si>
  <si>
    <t>كنانه</t>
  </si>
  <si>
    <t>حسين اللويزه</t>
  </si>
  <si>
    <t>احمديه</t>
  </si>
  <si>
    <t>اباء حشيش</t>
  </si>
  <si>
    <t>هيلين بايزيد</t>
  </si>
  <si>
    <t>حنان جمعه</t>
  </si>
  <si>
    <t>فطمه الشاغوري</t>
  </si>
  <si>
    <t>منى زياده</t>
  </si>
  <si>
    <t>احمد زكريا</t>
  </si>
  <si>
    <t>قارة</t>
  </si>
  <si>
    <t>عمرو نمور</t>
  </si>
  <si>
    <t>كفربطنا</t>
  </si>
  <si>
    <t>ناصر قرموز</t>
  </si>
  <si>
    <t>بشيرا</t>
  </si>
  <si>
    <t>ايمن العبد</t>
  </si>
  <si>
    <t>أمال</t>
  </si>
  <si>
    <t>همام البحش</t>
  </si>
  <si>
    <t>مروه سليمان خالد</t>
  </si>
  <si>
    <t>نور الرفاعي</t>
  </si>
  <si>
    <t>رأس المعره</t>
  </si>
  <si>
    <t>حلا العبار</t>
  </si>
  <si>
    <t>عبد الحليم العايش</t>
  </si>
  <si>
    <t>النشابية</t>
  </si>
  <si>
    <t>محمد نور الزين</t>
  </si>
  <si>
    <t>محمد نور بكيره</t>
  </si>
  <si>
    <t>لقمان</t>
  </si>
  <si>
    <t>غاده بكيره</t>
  </si>
  <si>
    <t>محمد بالوش</t>
  </si>
  <si>
    <t>محمد نور البوشي</t>
  </si>
  <si>
    <t>رحيبة</t>
  </si>
  <si>
    <t>احمد سلام</t>
  </si>
  <si>
    <t>جويل حداد</t>
  </si>
  <si>
    <t>نايف فروه</t>
  </si>
  <si>
    <t>حلبون</t>
  </si>
  <si>
    <t>عسال الورد</t>
  </si>
  <si>
    <t>فاطمه الزهراء رجب</t>
  </si>
  <si>
    <t>محمد خالد خولي</t>
  </si>
  <si>
    <t>يوسف سليم</t>
  </si>
  <si>
    <t>رزان شلبي</t>
  </si>
  <si>
    <t>امل قاطوع</t>
  </si>
  <si>
    <t>منين</t>
  </si>
  <si>
    <t>حزه</t>
  </si>
  <si>
    <t>نور جاموس</t>
  </si>
  <si>
    <t>محمد زكريا</t>
  </si>
  <si>
    <t>ايه شودب</t>
  </si>
  <si>
    <t>راما حجازي</t>
  </si>
  <si>
    <t>دانه السروجي</t>
  </si>
  <si>
    <t>صيدنايا</t>
  </si>
  <si>
    <t>مريم خلاصي</t>
  </si>
  <si>
    <t>راضيه</t>
  </si>
  <si>
    <t>طاوي</t>
  </si>
  <si>
    <t>هبا الغاوي</t>
  </si>
  <si>
    <t>رغد شعبان</t>
  </si>
  <si>
    <t>منى الحمود</t>
  </si>
  <si>
    <t>خديجة</t>
  </si>
  <si>
    <t>ميساء قزاح</t>
  </si>
  <si>
    <t>خالد طه</t>
  </si>
  <si>
    <t>سمر بعيون</t>
  </si>
  <si>
    <t>القطيفة</t>
  </si>
  <si>
    <t>حموره</t>
  </si>
  <si>
    <t>بهاء الدين الخطيب</t>
  </si>
  <si>
    <t>مهيبه ابو قيس</t>
  </si>
  <si>
    <t>قلعة جندل</t>
  </si>
  <si>
    <t>شادي بشاره</t>
  </si>
  <si>
    <t>انعام لطفي</t>
  </si>
  <si>
    <t>حينه</t>
  </si>
  <si>
    <t>هديل السيوطي</t>
  </si>
  <si>
    <t>انتصار سلامه</t>
  </si>
  <si>
    <t>سرغايا</t>
  </si>
  <si>
    <t>خالد وفا</t>
  </si>
  <si>
    <t>مريم وفا</t>
  </si>
  <si>
    <t>فادي قاسم</t>
  </si>
  <si>
    <t>نوره قاسم</t>
  </si>
  <si>
    <t>حفصه نصره</t>
  </si>
  <si>
    <t>هيجانه</t>
  </si>
  <si>
    <t>هديل سكيكر</t>
  </si>
  <si>
    <t>عطا</t>
  </si>
  <si>
    <t>سلوى زاده</t>
  </si>
  <si>
    <t>الاء الاصفر</t>
  </si>
  <si>
    <t>امنه طيجون</t>
  </si>
  <si>
    <t>عادليه</t>
  </si>
  <si>
    <t>محمود حبابه</t>
  </si>
  <si>
    <t>سعاد حبابه</t>
  </si>
  <si>
    <t>يوسف زين الدين</t>
  </si>
  <si>
    <t>آمنه نصر الدين</t>
  </si>
  <si>
    <t>وليد سريول</t>
  </si>
  <si>
    <t>هناء شيخ عرابي</t>
  </si>
  <si>
    <t>شبلي جبر</t>
  </si>
  <si>
    <t>اشرفيه صحنايا</t>
  </si>
  <si>
    <t>ديما الحافظ</t>
  </si>
  <si>
    <t>بلال بوبس</t>
  </si>
  <si>
    <t>عزيزه الشامي</t>
  </si>
  <si>
    <t>فاطمه حمزه</t>
  </si>
  <si>
    <t>هيفاء عزام</t>
  </si>
  <si>
    <t>ناصرية</t>
  </si>
  <si>
    <t>هبه ابو علي</t>
  </si>
  <si>
    <t>تواني</t>
  </si>
  <si>
    <t>انس طليعه</t>
  </si>
  <si>
    <t>وفيقه نعيم</t>
  </si>
  <si>
    <t>سمير شبلي</t>
  </si>
  <si>
    <t>دعاء الخطيب</t>
  </si>
  <si>
    <t>اسراء بنات</t>
  </si>
  <si>
    <t>نور الهدى رستم</t>
  </si>
  <si>
    <t>احمد حبيب</t>
  </si>
  <si>
    <t>حفير فوقا</t>
  </si>
  <si>
    <t>اسراء الجوجو</t>
  </si>
  <si>
    <t>بهاءالدين</t>
  </si>
  <si>
    <t>غصون شله</t>
  </si>
  <si>
    <t>هنا شله</t>
  </si>
  <si>
    <t>نارينا قبلان</t>
  </si>
  <si>
    <t>بلودان</t>
  </si>
  <si>
    <t>فاتن المهباني</t>
  </si>
  <si>
    <t>مسره</t>
  </si>
  <si>
    <t>ميرفت خرسه</t>
  </si>
  <si>
    <t>أحمدخير</t>
  </si>
  <si>
    <t>عربيه بلله</t>
  </si>
  <si>
    <t>نهله العباس</t>
  </si>
  <si>
    <t>نديم الانكليزي</t>
  </si>
  <si>
    <t>وصفيه قويدر</t>
  </si>
  <si>
    <t>يارا نصر الدين</t>
  </si>
  <si>
    <t>سلوى نصر الدين</t>
  </si>
  <si>
    <t>هيام الشوا</t>
  </si>
  <si>
    <t>دنيا الشيخ</t>
  </si>
  <si>
    <t>محمد طبيش</t>
  </si>
  <si>
    <t>امنه مريمه</t>
  </si>
  <si>
    <t>فارس المصري</t>
  </si>
  <si>
    <t>مروان الكيلاني</t>
  </si>
  <si>
    <t>كفرين</t>
  </si>
  <si>
    <t>دانا دعيبس</t>
  </si>
  <si>
    <t>نبال رسلان</t>
  </si>
  <si>
    <t>بيان خضير</t>
  </si>
  <si>
    <t>يلدا</t>
  </si>
  <si>
    <t>نوار الطرشان</t>
  </si>
  <si>
    <t>كوثر غصن</t>
  </si>
  <si>
    <t>عباده الخباز</t>
  </si>
  <si>
    <t>منى الحاج علي</t>
  </si>
  <si>
    <t>دير عطيه</t>
  </si>
  <si>
    <t>لودي الراعي</t>
  </si>
  <si>
    <t>هديل خليل</t>
  </si>
  <si>
    <t>قطيفة</t>
  </si>
  <si>
    <t>مصطفى ناجي</t>
  </si>
  <si>
    <t>خديجه جمعه</t>
  </si>
  <si>
    <t>حكمات</t>
  </si>
  <si>
    <t>بلال ورده</t>
  </si>
  <si>
    <t>قاسم صالحاني</t>
  </si>
  <si>
    <t>نزيها فياض</t>
  </si>
  <si>
    <t>غياث سويد</t>
  </si>
  <si>
    <t>هبه الله رضوان</t>
  </si>
  <si>
    <t>محمد زعيتر</t>
  </si>
  <si>
    <t>حرجله</t>
  </si>
  <si>
    <t>لجين حسن</t>
  </si>
  <si>
    <t>امنه الغريب</t>
  </si>
  <si>
    <t>رنيم زغيب</t>
  </si>
  <si>
    <t>انتصار زغيب</t>
  </si>
  <si>
    <t>عرنه</t>
  </si>
  <si>
    <t>عاطف العمر</t>
  </si>
  <si>
    <t>سحر قسام</t>
  </si>
  <si>
    <t>هبه الساعور</t>
  </si>
  <si>
    <t>مشفى دما</t>
  </si>
  <si>
    <t>دير عطية</t>
  </si>
  <si>
    <t>روشان الضميرى</t>
  </si>
  <si>
    <t>عبدالرؤوف</t>
  </si>
  <si>
    <t>روان ملحان</t>
  </si>
  <si>
    <t>عبدو سيف الدين</t>
  </si>
  <si>
    <t>السحل</t>
  </si>
  <si>
    <t>سليمان الخطيب</t>
  </si>
  <si>
    <t>عثمان عدس</t>
  </si>
  <si>
    <t xml:space="preserve"> تجارية</t>
  </si>
  <si>
    <t>ولاء الخولي</t>
  </si>
  <si>
    <t>بدريه حسين</t>
  </si>
  <si>
    <t>احمد الباشا</t>
  </si>
  <si>
    <t>يحيى محمود</t>
  </si>
  <si>
    <t>سكا</t>
  </si>
  <si>
    <t>غزلانية</t>
  </si>
  <si>
    <t>لبيبه درويش</t>
  </si>
  <si>
    <t>منى جمعه</t>
  </si>
  <si>
    <t>وادي بردى</t>
  </si>
  <si>
    <t>نور عطايا</t>
  </si>
  <si>
    <t>تيسير قدره</t>
  </si>
  <si>
    <t>رغد حبيب</t>
  </si>
  <si>
    <t>ناديا خولي</t>
  </si>
  <si>
    <t>محمود نتوف</t>
  </si>
  <si>
    <t>احمد البوش</t>
  </si>
  <si>
    <t>علي بركه</t>
  </si>
  <si>
    <t>جواهر وهبه</t>
  </si>
  <si>
    <t>ميسون عفا الرفاعي</t>
  </si>
  <si>
    <t>ختام جمعان</t>
  </si>
  <si>
    <t>احمد الهاماني</t>
  </si>
  <si>
    <t>معربا</t>
  </si>
  <si>
    <t>محمد صوصو</t>
  </si>
  <si>
    <t>هدله</t>
  </si>
  <si>
    <t>نبك</t>
  </si>
  <si>
    <t>وفاء سلام</t>
  </si>
  <si>
    <t>غنى سليمان</t>
  </si>
  <si>
    <t>قاسمية</t>
  </si>
  <si>
    <t>بدا</t>
  </si>
  <si>
    <t>احمد سلمان</t>
  </si>
  <si>
    <t>فاطمه بركسيه</t>
  </si>
  <si>
    <t>آمل</t>
  </si>
  <si>
    <t>كابرييل الخولي</t>
  </si>
  <si>
    <t>ابتسام الخولي</t>
  </si>
  <si>
    <t>غاليه الشيخ</t>
  </si>
  <si>
    <t>احمد الصيدناوي</t>
  </si>
  <si>
    <t>غزلانيه</t>
  </si>
  <si>
    <t>فاتنه الصالح</t>
  </si>
  <si>
    <t>محمد ماهر رزمه</t>
  </si>
  <si>
    <t>مصطفى عثمان</t>
  </si>
  <si>
    <t>محمد بصبوص</t>
  </si>
  <si>
    <t>عبد السلام يوسف</t>
  </si>
  <si>
    <t>اسامه الشطي</t>
  </si>
  <si>
    <t>محمد عرفه</t>
  </si>
  <si>
    <t>حسن الزير</t>
  </si>
  <si>
    <t>احمد لاذقاني</t>
  </si>
  <si>
    <t>مجد مرعي</t>
  </si>
  <si>
    <t>مروه رفاعي</t>
  </si>
  <si>
    <t>صبورة</t>
  </si>
  <si>
    <t>ريف دمشق- الزبداني</t>
  </si>
  <si>
    <t>جهاد دقو</t>
  </si>
  <si>
    <t>سهيله دقو</t>
  </si>
  <si>
    <t>قصي رسلان</t>
  </si>
  <si>
    <t>ساره عرابي</t>
  </si>
  <si>
    <t>احمد صديق</t>
  </si>
  <si>
    <t>فرحان فروج</t>
  </si>
  <si>
    <t>بنان عبد ربه</t>
  </si>
  <si>
    <t>شهاب الدين</t>
  </si>
  <si>
    <t>محمد دنون</t>
  </si>
  <si>
    <t>فهميه زريق</t>
  </si>
  <si>
    <t>باسل الحاج علي</t>
  </si>
  <si>
    <t>محمد سعيد لبابيدي</t>
  </si>
  <si>
    <t>فراس جمعه</t>
  </si>
  <si>
    <t>عمار اسماعيل</t>
  </si>
  <si>
    <t>هيجانة</t>
  </si>
  <si>
    <t>محمد الغاوي</t>
  </si>
  <si>
    <t>اناث</t>
  </si>
  <si>
    <t>قاره</t>
  </si>
  <si>
    <t>بلال مصري</t>
  </si>
  <si>
    <t>سامر عيسى</t>
  </si>
  <si>
    <t>رواد داود</t>
  </si>
  <si>
    <t>رضوان حوا</t>
  </si>
  <si>
    <t>علاء سلامه</t>
  </si>
  <si>
    <t>رفيه</t>
  </si>
  <si>
    <t>طلال حاج علي</t>
  </si>
  <si>
    <t>ناصف</t>
  </si>
  <si>
    <t>محمد سلمان الدراس</t>
  </si>
  <si>
    <t>فاطمه الميس</t>
  </si>
  <si>
    <t>حسين العتيق</t>
  </si>
  <si>
    <t>ورده المحمد</t>
  </si>
  <si>
    <t>ربا شبعانيه</t>
  </si>
  <si>
    <t>عبد الرزاق ملحم</t>
  </si>
  <si>
    <t>احمد شاميه</t>
  </si>
  <si>
    <t>سمر عرابي</t>
  </si>
  <si>
    <t>انس مداده</t>
  </si>
  <si>
    <t>فراس الدرويش</t>
  </si>
  <si>
    <t>اكثم</t>
  </si>
  <si>
    <t>شهلا</t>
  </si>
  <si>
    <t>نجم الدين سوسق</t>
  </si>
  <si>
    <t>منذر هيشان</t>
  </si>
  <si>
    <t>محمد شلهوم</t>
  </si>
  <si>
    <t>تلفيتا</t>
  </si>
  <si>
    <t>عمار قويدر</t>
  </si>
  <si>
    <t>عباده شيخ رجب</t>
  </si>
  <si>
    <t>منار حمزه</t>
  </si>
  <si>
    <t>موسى المعوعي شلحه</t>
  </si>
  <si>
    <t>محمد الدرع</t>
  </si>
  <si>
    <t>حيان هناوي</t>
  </si>
  <si>
    <t>معاذ مستو</t>
  </si>
  <si>
    <t>مامون غضبان</t>
  </si>
  <si>
    <t>يونس حمد</t>
  </si>
  <si>
    <t>عرنة</t>
  </si>
  <si>
    <t>جنان الطريف</t>
  </si>
  <si>
    <t>ميسم الرفاعي</t>
  </si>
  <si>
    <t>امير معمر</t>
  </si>
  <si>
    <t>مجد ابو عقل</t>
  </si>
  <si>
    <t>قصي مسعود</t>
  </si>
  <si>
    <t>عدنان الصياد</t>
  </si>
  <si>
    <t>رامي محمود</t>
  </si>
  <si>
    <t>راما محمود</t>
  </si>
  <si>
    <t>نور شومان</t>
  </si>
  <si>
    <t>فادي كسيري</t>
  </si>
  <si>
    <t>سلام سويدان</t>
  </si>
  <si>
    <t>مضر</t>
  </si>
  <si>
    <t>حسام عوض</t>
  </si>
  <si>
    <t>انس مرعي</t>
  </si>
  <si>
    <t>سعيد صيدناوي</t>
  </si>
  <si>
    <t>وليد شيخ خليل</t>
  </si>
  <si>
    <t>سعيد كسرواني</t>
  </si>
  <si>
    <t>محمد مصباح</t>
  </si>
  <si>
    <t>جلال شيخ رجب</t>
  </si>
  <si>
    <t>صبوره</t>
  </si>
  <si>
    <t>يمامه القاضي</t>
  </si>
  <si>
    <t>ايه صوصو</t>
  </si>
  <si>
    <t>مديرا</t>
  </si>
  <si>
    <t>سلام مقشاتي</t>
  </si>
  <si>
    <t>مجد عبد العزيز</t>
  </si>
  <si>
    <t>سلاف</t>
  </si>
  <si>
    <t>كارمن ابو عسلي</t>
  </si>
  <si>
    <t>جواد القباني</t>
  </si>
  <si>
    <t>حسام زغتيتي</t>
  </si>
  <si>
    <t>مايا الشاعر</t>
  </si>
  <si>
    <t>مدين عبد السلام</t>
  </si>
  <si>
    <t>نضال رفاعيه</t>
  </si>
  <si>
    <t>قصي بدران</t>
  </si>
  <si>
    <t>ازهار بدران</t>
  </si>
  <si>
    <t>عفراء صراميجو</t>
  </si>
  <si>
    <t>رؤى فرزان</t>
  </si>
  <si>
    <t>شريف</t>
  </si>
  <si>
    <t>وسيم الحلبي</t>
  </si>
  <si>
    <t>وهيبه المليص</t>
  </si>
  <si>
    <t>هيا شحاده</t>
  </si>
  <si>
    <t>ايات سقا</t>
  </si>
  <si>
    <t>ديانا عقل</t>
  </si>
  <si>
    <t>نتالي الصفدي</t>
  </si>
  <si>
    <t>الياس انطون</t>
  </si>
  <si>
    <t>قصي درموش</t>
  </si>
  <si>
    <t>غاده قمر</t>
  </si>
  <si>
    <t>كلثوم مراد</t>
  </si>
  <si>
    <t>استبرق</t>
  </si>
  <si>
    <t>المعتصم بالله كمال الدين</t>
  </si>
  <si>
    <t>نهال المبيرق</t>
  </si>
  <si>
    <t>بيكا شعبان</t>
  </si>
  <si>
    <t>قاسميه</t>
  </si>
  <si>
    <t>ناهي</t>
  </si>
  <si>
    <t>وعد الصعيدي</t>
  </si>
  <si>
    <t>طارق بلان</t>
  </si>
  <si>
    <t>شهيرا</t>
  </si>
  <si>
    <t>محمد دعاس</t>
  </si>
  <si>
    <t>بيان نبعه</t>
  </si>
  <si>
    <t>علا رجوح</t>
  </si>
  <si>
    <t>لمياء الموسى</t>
  </si>
  <si>
    <t>يامن الخصا</t>
  </si>
  <si>
    <t>مجدولين شرف الدين</t>
  </si>
  <si>
    <t>محمد حسام خنصر</t>
  </si>
  <si>
    <t>صبحيه سرحان</t>
  </si>
  <si>
    <t>ماهر حمدان</t>
  </si>
  <si>
    <t>امنه حمدان</t>
  </si>
  <si>
    <t>باسل طالب</t>
  </si>
  <si>
    <t>يسرى طه</t>
  </si>
  <si>
    <t>حفير الفوقة</t>
  </si>
  <si>
    <t>رضوان الحجه</t>
  </si>
  <si>
    <t>الديماس\</t>
  </si>
  <si>
    <t>حسين العالول</t>
  </si>
  <si>
    <t>سهام زيتون</t>
  </si>
  <si>
    <t>فايزه الساعور</t>
  </si>
  <si>
    <t>ماهر البغدادي</t>
  </si>
  <si>
    <t>هديه الشيخ</t>
  </si>
  <si>
    <t>افنان سنجاب</t>
  </si>
  <si>
    <t>جدة</t>
  </si>
  <si>
    <t>نور علوش</t>
  </si>
  <si>
    <t>ميساء القاضي</t>
  </si>
  <si>
    <t>محمد ديب اللبان</t>
  </si>
  <si>
    <t>ايمان جديانا</t>
  </si>
  <si>
    <t>لؤي عيرها</t>
  </si>
  <si>
    <t>مها  حجازى</t>
  </si>
  <si>
    <t>ريم ابو سعيد</t>
  </si>
  <si>
    <t>حامده الشمندي</t>
  </si>
  <si>
    <t>باسم صالح</t>
  </si>
  <si>
    <t>وداد صالح</t>
  </si>
  <si>
    <t>حسام حمزه الامام</t>
  </si>
  <si>
    <t>ساره حمزه الامام</t>
  </si>
  <si>
    <t>حوش نصري</t>
  </si>
  <si>
    <t>بلال الشيخ</t>
  </si>
  <si>
    <t>ديبه حجازي</t>
  </si>
  <si>
    <t>براءه عقيل</t>
  </si>
  <si>
    <t>رغداءصفيه</t>
  </si>
  <si>
    <t>نيفين كبول</t>
  </si>
  <si>
    <t>سوسن منذر</t>
  </si>
  <si>
    <t>مصطفى عبد السلام</t>
  </si>
  <si>
    <t>هيفاء عبد السلام</t>
  </si>
  <si>
    <t>خالد مظلوم</t>
  </si>
  <si>
    <t>عنان عثمان</t>
  </si>
  <si>
    <t>ندى عبد النبي</t>
  </si>
  <si>
    <t>اميره عبد الرؤف</t>
  </si>
  <si>
    <t>محمد يزبك</t>
  </si>
  <si>
    <t>بقاسل الشهير بالكحيص</t>
  </si>
  <si>
    <t>نوفة</t>
  </si>
  <si>
    <t>اناس حبش</t>
  </si>
  <si>
    <t>شيراز مرزا</t>
  </si>
  <si>
    <t>اميره النجم</t>
  </si>
  <si>
    <t>حسام كسر</t>
  </si>
  <si>
    <t>علا بركات</t>
  </si>
  <si>
    <t>ثراء بلان</t>
  </si>
  <si>
    <t>هديه خليل</t>
  </si>
  <si>
    <t>عز الدين الدالي</t>
  </si>
  <si>
    <t>هناء العطار</t>
  </si>
  <si>
    <t>رهف حامد</t>
  </si>
  <si>
    <t>حينة</t>
  </si>
  <si>
    <t>علا يحيى</t>
  </si>
  <si>
    <t>جريس عرموش</t>
  </si>
  <si>
    <t>جهاد مصطفى</t>
  </si>
  <si>
    <t>زينه موسى</t>
  </si>
  <si>
    <t>20/4/1985</t>
  </si>
  <si>
    <t>بتول حماده</t>
  </si>
  <si>
    <t>رهف سبع الليل</t>
  </si>
  <si>
    <t>حسان حسين</t>
  </si>
  <si>
    <t>نوى حسين</t>
  </si>
  <si>
    <t>مياده شحود</t>
  </si>
  <si>
    <t>وجيهه</t>
  </si>
  <si>
    <t>مؤيد مصطفى</t>
  </si>
  <si>
    <t>عائشه الجاسم</t>
  </si>
  <si>
    <t>هلا مسعود</t>
  </si>
  <si>
    <t>مرشته</t>
  </si>
  <si>
    <t>ريموندا العم</t>
  </si>
  <si>
    <t>لين ديب</t>
  </si>
  <si>
    <t>ايفا</t>
  </si>
  <si>
    <t>ديانا يوسف</t>
  </si>
  <si>
    <t>أمان</t>
  </si>
  <si>
    <t>كوكب حمدان</t>
  </si>
  <si>
    <t>فتات</t>
  </si>
  <si>
    <t>اريج محمد</t>
  </si>
  <si>
    <t>هيفاء منصور</t>
  </si>
  <si>
    <t>رمضان</t>
  </si>
  <si>
    <t>يارا معلا</t>
  </si>
  <si>
    <t>هفافه</t>
  </si>
  <si>
    <t>طواحين</t>
  </si>
  <si>
    <t>اشرف تقلا</t>
  </si>
  <si>
    <t>محمد معلا</t>
  </si>
  <si>
    <t>الطواحين</t>
  </si>
  <si>
    <t>فراس سليمان</t>
  </si>
  <si>
    <t>صنبوبره</t>
  </si>
  <si>
    <t>نورا خضر</t>
  </si>
  <si>
    <t>شهيده</t>
  </si>
  <si>
    <t>لوره حداد</t>
  </si>
  <si>
    <t>عين الريحاني</t>
  </si>
  <si>
    <t>مشفى طرطوس</t>
  </si>
  <si>
    <t>نوار حسن</t>
  </si>
  <si>
    <t>منى خضر</t>
  </si>
  <si>
    <t xml:space="preserve">علي حسن </t>
  </si>
  <si>
    <t>19/10/1992</t>
  </si>
  <si>
    <t>مهند الجمال</t>
  </si>
  <si>
    <t>كوكب شعبان</t>
  </si>
  <si>
    <t>تهاني مرعي</t>
  </si>
  <si>
    <t>اريج المصري</t>
  </si>
  <si>
    <t>عبد الله موعد</t>
  </si>
  <si>
    <t>هبه المدفع</t>
  </si>
  <si>
    <t>اميره الشهابي</t>
  </si>
  <si>
    <t>البره</t>
  </si>
  <si>
    <t>نسرين ابو زرد</t>
  </si>
  <si>
    <t>صفا الحربجي</t>
  </si>
  <si>
    <t>لبنى صالح</t>
  </si>
  <si>
    <t>ميسر غريري</t>
  </si>
  <si>
    <t>فاطمه عبد الباري</t>
  </si>
  <si>
    <t>رنا العاشق</t>
  </si>
  <si>
    <t>ليبية</t>
  </si>
  <si>
    <t>عماد محمد</t>
  </si>
  <si>
    <t>وداد غبن</t>
  </si>
  <si>
    <t>عبد المنعم فرهود</t>
  </si>
  <si>
    <t>خان دنون</t>
  </si>
  <si>
    <t>اماني عقله</t>
  </si>
  <si>
    <t>راما مهاوش</t>
  </si>
  <si>
    <t>صباح مهاوش</t>
  </si>
  <si>
    <t>احمد محفوظ</t>
  </si>
  <si>
    <t>عمار السعدي</t>
  </si>
  <si>
    <t>مريم شعبان</t>
  </si>
  <si>
    <t>فؤاد دبور</t>
  </si>
  <si>
    <t>قمر بشناق</t>
  </si>
  <si>
    <t>محمد رمزي عامر</t>
  </si>
  <si>
    <t>سوسن سكر</t>
  </si>
  <si>
    <t>فرح الاسدي</t>
  </si>
  <si>
    <t>انيتا قاسم</t>
  </si>
  <si>
    <t>نوفه جمعه</t>
  </si>
  <si>
    <t>غاده الحداد</t>
  </si>
  <si>
    <t>هيا حسين</t>
  </si>
  <si>
    <t>زهراء عريشه</t>
  </si>
  <si>
    <t>انس تلاوي</t>
  </si>
  <si>
    <t>سوزان حجاوي</t>
  </si>
  <si>
    <t>مطيعه ناصيف</t>
  </si>
  <si>
    <t>ياسمين السهلي</t>
  </si>
  <si>
    <t>ايمان تفاحه</t>
  </si>
  <si>
    <t>محمد زهدي</t>
  </si>
  <si>
    <t>روان الدنان</t>
  </si>
  <si>
    <t>ايناس</t>
  </si>
  <si>
    <t>ايمن نوفل</t>
  </si>
  <si>
    <t>ريم جاموس</t>
  </si>
  <si>
    <t>هدى الديري</t>
  </si>
  <si>
    <t>عبيده سلامه</t>
  </si>
  <si>
    <t>رغداء الكبرا</t>
  </si>
  <si>
    <t>رنيم سهلي</t>
  </si>
  <si>
    <t>رهيفة</t>
  </si>
  <si>
    <t>مجد حميد</t>
  </si>
  <si>
    <t>سليمان محاميد</t>
  </si>
  <si>
    <t>رغد السهلي</t>
  </si>
  <si>
    <t>نشات</t>
  </si>
  <si>
    <t>محمود صبح</t>
  </si>
  <si>
    <t>مرح منصور</t>
  </si>
  <si>
    <t>محمد عرفات</t>
  </si>
  <si>
    <t>يسر رجا</t>
  </si>
  <si>
    <t>صباح حمور</t>
  </si>
  <si>
    <t>سمير زكارى</t>
  </si>
  <si>
    <t>خشفه</t>
  </si>
  <si>
    <t>هلا السعدي</t>
  </si>
  <si>
    <t>سعاد عطايا</t>
  </si>
  <si>
    <t>الاء السويسي</t>
  </si>
  <si>
    <t>محمد سامي</t>
  </si>
  <si>
    <t>ناريمان المصري</t>
  </si>
  <si>
    <t>رشيد الابطح</t>
  </si>
  <si>
    <t>مها لبش</t>
  </si>
  <si>
    <t>سلام دبش</t>
  </si>
  <si>
    <t>ملاك عبويني</t>
  </si>
  <si>
    <t>باحثه</t>
  </si>
  <si>
    <t>راتب ابو حجر</t>
  </si>
  <si>
    <t>ايهم ابو عليله</t>
  </si>
  <si>
    <t>امتثال قدوره</t>
  </si>
  <si>
    <t>منال شلاله</t>
  </si>
  <si>
    <t>روماريو عوض</t>
  </si>
  <si>
    <t>خليل حجازي</t>
  </si>
  <si>
    <t>رنا رمضان</t>
  </si>
  <si>
    <t>تسنيم سليم</t>
  </si>
  <si>
    <t>رهف صالح</t>
  </si>
  <si>
    <t>ايه عليان</t>
  </si>
  <si>
    <t>اسراء شاهين</t>
  </si>
  <si>
    <t>ليلى شاهين</t>
  </si>
  <si>
    <t>مها ايوب</t>
  </si>
  <si>
    <t>فتحيه ايوب</t>
  </si>
  <si>
    <t>حنين عيسى</t>
  </si>
  <si>
    <t>انتصار الخطيب</t>
  </si>
  <si>
    <t>منال عم علي</t>
  </si>
  <si>
    <t>بشير عبد الله</t>
  </si>
  <si>
    <t>ساميه المحمد</t>
  </si>
  <si>
    <t>حيان عبد العزيز</t>
  </si>
  <si>
    <t>ماجده النجار</t>
  </si>
  <si>
    <t>شذى الخطيب</t>
  </si>
  <si>
    <t>محمد انس تسبحجي</t>
  </si>
  <si>
    <t>غنوى ملاعب</t>
  </si>
  <si>
    <t>وفاء نصر الدين</t>
  </si>
  <si>
    <t>شانيه</t>
  </si>
  <si>
    <t>ماريانا ابو حيدر</t>
  </si>
  <si>
    <t>سامح راسبيه</t>
  </si>
  <si>
    <t>المختارة</t>
  </si>
  <si>
    <t>لما الجراح</t>
  </si>
  <si>
    <t>السعوديه</t>
  </si>
  <si>
    <t>الفصل الثاني 2018-2019</t>
  </si>
  <si>
    <t>الفصل الأول 2019-2020</t>
  </si>
  <si>
    <t>الفصل الثاني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</si>
</sst>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000]yyyy/mm/dd;@"/>
    <numFmt numFmtId="165" formatCode="#,##0\ &quot;ل.س.‏&quot;"/>
  </numFmts>
  <fonts count="8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2"/>
      <name val="Arial"/>
      <family val="2"/>
    </font>
    <font>
      <b/>
      <sz val="12"/>
      <name val="Sakkal Majalla"/>
    </font>
    <font>
      <b/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name val="Traditional Arabic"/>
      <family val="1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FF0000"/>
      <name val="Calibri"/>
      <family val="2"/>
      <scheme val="minor"/>
    </font>
    <font>
      <b/>
      <sz val="16"/>
      <color rgb="FFFF0000"/>
      <name val="Arial"/>
      <family val="2"/>
    </font>
    <font>
      <b/>
      <sz val="12"/>
      <color rgb="FFFF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Sakkal Majalla"/>
    </font>
    <font>
      <b/>
      <sz val="16"/>
      <color theme="0"/>
      <name val="Arial"/>
      <family val="2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4"/>
      <color theme="1"/>
      <name val="Sakkal Majalla"/>
    </font>
    <font>
      <sz val="11"/>
      <color theme="1"/>
      <name val="Sakkal Majalla"/>
    </font>
    <font>
      <b/>
      <sz val="18"/>
      <color theme="1"/>
      <name val="Sakkal Majalla"/>
    </font>
    <font>
      <b/>
      <sz val="14"/>
      <color rgb="FFFF0000"/>
      <name val="Sakkal Majalla"/>
    </font>
    <font>
      <b/>
      <sz val="18"/>
      <color rgb="FFFF0000"/>
      <name val="Sakkal Majalla"/>
    </font>
    <font>
      <b/>
      <sz val="14"/>
      <color theme="0"/>
      <name val="Sakkal Majalla"/>
    </font>
    <font>
      <b/>
      <u/>
      <sz val="14"/>
      <color theme="0"/>
      <name val="Sakkal Majalla"/>
    </font>
    <font>
      <sz val="14"/>
      <color theme="0"/>
      <name val="Sakkal Majalla"/>
    </font>
    <font>
      <sz val="11"/>
      <color theme="0"/>
      <name val="Sakkal Majalla"/>
    </font>
    <font>
      <sz val="14"/>
      <color theme="1"/>
      <name val="Sakkal Majalla"/>
    </font>
    <font>
      <b/>
      <u/>
      <sz val="16"/>
      <color theme="0"/>
      <name val="Sakkal Majalla"/>
    </font>
    <font>
      <b/>
      <sz val="16"/>
      <color rgb="FFFF0000"/>
      <name val="Sakkal Majalla"/>
    </font>
    <font>
      <b/>
      <u/>
      <sz val="12"/>
      <color theme="10"/>
      <name val="Sakkal Majalla"/>
    </font>
    <font>
      <b/>
      <sz val="16"/>
      <color rgb="FF0070C0"/>
      <name val="Sakkal Majalla"/>
    </font>
    <font>
      <b/>
      <u/>
      <sz val="12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2"/>
      <color theme="0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2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u/>
      <sz val="10"/>
      <color theme="0"/>
      <name val="Arial"/>
      <family val="2"/>
    </font>
    <font>
      <sz val="11"/>
      <color theme="0"/>
      <name val="Arial"/>
      <family val="2"/>
    </font>
    <font>
      <b/>
      <sz val="8"/>
      <color theme="0"/>
      <name val="Arial"/>
      <family val="2"/>
    </font>
    <font>
      <sz val="14"/>
      <color rgb="FF002060"/>
      <name val="Arial"/>
      <family val="2"/>
    </font>
    <font>
      <sz val="11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8"/>
      <color theme="0"/>
      <name val="Arial"/>
      <family val="2"/>
    </font>
    <font>
      <b/>
      <sz val="14"/>
      <color rgb="FF002060"/>
      <name val="Arial"/>
      <family val="2"/>
    </font>
    <font>
      <sz val="11"/>
      <name val="Arial"/>
      <family val="2"/>
    </font>
    <font>
      <sz val="8"/>
      <color theme="0"/>
      <name val="Arial"/>
      <family val="2"/>
    </font>
    <font>
      <b/>
      <sz val="12"/>
      <color rgb="FF002060"/>
      <name val="Arial"/>
      <family val="2"/>
    </font>
    <font>
      <sz val="10"/>
      <color theme="0"/>
      <name val="Arial"/>
      <family val="2"/>
    </font>
    <font>
      <sz val="12"/>
      <color rgb="FF002060"/>
      <name val="Arial"/>
      <family val="2"/>
    </font>
    <font>
      <b/>
      <sz val="18"/>
      <color rgb="FFFF0000"/>
      <name val="Arial"/>
      <family val="2"/>
    </font>
    <font>
      <b/>
      <sz val="14"/>
      <color theme="7" tint="0.79998168889431442"/>
      <name val="Calibri"/>
      <family val="2"/>
      <scheme val="minor"/>
    </font>
    <font>
      <b/>
      <sz val="16"/>
      <color theme="0"/>
      <name val="Sakkal Majalla"/>
    </font>
    <font>
      <sz val="14"/>
      <name val="Sakkal Majalla"/>
    </font>
    <font>
      <sz val="14"/>
      <color rgb="FFFF0000"/>
      <name val="Sakkal Majalla"/>
    </font>
    <font>
      <sz val="11"/>
      <color theme="1"/>
      <name val="Arial"/>
      <family val="2"/>
    </font>
    <font>
      <sz val="11"/>
      <color theme="1" tint="0.499984740745262"/>
      <name val="Arial"/>
      <family val="2"/>
    </font>
    <font>
      <b/>
      <sz val="12"/>
      <color theme="1" tint="0.499984740745262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sz val="10"/>
      <color theme="1"/>
      <name val="Arial"/>
      <family val="2"/>
    </font>
    <font>
      <sz val="10"/>
      <color rgb="FF002060"/>
      <name val="Arial"/>
      <family val="2"/>
    </font>
    <font>
      <b/>
      <sz val="16"/>
      <color theme="1"/>
      <name val="Arial"/>
      <family val="2"/>
    </font>
    <font>
      <sz val="20"/>
      <color theme="1"/>
      <name val="Arial"/>
      <family val="2"/>
    </font>
    <font>
      <sz val="16"/>
      <color rgb="FFFF000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3855A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3" tint="0.79998168889431442"/>
        <bgColor indexed="64"/>
      </patternFill>
    </fill>
  </fills>
  <borders count="14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dashDot">
        <color theme="0"/>
      </right>
      <top/>
      <bottom/>
      <diagonal/>
    </border>
    <border>
      <left style="dashDot">
        <color theme="0"/>
      </left>
      <right style="dashDot">
        <color theme="0"/>
      </right>
      <top/>
      <bottom/>
      <diagonal/>
    </border>
    <border>
      <left style="dashDotDot">
        <color theme="0"/>
      </left>
      <right style="dashDotDot">
        <color theme="0"/>
      </right>
      <top style="thin">
        <color theme="0"/>
      </top>
      <bottom style="thin">
        <color theme="0"/>
      </bottom>
      <diagonal/>
    </border>
    <border>
      <left style="dashDotDot">
        <color theme="0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double">
        <color indexed="64"/>
      </left>
      <right style="dashDotDot">
        <color theme="0"/>
      </right>
      <top style="thin">
        <color theme="0"/>
      </top>
      <bottom style="thin">
        <color theme="0"/>
      </bottom>
      <diagonal/>
    </border>
    <border>
      <left style="dashDot">
        <color theme="0"/>
      </left>
      <right style="dashDot">
        <color theme="0"/>
      </right>
      <top/>
      <bottom style="medium">
        <color theme="0"/>
      </bottom>
      <diagonal/>
    </border>
    <border>
      <left style="dashDot">
        <color theme="0"/>
      </left>
      <right/>
      <top/>
      <bottom/>
      <diagonal/>
    </border>
    <border>
      <left style="dashDot">
        <color theme="0"/>
      </left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dashDotDot">
        <color theme="0"/>
      </left>
      <right/>
      <top style="thin">
        <color theme="0"/>
      </top>
      <bottom style="thin">
        <color theme="0"/>
      </bottom>
      <diagonal/>
    </border>
    <border>
      <left style="double">
        <color auto="1"/>
      </left>
      <right style="mediumDashDot">
        <color auto="1"/>
      </right>
      <top style="thin">
        <color auto="1"/>
      </top>
      <bottom style="medium">
        <color auto="1"/>
      </bottom>
      <diagonal/>
    </border>
    <border>
      <left style="mediumDashDot">
        <color auto="1"/>
      </left>
      <right style="mediumDashDot">
        <color auto="1"/>
      </right>
      <top style="thin">
        <color auto="1"/>
      </top>
      <bottom style="medium">
        <color auto="1"/>
      </bottom>
      <diagonal/>
    </border>
    <border>
      <left style="mediumDashDot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mediumDashDot">
        <color auto="1"/>
      </right>
      <top style="medium">
        <color auto="1"/>
      </top>
      <bottom style="medium">
        <color auto="1"/>
      </bottom>
      <diagonal/>
    </border>
    <border>
      <left style="mediumDashDot">
        <color auto="1"/>
      </left>
      <right style="mediumDashDot">
        <color auto="1"/>
      </right>
      <top style="medium">
        <color auto="1"/>
      </top>
      <bottom style="medium">
        <color auto="1"/>
      </bottom>
      <diagonal/>
    </border>
    <border>
      <left style="mediumDashDot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 style="mediumDashDot">
        <color auto="1"/>
      </right>
      <top style="medium">
        <color auto="1"/>
      </top>
      <bottom style="thin">
        <color auto="1"/>
      </bottom>
      <diagonal/>
    </border>
    <border>
      <left style="mediumDashDot">
        <color auto="1"/>
      </left>
      <right style="mediumDashDot">
        <color auto="1"/>
      </right>
      <top style="thin">
        <color auto="1"/>
      </top>
      <bottom/>
      <diagonal/>
    </border>
    <border>
      <left style="mediumDashDot">
        <color auto="1"/>
      </left>
      <right style="mediumDashDot">
        <color auto="1"/>
      </right>
      <top/>
      <bottom/>
      <diagonal/>
    </border>
    <border>
      <left style="mediumDashDot">
        <color auto="1"/>
      </left>
      <right style="mediumDashDot">
        <color auto="1"/>
      </right>
      <top/>
      <bottom style="medium">
        <color auto="1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dashed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dashed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dashed">
        <color theme="0"/>
      </top>
      <bottom style="dashed">
        <color theme="0"/>
      </bottom>
      <diagonal/>
    </border>
    <border>
      <left style="thin">
        <color theme="0"/>
      </left>
      <right style="thin">
        <color theme="0"/>
      </right>
      <top style="dashed">
        <color theme="0"/>
      </top>
      <bottom style="dashed">
        <color theme="0"/>
      </bottom>
      <diagonal/>
    </border>
    <border>
      <left style="thin">
        <color theme="0"/>
      </left>
      <right/>
      <top/>
      <bottom style="dashed">
        <color theme="0"/>
      </bottom>
      <diagonal/>
    </border>
    <border>
      <left/>
      <right style="medium">
        <color theme="0"/>
      </right>
      <top/>
      <bottom style="dashed">
        <color theme="0"/>
      </bottom>
      <diagonal/>
    </border>
    <border>
      <left style="medium">
        <color indexed="64"/>
      </left>
      <right/>
      <top style="medium">
        <color theme="0"/>
      </top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dashed">
        <color theme="0"/>
      </top>
      <bottom style="dashed">
        <color theme="0"/>
      </bottom>
      <diagonal/>
    </border>
    <border>
      <left/>
      <right/>
      <top style="dashed">
        <color theme="0"/>
      </top>
      <bottom style="dashed">
        <color theme="0"/>
      </bottom>
      <diagonal/>
    </border>
    <border>
      <left/>
      <right style="thin">
        <color theme="0"/>
      </right>
      <top style="dashed">
        <color theme="0"/>
      </top>
      <bottom style="dashed">
        <color theme="0"/>
      </bottom>
      <diagonal/>
    </border>
    <border>
      <left style="thin">
        <color theme="0"/>
      </left>
      <right style="medium">
        <color theme="0"/>
      </right>
      <top style="dashed">
        <color theme="0"/>
      </top>
      <bottom style="dashed">
        <color theme="0"/>
      </bottom>
      <diagonal/>
    </border>
    <border>
      <left style="medium">
        <color theme="0"/>
      </left>
      <right/>
      <top style="dashed">
        <color theme="0"/>
      </top>
      <bottom style="medium">
        <color theme="0"/>
      </bottom>
      <diagonal/>
    </border>
    <border>
      <left/>
      <right/>
      <top style="dashed">
        <color theme="0"/>
      </top>
      <bottom style="medium">
        <color theme="0"/>
      </bottom>
      <diagonal/>
    </border>
    <border>
      <left/>
      <right style="thin">
        <color theme="0"/>
      </right>
      <top style="dashed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dashed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dashed">
        <color theme="0"/>
      </top>
      <bottom style="medium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auto="1"/>
      </left>
      <right style="dashed">
        <color theme="0"/>
      </right>
      <top style="thin">
        <color theme="0"/>
      </top>
      <bottom style="thin">
        <color theme="0"/>
      </bottom>
      <diagonal/>
    </border>
    <border>
      <left style="dashed">
        <color theme="0"/>
      </left>
      <right style="dashed">
        <color theme="0"/>
      </right>
      <top style="thin">
        <color theme="0"/>
      </top>
      <bottom style="thin">
        <color theme="0"/>
      </bottom>
      <diagonal/>
    </border>
    <border>
      <left style="dashed">
        <color theme="0"/>
      </left>
      <right style="double">
        <color auto="1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theme="0"/>
      </bottom>
      <diagonal/>
    </border>
    <border>
      <left/>
      <right/>
      <top style="double">
        <color auto="1"/>
      </top>
      <bottom style="thin">
        <color theme="0"/>
      </bottom>
      <diagonal/>
    </border>
    <border>
      <left/>
      <right style="dashed">
        <color theme="0"/>
      </right>
      <top style="double">
        <color auto="1"/>
      </top>
      <bottom style="thin">
        <color theme="0"/>
      </bottom>
      <diagonal/>
    </border>
    <border>
      <left style="dashed">
        <color theme="0"/>
      </left>
      <right/>
      <top style="double">
        <color auto="1"/>
      </top>
      <bottom style="thin">
        <color theme="0"/>
      </bottom>
      <diagonal/>
    </border>
    <border>
      <left/>
      <right style="double">
        <color auto="1"/>
      </right>
      <top style="double">
        <color auto="1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dashed">
        <color theme="0"/>
      </right>
      <top style="thin">
        <color theme="0"/>
      </top>
      <bottom style="double">
        <color indexed="64"/>
      </bottom>
      <diagonal/>
    </border>
    <border>
      <left style="dashed">
        <color theme="0"/>
      </left>
      <right style="dashed">
        <color theme="0"/>
      </right>
      <top style="thin">
        <color theme="0"/>
      </top>
      <bottom style="double">
        <color indexed="64"/>
      </bottom>
      <diagonal/>
    </border>
    <border>
      <left style="dashed">
        <color theme="0"/>
      </left>
      <right style="double">
        <color auto="1"/>
      </right>
      <top style="thin">
        <color theme="0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auto="1"/>
      </left>
      <right/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auto="1"/>
      </left>
      <right/>
      <top style="thin">
        <color theme="0"/>
      </top>
      <bottom style="thin">
        <color theme="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rgb="FF3855A6"/>
      </left>
      <right/>
      <top style="thick">
        <color rgb="FF3855A6"/>
      </top>
      <bottom/>
      <diagonal/>
    </border>
    <border>
      <left/>
      <right/>
      <top style="thick">
        <color rgb="FF3855A6"/>
      </top>
      <bottom/>
      <diagonal/>
    </border>
    <border>
      <left/>
      <right style="thick">
        <color rgb="FF3855A6"/>
      </right>
      <top style="thick">
        <color rgb="FF3855A6"/>
      </top>
      <bottom/>
      <diagonal/>
    </border>
    <border>
      <left style="thick">
        <color rgb="FF3855A6"/>
      </left>
      <right/>
      <top/>
      <bottom style="thick">
        <color rgb="FF3855A6"/>
      </bottom>
      <diagonal/>
    </border>
    <border>
      <left/>
      <right/>
      <top/>
      <bottom style="thick">
        <color rgb="FF3855A6"/>
      </bottom>
      <diagonal/>
    </border>
    <border>
      <left/>
      <right style="thick">
        <color rgb="FF3855A6"/>
      </right>
      <top/>
      <bottom style="thick">
        <color rgb="FF3855A6"/>
      </bottom>
      <diagonal/>
    </border>
  </borders>
  <cellStyleXfs count="7">
    <xf numFmtId="0" fontId="0" fillId="0" borderId="0"/>
    <xf numFmtId="0" fontId="10" fillId="0" borderId="0" applyNumberFormat="0" applyFill="0" applyBorder="0" applyAlignment="0" applyProtection="0"/>
    <xf numFmtId="0" fontId="7" fillId="0" borderId="0"/>
    <xf numFmtId="0" fontId="8" fillId="0" borderId="0"/>
    <xf numFmtId="0" fontId="7" fillId="0" borderId="0"/>
    <xf numFmtId="0" fontId="41" fillId="0" borderId="0"/>
    <xf numFmtId="0" fontId="1" fillId="0" borderId="0"/>
  </cellStyleXfs>
  <cellXfs count="542">
    <xf numFmtId="0" fontId="0" fillId="0" borderId="0" xfId="0"/>
    <xf numFmtId="0" fontId="0" fillId="0" borderId="0" xfId="0" applyProtection="1">
      <protection hidden="1"/>
    </xf>
    <xf numFmtId="0" fontId="12" fillId="0" borderId="0" xfId="0" applyFont="1" applyFill="1" applyBorder="1" applyAlignment="1" applyProtection="1">
      <alignment vertical="center"/>
      <protection hidden="1"/>
    </xf>
    <xf numFmtId="0" fontId="0" fillId="0" borderId="0" xfId="0" applyProtection="1"/>
    <xf numFmtId="0" fontId="0" fillId="0" borderId="0" xfId="0" applyFont="1" applyBorder="1" applyAlignment="1" applyProtection="1">
      <alignment horizontal="center" vertical="center"/>
      <protection hidden="1"/>
    </xf>
    <xf numFmtId="0" fontId="17" fillId="7" borderId="13" xfId="0" applyFont="1" applyFill="1" applyBorder="1" applyAlignment="1" applyProtection="1">
      <alignment horizontal="center" vertical="center"/>
    </xf>
    <xf numFmtId="0" fontId="3" fillId="7" borderId="13" xfId="0" applyFont="1" applyFill="1" applyBorder="1" applyAlignment="1" applyProtection="1">
      <alignment horizontal="center" vertical="center"/>
    </xf>
    <xf numFmtId="0" fontId="17" fillId="7" borderId="14" xfId="0" applyFont="1" applyFill="1" applyBorder="1" applyAlignment="1" applyProtection="1">
      <alignment horizontal="center" vertical="center"/>
    </xf>
    <xf numFmtId="0" fontId="0" fillId="5" borderId="15" xfId="0" applyFill="1" applyBorder="1" applyAlignment="1" applyProtection="1">
      <alignment wrapText="1"/>
    </xf>
    <xf numFmtId="0" fontId="0" fillId="5" borderId="15" xfId="0" applyFill="1" applyBorder="1" applyAlignment="1" applyProtection="1">
      <alignment wrapText="1"/>
      <protection locked="0"/>
    </xf>
    <xf numFmtId="14" fontId="0" fillId="5" borderId="15" xfId="0" applyNumberFormat="1" applyFill="1" applyBorder="1" applyAlignment="1" applyProtection="1">
      <alignment wrapText="1"/>
      <protection locked="0"/>
    </xf>
    <xf numFmtId="49" fontId="0" fillId="5" borderId="15" xfId="0" applyNumberFormat="1" applyFill="1" applyBorder="1" applyAlignment="1" applyProtection="1">
      <alignment wrapText="1"/>
      <protection locked="0"/>
    </xf>
    <xf numFmtId="0" fontId="9" fillId="0" borderId="0" xfId="0" applyFont="1" applyProtection="1"/>
    <xf numFmtId="49" fontId="17" fillId="7" borderId="14" xfId="0" applyNumberFormat="1" applyFont="1" applyFill="1" applyBorder="1" applyAlignment="1" applyProtection="1">
      <alignment horizontal="center" vertical="center"/>
    </xf>
    <xf numFmtId="49" fontId="0" fillId="0" borderId="0" xfId="0" applyNumberFormat="1" applyProtection="1"/>
    <xf numFmtId="0" fontId="19" fillId="0" borderId="0" xfId="0" applyFont="1" applyFill="1" applyBorder="1" applyAlignment="1" applyProtection="1">
      <alignment vertical="center"/>
      <protection hidden="1"/>
    </xf>
    <xf numFmtId="0" fontId="19" fillId="0" borderId="0" xfId="0" applyFont="1" applyFill="1" applyBorder="1" applyAlignment="1" applyProtection="1">
      <alignment vertical="center" shrinkToFit="1"/>
      <protection hidden="1"/>
    </xf>
    <xf numFmtId="0" fontId="19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Border="1" applyProtection="1">
      <protection hidden="1"/>
    </xf>
    <xf numFmtId="0" fontId="0" fillId="0" borderId="0" xfId="0" applyFont="1" applyFill="1" applyBorder="1" applyAlignment="1" applyProtection="1">
      <alignment vertical="center"/>
      <protection hidden="1"/>
    </xf>
    <xf numFmtId="0" fontId="0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0" fillId="0" borderId="0" xfId="0" applyFont="1" applyBorder="1" applyAlignment="1" applyProtection="1">
      <alignment vertical="center"/>
      <protection hidden="1"/>
    </xf>
    <xf numFmtId="0" fontId="24" fillId="0" borderId="0" xfId="0" applyFont="1" applyFill="1" applyAlignment="1" applyProtection="1">
      <alignment horizontal="center" vertical="center"/>
      <protection hidden="1"/>
    </xf>
    <xf numFmtId="0" fontId="14" fillId="0" borderId="0" xfId="0" applyFont="1" applyProtection="1">
      <protection hidden="1"/>
    </xf>
    <xf numFmtId="0" fontId="14" fillId="0" borderId="0" xfId="0" applyFont="1" applyFill="1" applyBorder="1" applyProtection="1">
      <protection hidden="1"/>
    </xf>
    <xf numFmtId="0" fontId="0" fillId="0" borderId="0" xfId="0" applyFill="1" applyProtection="1">
      <protection hidden="1"/>
    </xf>
    <xf numFmtId="0" fontId="21" fillId="9" borderId="24" xfId="0" applyFont="1" applyFill="1" applyBorder="1" applyAlignment="1" applyProtection="1">
      <alignment horizontal="center" vertical="center"/>
      <protection hidden="1"/>
    </xf>
    <xf numFmtId="0" fontId="21" fillId="9" borderId="25" xfId="0" applyFont="1" applyFill="1" applyBorder="1" applyAlignment="1" applyProtection="1">
      <alignment horizontal="center" vertical="center"/>
      <protection hidden="1"/>
    </xf>
    <xf numFmtId="14" fontId="21" fillId="9" borderId="25" xfId="0" applyNumberFormat="1" applyFont="1" applyFill="1" applyBorder="1" applyAlignment="1" applyProtection="1">
      <alignment horizontal="center" vertical="center"/>
      <protection hidden="1"/>
    </xf>
    <xf numFmtId="14" fontId="0" fillId="0" borderId="0" xfId="0" applyNumberFormat="1" applyFill="1" applyProtection="1">
      <protection hidden="1"/>
    </xf>
    <xf numFmtId="0" fontId="0" fillId="0" borderId="0" xfId="0" applyNumberFormat="1" applyProtection="1">
      <protection hidden="1"/>
    </xf>
    <xf numFmtId="0" fontId="0" fillId="0" borderId="0" xfId="0" applyAlignment="1" applyProtection="1">
      <alignment wrapText="1"/>
    </xf>
    <xf numFmtId="0" fontId="27" fillId="0" borderId="0" xfId="0" applyFont="1"/>
    <xf numFmtId="0" fontId="26" fillId="0" borderId="0" xfId="0" applyFont="1" applyAlignment="1">
      <alignment horizontal="center"/>
    </xf>
    <xf numFmtId="0" fontId="26" fillId="0" borderId="0" xfId="0" applyFont="1"/>
    <xf numFmtId="0" fontId="32" fillId="9" borderId="64" xfId="1" applyFont="1" applyFill="1" applyBorder="1"/>
    <xf numFmtId="0" fontId="35" fillId="0" borderId="0" xfId="0" applyFont="1" applyAlignment="1"/>
    <xf numFmtId="0" fontId="35" fillId="0" borderId="0" xfId="0" applyFont="1" applyAlignment="1">
      <alignment horizontal="center"/>
    </xf>
    <xf numFmtId="0" fontId="38" fillId="0" borderId="0" xfId="1" applyFont="1" applyFill="1" applyBorder="1" applyAlignment="1">
      <alignment vertical="center" wrapText="1"/>
    </xf>
    <xf numFmtId="0" fontId="27" fillId="0" borderId="0" xfId="0" applyFont="1" applyFill="1"/>
    <xf numFmtId="0" fontId="38" fillId="0" borderId="0" xfId="1" applyFont="1" applyFill="1" applyAlignment="1"/>
    <xf numFmtId="0" fontId="27" fillId="0" borderId="0" xfId="0" applyFont="1" applyAlignment="1"/>
    <xf numFmtId="0" fontId="11" fillId="0" borderId="0" xfId="0" applyFont="1" applyProtection="1">
      <protection hidden="1"/>
    </xf>
    <xf numFmtId="0" fontId="18" fillId="0" borderId="0" xfId="0" applyFont="1" applyFill="1" applyBorder="1" applyAlignment="1" applyProtection="1">
      <alignment vertical="center"/>
      <protection hidden="1"/>
    </xf>
    <xf numFmtId="0" fontId="23" fillId="0" borderId="0" xfId="0" applyFont="1" applyFill="1" applyBorder="1" applyAlignment="1" applyProtection="1">
      <alignment vertical="center"/>
      <protection hidden="1"/>
    </xf>
    <xf numFmtId="0" fontId="25" fillId="0" borderId="0" xfId="0" applyFont="1" applyFill="1" applyBorder="1" applyAlignment="1" applyProtection="1">
      <alignment vertical="center"/>
      <protection hidden="1"/>
    </xf>
    <xf numFmtId="0" fontId="0" fillId="0" borderId="0" xfId="0" applyFill="1" applyBorder="1" applyAlignment="1" applyProtection="1">
      <alignment vertical="center" wrapText="1"/>
      <protection hidden="1"/>
    </xf>
    <xf numFmtId="0" fontId="14" fillId="0" borderId="0" xfId="0" applyFont="1" applyFill="1" applyBorder="1" applyAlignment="1" applyProtection="1">
      <protection hidden="1"/>
    </xf>
    <xf numFmtId="0" fontId="0" fillId="0" borderId="0" xfId="0" applyFont="1" applyFill="1" applyBorder="1" applyAlignment="1" applyProtection="1">
      <alignment vertical="top" wrapText="1"/>
      <protection hidden="1"/>
    </xf>
    <xf numFmtId="0" fontId="23" fillId="0" borderId="0" xfId="0" applyFont="1" applyFill="1" applyBorder="1" applyAlignment="1" applyProtection="1">
      <alignment vertical="center" shrinkToFit="1"/>
      <protection hidden="1"/>
    </xf>
    <xf numFmtId="0" fontId="23" fillId="0" borderId="0" xfId="0" applyFont="1" applyFill="1" applyBorder="1" applyAlignment="1" applyProtection="1">
      <protection hidden="1"/>
    </xf>
    <xf numFmtId="0" fontId="17" fillId="7" borderId="111" xfId="0" applyFont="1" applyFill="1" applyBorder="1" applyAlignment="1" applyProtection="1">
      <alignment horizontal="center" vertical="center"/>
    </xf>
    <xf numFmtId="0" fontId="0" fillId="5" borderId="112" xfId="0" applyFill="1" applyBorder="1" applyAlignment="1" applyProtection="1">
      <alignment wrapText="1"/>
      <protection locked="0"/>
    </xf>
    <xf numFmtId="0" fontId="47" fillId="0" borderId="0" xfId="0" applyFont="1" applyFill="1" applyBorder="1" applyAlignment="1" applyProtection="1">
      <alignment vertical="center"/>
      <protection hidden="1"/>
    </xf>
    <xf numFmtId="0" fontId="45" fillId="0" borderId="0" xfId="0" applyFont="1" applyFill="1" applyBorder="1" applyAlignment="1" applyProtection="1">
      <alignment vertical="center" shrinkToFit="1"/>
      <protection hidden="1"/>
    </xf>
    <xf numFmtId="0" fontId="23" fillId="0" borderId="0" xfId="0" applyFont="1" applyFill="1" applyBorder="1" applyAlignment="1" applyProtection="1">
      <alignment horizontal="center" vertical="center" shrinkToFit="1"/>
      <protection hidden="1"/>
    </xf>
    <xf numFmtId="0" fontId="43" fillId="0" borderId="0" xfId="1" applyFont="1" applyFill="1" applyBorder="1" applyAlignment="1" applyProtection="1">
      <alignment vertical="center"/>
      <protection hidden="1"/>
    </xf>
    <xf numFmtId="0" fontId="43" fillId="0" borderId="0" xfId="1" applyFont="1" applyFill="1" applyBorder="1" applyAlignment="1" applyProtection="1">
      <alignment vertical="center" wrapText="1"/>
      <protection hidden="1"/>
    </xf>
    <xf numFmtId="0" fontId="44" fillId="0" borderId="0" xfId="1" applyFont="1" applyFill="1" applyBorder="1" applyAlignment="1" applyProtection="1">
      <alignment vertical="center" wrapText="1"/>
      <protection hidden="1"/>
    </xf>
    <xf numFmtId="0" fontId="25" fillId="0" borderId="0" xfId="0" applyFont="1" applyFill="1" applyBorder="1" applyAlignment="1" applyProtection="1">
      <alignment horizontal="center" vertical="center"/>
      <protection hidden="1"/>
    </xf>
    <xf numFmtId="0" fontId="25" fillId="0" borderId="0" xfId="0" applyFont="1" applyFill="1" applyBorder="1" applyAlignment="1" applyProtection="1">
      <protection hidden="1"/>
    </xf>
    <xf numFmtId="0" fontId="23" fillId="0" borderId="0" xfId="0" applyFont="1" applyFill="1" applyBorder="1" applyAlignment="1" applyProtection="1">
      <alignment vertical="center" textRotation="90"/>
      <protection hidden="1"/>
    </xf>
    <xf numFmtId="0" fontId="25" fillId="0" borderId="0" xfId="0" applyFont="1" applyFill="1" applyBorder="1" applyAlignment="1" applyProtection="1">
      <alignment horizontal="center"/>
      <protection hidden="1"/>
    </xf>
    <xf numFmtId="0" fontId="25" fillId="0" borderId="0" xfId="0" applyFont="1" applyFill="1" applyBorder="1" applyAlignment="1" applyProtection="1">
      <alignment vertical="center" wrapText="1"/>
      <protection hidden="1"/>
    </xf>
    <xf numFmtId="0" fontId="48" fillId="0" borderId="0" xfId="0" applyFont="1" applyFill="1" applyBorder="1" applyAlignment="1" applyProtection="1">
      <alignment vertical="center"/>
      <protection hidden="1"/>
    </xf>
    <xf numFmtId="0" fontId="48" fillId="0" borderId="0" xfId="0" applyFont="1" applyFill="1" applyBorder="1" applyAlignment="1" applyProtection="1">
      <alignment horizontal="right" vertical="center"/>
      <protection hidden="1"/>
    </xf>
    <xf numFmtId="0" fontId="49" fillId="0" borderId="0" xfId="1" applyFont="1" applyFill="1" applyBorder="1" applyProtection="1">
      <protection hidden="1"/>
    </xf>
    <xf numFmtId="0" fontId="25" fillId="0" borderId="0" xfId="0" applyFont="1" applyFill="1" applyBorder="1" applyAlignment="1" applyProtection="1">
      <alignment horizontal="center" vertical="center" wrapText="1"/>
      <protection hidden="1"/>
    </xf>
    <xf numFmtId="0" fontId="45" fillId="0" borderId="0" xfId="0" applyFont="1" applyFill="1" applyBorder="1" applyAlignment="1" applyProtection="1">
      <alignment shrinkToFit="1"/>
      <protection hidden="1"/>
    </xf>
    <xf numFmtId="0" fontId="50" fillId="0" borderId="0" xfId="0" applyFont="1" applyFill="1" applyBorder="1" applyAlignment="1" applyProtection="1">
      <alignment vertical="center"/>
      <protection hidden="1"/>
    </xf>
    <xf numFmtId="0" fontId="18" fillId="0" borderId="0" xfId="0" applyFont="1" applyFill="1" applyBorder="1" applyAlignment="1" applyProtection="1">
      <alignment vertical="center" shrinkToFit="1"/>
      <protection hidden="1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18" fillId="0" borderId="0" xfId="0" applyFont="1" applyFill="1" applyBorder="1" applyAlignment="1" applyProtection="1">
      <protection hidden="1"/>
    </xf>
    <xf numFmtId="0" fontId="18" fillId="0" borderId="0" xfId="0" applyFont="1" applyFill="1" applyBorder="1" applyAlignment="1" applyProtection="1">
      <alignment horizontal="right"/>
      <protection hidden="1"/>
    </xf>
    <xf numFmtId="0" fontId="18" fillId="0" borderId="0" xfId="0" applyFont="1" applyFill="1" applyBorder="1" applyAlignment="1" applyProtection="1">
      <alignment horizontal="center"/>
      <protection hidden="1"/>
    </xf>
    <xf numFmtId="0" fontId="51" fillId="0" borderId="0" xfId="0" applyFont="1" applyFill="1" applyBorder="1" applyAlignment="1" applyProtection="1">
      <alignment horizontal="center"/>
      <protection hidden="1"/>
    </xf>
    <xf numFmtId="0" fontId="18" fillId="0" borderId="0" xfId="0" applyFont="1" applyFill="1" applyBorder="1" applyProtection="1">
      <protection hidden="1"/>
    </xf>
    <xf numFmtId="0" fontId="25" fillId="0" borderId="0" xfId="0" applyFont="1" applyFill="1" applyBorder="1" applyAlignment="1" applyProtection="1">
      <alignment horizontal="right"/>
      <protection hidden="1"/>
    </xf>
    <xf numFmtId="0" fontId="18" fillId="0" borderId="0" xfId="0" applyFont="1" applyProtection="1">
      <protection hidden="1"/>
    </xf>
    <xf numFmtId="0" fontId="52" fillId="0" borderId="0" xfId="1" applyFont="1" applyFill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Border="1" applyAlignment="1" applyProtection="1">
      <protection hidden="1"/>
    </xf>
    <xf numFmtId="0" fontId="54" fillId="0" borderId="0" xfId="0" applyFont="1" applyFill="1" applyBorder="1" applyAlignment="1" applyProtection="1">
      <alignment horizontal="center" vertical="center"/>
      <protection hidden="1"/>
    </xf>
    <xf numFmtId="0" fontId="54" fillId="0" borderId="0" xfId="0" applyFont="1" applyFill="1" applyBorder="1" applyAlignment="1" applyProtection="1">
      <protection hidden="1"/>
    </xf>
    <xf numFmtId="0" fontId="54" fillId="0" borderId="0" xfId="0" applyFont="1" applyFill="1" applyBorder="1" applyProtection="1">
      <protection hidden="1"/>
    </xf>
    <xf numFmtId="0" fontId="55" fillId="0" borderId="0" xfId="0" applyFont="1" applyFill="1" applyBorder="1" applyAlignment="1" applyProtection="1">
      <protection hidden="1"/>
    </xf>
    <xf numFmtId="0" fontId="13" fillId="0" borderId="0" xfId="0" applyFont="1" applyFill="1" applyBorder="1" applyAlignment="1" applyProtection="1">
      <alignment vertical="center"/>
      <protection hidden="1"/>
    </xf>
    <xf numFmtId="0" fontId="56" fillId="0" borderId="0" xfId="0" applyFont="1" applyFill="1" applyBorder="1" applyAlignment="1" applyProtection="1">
      <alignment vertical="center"/>
      <protection hidden="1"/>
    </xf>
    <xf numFmtId="0" fontId="56" fillId="0" borderId="0" xfId="0" applyFont="1" applyFill="1" applyBorder="1" applyAlignment="1" applyProtection="1">
      <alignment horizontal="right" vertical="center"/>
      <protection hidden="1"/>
    </xf>
    <xf numFmtId="0" fontId="57" fillId="0" borderId="0" xfId="0" applyFont="1" applyFill="1" applyBorder="1" applyAlignment="1" applyProtection="1">
      <alignment vertical="center"/>
      <protection hidden="1"/>
    </xf>
    <xf numFmtId="0" fontId="58" fillId="0" borderId="0" xfId="0" applyFont="1" applyFill="1" applyBorder="1" applyAlignment="1" applyProtection="1">
      <alignment shrinkToFit="1"/>
      <protection hidden="1"/>
    </xf>
    <xf numFmtId="0" fontId="59" fillId="0" borderId="0" xfId="0" applyFont="1" applyFill="1" applyBorder="1" applyAlignment="1" applyProtection="1">
      <alignment vertical="center"/>
      <protection hidden="1"/>
    </xf>
    <xf numFmtId="0" fontId="60" fillId="0" borderId="0" xfId="0" applyFont="1" applyFill="1" applyBorder="1" applyAlignment="1" applyProtection="1">
      <alignment vertical="center"/>
      <protection hidden="1"/>
    </xf>
    <xf numFmtId="0" fontId="23" fillId="0" borderId="22" xfId="0" applyFont="1" applyFill="1" applyBorder="1" applyAlignment="1" applyProtection="1">
      <alignment horizontal="center" vertical="center"/>
      <protection hidden="1"/>
    </xf>
    <xf numFmtId="0" fontId="23" fillId="0" borderId="22" xfId="0" applyFont="1" applyBorder="1" applyAlignment="1" applyProtection="1">
      <alignment horizontal="center" vertical="center"/>
      <protection hidden="1"/>
    </xf>
    <xf numFmtId="0" fontId="2" fillId="0" borderId="22" xfId="0" applyFont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23" fillId="0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5" fillId="4" borderId="2" xfId="0" applyFont="1" applyFill="1" applyBorder="1" applyAlignment="1" applyProtection="1">
      <alignment horizontal="center" vertical="center"/>
      <protection hidden="1"/>
    </xf>
    <xf numFmtId="0" fontId="59" fillId="0" borderId="0" xfId="0" applyFont="1" applyAlignment="1" applyProtection="1">
      <protection hidden="1"/>
    </xf>
    <xf numFmtId="0" fontId="50" fillId="0" borderId="0" xfId="0" applyFont="1" applyAlignment="1" applyProtection="1">
      <protection hidden="1"/>
    </xf>
    <xf numFmtId="0" fontId="50" fillId="0" borderId="0" xfId="0" applyFont="1" applyProtection="1">
      <protection hidden="1"/>
    </xf>
    <xf numFmtId="0" fontId="63" fillId="0" borderId="0" xfId="0" applyFont="1" applyProtection="1">
      <protection hidden="1"/>
    </xf>
    <xf numFmtId="0" fontId="63" fillId="0" borderId="0" xfId="0" applyFont="1" applyFill="1" applyBorder="1" applyProtection="1">
      <protection hidden="1"/>
    </xf>
    <xf numFmtId="0" fontId="5" fillId="4" borderId="44" xfId="0" applyFont="1" applyFill="1" applyBorder="1" applyAlignment="1" applyProtection="1">
      <alignment horizontal="center" vertical="center"/>
      <protection hidden="1"/>
    </xf>
    <xf numFmtId="0" fontId="59" fillId="0" borderId="0" xfId="0" applyFont="1" applyBorder="1" applyAlignment="1" applyProtection="1">
      <protection hidden="1"/>
    </xf>
    <xf numFmtId="0" fontId="50" fillId="0" borderId="0" xfId="0" applyFont="1" applyFill="1" applyBorder="1" applyProtection="1">
      <protection hidden="1"/>
    </xf>
    <xf numFmtId="0" fontId="50" fillId="0" borderId="0" xfId="0" applyFont="1" applyFill="1" applyProtection="1">
      <protection hidden="1"/>
    </xf>
    <xf numFmtId="0" fontId="50" fillId="0" borderId="0" xfId="0" applyFont="1" applyBorder="1" applyAlignment="1" applyProtection="1">
      <protection hidden="1"/>
    </xf>
    <xf numFmtId="0" fontId="50" fillId="0" borderId="0" xfId="0" applyFont="1" applyBorder="1" applyProtection="1">
      <protection hidden="1"/>
    </xf>
    <xf numFmtId="0" fontId="64" fillId="0" borderId="0" xfId="0" applyFont="1" applyBorder="1" applyAlignment="1" applyProtection="1">
      <protection hidden="1"/>
    </xf>
    <xf numFmtId="0" fontId="5" fillId="4" borderId="50" xfId="0" applyFont="1" applyFill="1" applyBorder="1" applyAlignment="1" applyProtection="1">
      <alignment horizontal="center" vertical="center"/>
      <protection hidden="1"/>
    </xf>
    <xf numFmtId="0" fontId="65" fillId="0" borderId="0" xfId="0" applyFont="1" applyFill="1" applyBorder="1" applyAlignment="1" applyProtection="1">
      <protection hidden="1"/>
    </xf>
    <xf numFmtId="0" fontId="63" fillId="4" borderId="44" xfId="0" applyFont="1" applyFill="1" applyBorder="1" applyAlignment="1" applyProtection="1">
      <alignment horizontal="center" vertical="center"/>
      <protection hidden="1"/>
    </xf>
    <xf numFmtId="0" fontId="50" fillId="0" borderId="0" xfId="0" applyFont="1" applyBorder="1" applyProtection="1"/>
    <xf numFmtId="0" fontId="64" fillId="0" borderId="0" xfId="0" applyFont="1" applyProtection="1">
      <protection hidden="1"/>
    </xf>
    <xf numFmtId="0" fontId="63" fillId="4" borderId="50" xfId="0" applyFont="1" applyFill="1" applyBorder="1" applyAlignment="1" applyProtection="1">
      <alignment horizontal="center" vertical="center"/>
      <protection hidden="1"/>
    </xf>
    <xf numFmtId="0" fontId="63" fillId="4" borderId="75" xfId="0" applyFont="1" applyFill="1" applyBorder="1" applyAlignment="1" applyProtection="1">
      <alignment horizontal="center" vertical="center"/>
      <protection hidden="1"/>
    </xf>
    <xf numFmtId="0" fontId="64" fillId="0" borderId="0" xfId="0" applyFont="1" applyAlignment="1" applyProtection="1">
      <alignment shrinkToFit="1"/>
      <protection hidden="1"/>
    </xf>
    <xf numFmtId="0" fontId="50" fillId="0" borderId="0" xfId="0" applyFont="1" applyFill="1" applyAlignment="1" applyProtection="1">
      <protection hidden="1"/>
    </xf>
    <xf numFmtId="0" fontId="63" fillId="0" borderId="0" xfId="0" applyFont="1" applyAlignment="1" applyProtection="1">
      <protection hidden="1"/>
    </xf>
    <xf numFmtId="0" fontId="63" fillId="4" borderId="2" xfId="0" applyFont="1" applyFill="1" applyBorder="1" applyAlignment="1" applyProtection="1">
      <alignment horizontal="center" vertical="center"/>
      <protection hidden="1"/>
    </xf>
    <xf numFmtId="0" fontId="18" fillId="0" borderId="76" xfId="0" applyFont="1" applyFill="1" applyBorder="1" applyAlignment="1" applyProtection="1">
      <alignment horizontal="center" vertical="center"/>
      <protection hidden="1"/>
    </xf>
    <xf numFmtId="0" fontId="18" fillId="16" borderId="76" xfId="0" applyFont="1" applyFill="1" applyBorder="1" applyAlignment="1" applyProtection="1">
      <alignment horizontal="center" vertical="center"/>
      <protection hidden="1"/>
    </xf>
    <xf numFmtId="0" fontId="18" fillId="0" borderId="0" xfId="0" applyFont="1" applyFill="1" applyAlignment="1" applyProtection="1">
      <alignment horizontal="center" vertical="center"/>
      <protection hidden="1"/>
    </xf>
    <xf numFmtId="0" fontId="59" fillId="0" borderId="0" xfId="0" applyFont="1" applyFill="1" applyBorder="1" applyProtection="1">
      <protection hidden="1"/>
    </xf>
    <xf numFmtId="0" fontId="5" fillId="4" borderId="75" xfId="0" applyFont="1" applyFill="1" applyBorder="1" applyAlignment="1" applyProtection="1">
      <alignment horizontal="center" vertical="center"/>
      <protection hidden="1"/>
    </xf>
    <xf numFmtId="0" fontId="59" fillId="0" borderId="0" xfId="0" applyFont="1" applyFill="1" applyBorder="1" applyAlignment="1" applyProtection="1">
      <protection hidden="1"/>
    </xf>
    <xf numFmtId="0" fontId="50" fillId="0" borderId="0" xfId="0" applyFont="1" applyFill="1" applyBorder="1" applyAlignment="1" applyProtection="1">
      <protection hidden="1"/>
    </xf>
    <xf numFmtId="0" fontId="66" fillId="0" borderId="0" xfId="0" applyFont="1" applyFill="1" applyBorder="1" applyAlignment="1" applyProtection="1">
      <protection hidden="1"/>
    </xf>
    <xf numFmtId="0" fontId="48" fillId="19" borderId="0" xfId="0" applyFont="1" applyFill="1" applyAlignment="1" applyProtection="1">
      <alignment horizontal="center" vertical="center" wrapText="1"/>
      <protection hidden="1"/>
    </xf>
    <xf numFmtId="0" fontId="62" fillId="14" borderId="78" xfId="0" applyFont="1" applyFill="1" applyBorder="1" applyAlignment="1" applyProtection="1">
      <alignment horizontal="center" vertical="center"/>
      <protection hidden="1"/>
    </xf>
    <xf numFmtId="0" fontId="62" fillId="14" borderId="76" xfId="0" applyFont="1" applyFill="1" applyBorder="1" applyAlignment="1" applyProtection="1">
      <alignment horizontal="center" vertical="center"/>
      <protection hidden="1"/>
    </xf>
    <xf numFmtId="0" fontId="62" fillId="16" borderId="76" xfId="0" applyFont="1" applyFill="1" applyBorder="1" applyAlignment="1" applyProtection="1">
      <alignment horizontal="center" vertical="center"/>
      <protection hidden="1"/>
    </xf>
    <xf numFmtId="0" fontId="62" fillId="16" borderId="76" xfId="0" applyFont="1" applyFill="1" applyBorder="1" applyAlignment="1" applyProtection="1">
      <alignment horizontal="center" vertical="center"/>
      <protection locked="0" hidden="1"/>
    </xf>
    <xf numFmtId="0" fontId="48" fillId="14" borderId="78" xfId="0" applyFont="1" applyFill="1" applyBorder="1" applyAlignment="1" applyProtection="1">
      <alignment horizontal="center" vertical="center"/>
      <protection hidden="1"/>
    </xf>
    <xf numFmtId="0" fontId="48" fillId="14" borderId="76" xfId="0" applyFont="1" applyFill="1" applyBorder="1" applyAlignment="1" applyProtection="1">
      <alignment horizontal="center" vertical="center"/>
      <protection hidden="1"/>
    </xf>
    <xf numFmtId="0" fontId="44" fillId="0" borderId="0" xfId="0" applyFont="1" applyAlignment="1" applyProtection="1">
      <protection hidden="1"/>
    </xf>
    <xf numFmtId="0" fontId="48" fillId="0" borderId="0" xfId="0" applyFont="1" applyFill="1" applyBorder="1" applyAlignment="1" applyProtection="1">
      <protection hidden="1"/>
    </xf>
    <xf numFmtId="0" fontId="44" fillId="0" borderId="0" xfId="0" applyFont="1" applyFill="1" applyAlignment="1" applyProtection="1">
      <protection hidden="1"/>
    </xf>
    <xf numFmtId="0" fontId="48" fillId="0" borderId="23" xfId="0" applyFont="1" applyFill="1" applyBorder="1" applyAlignment="1" applyProtection="1">
      <alignment vertical="center"/>
      <protection hidden="1"/>
    </xf>
    <xf numFmtId="0" fontId="48" fillId="0" borderId="0" xfId="0" applyFont="1" applyFill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0" fillId="15" borderId="0" xfId="0" applyFill="1" applyProtection="1">
      <protection hidden="1"/>
    </xf>
    <xf numFmtId="0" fontId="0" fillId="15" borderId="0" xfId="0" applyFill="1" applyBorder="1" applyProtection="1">
      <protection hidden="1"/>
    </xf>
    <xf numFmtId="0" fontId="0" fillId="15" borderId="0" xfId="0" applyFill="1" applyAlignment="1" applyProtection="1">
      <alignment horizontal="center" vertical="center"/>
      <protection hidden="1"/>
    </xf>
    <xf numFmtId="0" fontId="0" fillId="15" borderId="0" xfId="0" applyFill="1" applyAlignment="1" applyProtection="1">
      <alignment horizontal="center" vertical="center" wrapText="1"/>
      <protection hidden="1"/>
    </xf>
    <xf numFmtId="0" fontId="74" fillId="0" borderId="0" xfId="0" applyFont="1" applyBorder="1" applyAlignment="1" applyProtection="1">
      <protection hidden="1"/>
    </xf>
    <xf numFmtId="0" fontId="74" fillId="0" borderId="0" xfId="0" applyFont="1" applyBorder="1" applyProtection="1">
      <protection hidden="1"/>
    </xf>
    <xf numFmtId="0" fontId="75" fillId="0" borderId="0" xfId="0" applyFont="1" applyFill="1" applyBorder="1" applyAlignment="1" applyProtection="1">
      <alignment vertical="center" shrinkToFit="1"/>
      <protection hidden="1"/>
    </xf>
    <xf numFmtId="0" fontId="76" fillId="0" borderId="8" xfId="0" applyNumberFormat="1" applyFont="1" applyBorder="1" applyAlignment="1" applyProtection="1">
      <alignment horizontal="right" vertical="center" shrinkToFit="1"/>
      <protection hidden="1"/>
    </xf>
    <xf numFmtId="0" fontId="79" fillId="0" borderId="0" xfId="0" applyFont="1" applyAlignment="1" applyProtection="1">
      <alignment horizontal="center" vertical="center" shrinkToFit="1"/>
      <protection hidden="1"/>
    </xf>
    <xf numFmtId="0" fontId="77" fillId="0" borderId="84" xfId="0" applyFont="1" applyBorder="1" applyAlignment="1" applyProtection="1">
      <alignment horizontal="center" vertical="center" shrinkToFit="1"/>
      <protection hidden="1"/>
    </xf>
    <xf numFmtId="0" fontId="77" fillId="2" borderId="0" xfId="0" applyFont="1" applyFill="1" applyBorder="1" applyAlignment="1" applyProtection="1">
      <alignment horizontal="center" vertical="center" shrinkToFit="1"/>
      <protection hidden="1"/>
    </xf>
    <xf numFmtId="0" fontId="66" fillId="0" borderId="0" xfId="0" applyFont="1" applyFill="1" applyAlignment="1" applyProtection="1">
      <alignment horizontal="center" vertical="center" shrinkToFit="1"/>
      <protection hidden="1"/>
    </xf>
    <xf numFmtId="0" fontId="77" fillId="0" borderId="81" xfId="0" applyFont="1" applyBorder="1" applyAlignment="1" applyProtection="1">
      <alignment horizontal="center" vertical="center" shrinkToFit="1"/>
      <protection hidden="1"/>
    </xf>
    <xf numFmtId="0" fontId="79" fillId="0" borderId="16" xfId="0" applyFont="1" applyBorder="1" applyAlignment="1" applyProtection="1">
      <alignment horizontal="center" vertical="center" shrinkToFit="1"/>
      <protection hidden="1"/>
    </xf>
    <xf numFmtId="0" fontId="79" fillId="0" borderId="83" xfId="0" applyFont="1" applyBorder="1" applyAlignment="1" applyProtection="1">
      <alignment horizontal="center" vertical="center" shrinkToFit="1"/>
      <protection hidden="1"/>
    </xf>
    <xf numFmtId="0" fontId="79" fillId="0" borderId="82" xfId="0" applyFont="1" applyBorder="1" applyAlignment="1" applyProtection="1">
      <alignment horizontal="center" vertical="center" shrinkToFit="1"/>
      <protection hidden="1"/>
    </xf>
    <xf numFmtId="0" fontId="77" fillId="0" borderId="12" xfId="0" applyFont="1" applyBorder="1" applyAlignment="1" applyProtection="1">
      <alignment horizontal="center" vertical="center" shrinkToFit="1"/>
      <protection hidden="1"/>
    </xf>
    <xf numFmtId="0" fontId="66" fillId="0" borderId="0" xfId="0" applyFont="1" applyAlignment="1" applyProtection="1">
      <alignment horizontal="center" vertical="center" shrinkToFit="1"/>
      <protection hidden="1"/>
    </xf>
    <xf numFmtId="0" fontId="77" fillId="0" borderId="97" xfId="0" applyFont="1" applyBorder="1" applyAlignment="1" applyProtection="1">
      <alignment horizontal="center" vertical="center" shrinkToFit="1"/>
      <protection hidden="1"/>
    </xf>
    <xf numFmtId="0" fontId="79" fillId="0" borderId="98" xfId="0" applyFont="1" applyBorder="1" applyAlignment="1" applyProtection="1">
      <alignment horizontal="center" vertical="center" shrinkToFit="1"/>
      <protection hidden="1"/>
    </xf>
    <xf numFmtId="0" fontId="79" fillId="0" borderId="50" xfId="0" applyFont="1" applyBorder="1" applyAlignment="1" applyProtection="1">
      <alignment horizontal="center" vertical="center" shrinkToFit="1"/>
      <protection hidden="1"/>
    </xf>
    <xf numFmtId="0" fontId="7" fillId="0" borderId="7" xfId="0" applyFont="1" applyBorder="1" applyAlignment="1" applyProtection="1">
      <alignment vertical="center" shrinkToFit="1"/>
      <protection hidden="1"/>
    </xf>
    <xf numFmtId="0" fontId="79" fillId="0" borderId="0" xfId="0" applyFont="1" applyAlignment="1" applyProtection="1">
      <alignment shrinkToFit="1"/>
      <protection hidden="1"/>
    </xf>
    <xf numFmtId="0" fontId="79" fillId="3" borderId="7" xfId="0" applyFont="1" applyFill="1" applyBorder="1" applyAlignment="1" applyProtection="1">
      <alignment vertical="center" shrinkToFit="1"/>
      <protection hidden="1"/>
    </xf>
    <xf numFmtId="0" fontId="79" fillId="3" borderId="112" xfId="0" applyFont="1" applyFill="1" applyBorder="1" applyAlignment="1" applyProtection="1">
      <alignment vertical="center" shrinkToFit="1"/>
      <protection hidden="1"/>
    </xf>
    <xf numFmtId="0" fontId="76" fillId="16" borderId="0" xfId="0" applyFont="1" applyFill="1" applyBorder="1" applyAlignment="1" applyProtection="1">
      <alignment horizontal="center" vertical="center" shrinkToFit="1"/>
      <protection hidden="1"/>
    </xf>
    <xf numFmtId="165" fontId="76" fillId="16" borderId="0" xfId="0" applyNumberFormat="1" applyFont="1" applyFill="1" applyBorder="1" applyAlignment="1" applyProtection="1">
      <alignment horizontal="center" vertical="center" shrinkToFit="1"/>
      <protection hidden="1"/>
    </xf>
    <xf numFmtId="165" fontId="76" fillId="16" borderId="115" xfId="0" applyNumberFormat="1" applyFont="1" applyFill="1" applyBorder="1" applyAlignment="1" applyProtection="1">
      <alignment horizontal="center" vertical="center" shrinkToFit="1"/>
      <protection hidden="1"/>
    </xf>
    <xf numFmtId="0" fontId="80" fillId="6" borderId="116" xfId="0" applyFont="1" applyFill="1" applyBorder="1" applyAlignment="1" applyProtection="1">
      <alignment horizontal="center" vertical="center" shrinkToFit="1"/>
      <protection hidden="1"/>
    </xf>
    <xf numFmtId="0" fontId="77" fillId="0" borderId="45" xfId="0" applyFont="1" applyFill="1" applyBorder="1" applyAlignment="1" applyProtection="1">
      <alignment vertical="center" textRotation="90" shrinkToFit="1"/>
      <protection hidden="1"/>
    </xf>
    <xf numFmtId="0" fontId="79" fillId="0" borderId="45" xfId="0" applyFont="1" applyFill="1" applyBorder="1" applyAlignment="1" applyProtection="1">
      <alignment horizontal="center" vertical="center" shrinkToFit="1"/>
      <protection hidden="1"/>
    </xf>
    <xf numFmtId="0" fontId="77" fillId="0" borderId="46" xfId="0" applyFont="1" applyFill="1" applyBorder="1" applyAlignment="1" applyProtection="1">
      <alignment vertical="center" textRotation="90" shrinkToFit="1"/>
      <protection hidden="1"/>
    </xf>
    <xf numFmtId="0" fontId="79" fillId="0" borderId="46" xfId="0" applyFont="1" applyFill="1" applyBorder="1" applyAlignment="1" applyProtection="1">
      <alignment horizontal="center" vertical="center" shrinkToFit="1"/>
      <protection hidden="1"/>
    </xf>
    <xf numFmtId="0" fontId="7" fillId="0" borderId="0" xfId="0" applyFont="1" applyBorder="1" applyAlignment="1" applyProtection="1">
      <alignment vertical="center" shrinkToFit="1"/>
      <protection hidden="1"/>
    </xf>
    <xf numFmtId="0" fontId="79" fillId="0" borderId="0" xfId="0" applyFont="1" applyProtection="1">
      <protection hidden="1"/>
    </xf>
    <xf numFmtId="0" fontId="79" fillId="0" borderId="120" xfId="0" applyFont="1" applyFill="1" applyBorder="1" applyProtection="1">
      <protection hidden="1"/>
    </xf>
    <xf numFmtId="0" fontId="0" fillId="0" borderId="0" xfId="0" applyAlignment="1" applyProtection="1"/>
    <xf numFmtId="0" fontId="82" fillId="0" borderId="49" xfId="0" applyFont="1" applyBorder="1" applyAlignment="1" applyProtection="1">
      <alignment horizontal="center" vertical="center"/>
    </xf>
    <xf numFmtId="0" fontId="80" fillId="6" borderId="6" xfId="0" applyFont="1" applyFill="1" applyBorder="1" applyAlignment="1" applyProtection="1">
      <alignment horizontal="center" vertical="center" shrinkToFit="1"/>
      <protection hidden="1"/>
    </xf>
    <xf numFmtId="0" fontId="79" fillId="0" borderId="0" xfId="0" applyFont="1" applyBorder="1" applyAlignment="1" applyProtection="1">
      <alignment horizontal="center" vertical="center" shrinkToFit="1"/>
      <protection hidden="1"/>
    </xf>
    <xf numFmtId="0" fontId="7" fillId="3" borderId="7" xfId="0" applyFont="1" applyFill="1" applyBorder="1" applyAlignment="1" applyProtection="1">
      <alignment horizontal="center" vertical="center" shrinkToFit="1"/>
      <protection hidden="1"/>
    </xf>
    <xf numFmtId="0" fontId="79" fillId="0" borderId="7" xfId="0" applyFont="1" applyBorder="1" applyAlignment="1" applyProtection="1">
      <alignment horizontal="center" vertical="center" shrinkToFit="1"/>
      <protection hidden="1"/>
    </xf>
    <xf numFmtId="0" fontId="77" fillId="0" borderId="0" xfId="0" applyFont="1" applyBorder="1" applyAlignment="1" applyProtection="1">
      <alignment horizontal="center" vertical="center" shrinkToFit="1"/>
      <protection hidden="1"/>
    </xf>
    <xf numFmtId="0" fontId="77" fillId="0" borderId="45" xfId="0" applyFont="1" applyFill="1" applyBorder="1" applyAlignment="1" applyProtection="1">
      <alignment horizontal="center" vertical="top" shrinkToFit="1"/>
      <protection hidden="1"/>
    </xf>
    <xf numFmtId="0" fontId="77" fillId="0" borderId="46" xfId="0" applyFont="1" applyFill="1" applyBorder="1" applyAlignment="1" applyProtection="1">
      <alignment horizontal="center" vertical="top" shrinkToFit="1"/>
      <protection hidden="1"/>
    </xf>
    <xf numFmtId="0" fontId="76" fillId="0" borderId="7" xfId="0" applyNumberFormat="1" applyFont="1" applyFill="1" applyBorder="1" applyAlignment="1" applyProtection="1">
      <alignment horizontal="right" vertical="center" shrinkToFit="1"/>
      <protection hidden="1"/>
    </xf>
    <xf numFmtId="0" fontId="77" fillId="0" borderId="7" xfId="0" applyNumberFormat="1" applyFont="1" applyFill="1" applyBorder="1" applyAlignment="1" applyProtection="1">
      <alignment horizontal="right" vertical="center" shrinkToFit="1"/>
      <protection hidden="1"/>
    </xf>
    <xf numFmtId="0" fontId="77" fillId="0" borderId="9" xfId="0" applyNumberFormat="1" applyFont="1" applyFill="1" applyBorder="1" applyAlignment="1" applyProtection="1">
      <alignment horizontal="center" vertical="center" shrinkToFit="1"/>
      <protection hidden="1"/>
    </xf>
    <xf numFmtId="0" fontId="77" fillId="0" borderId="7" xfId="0" applyNumberFormat="1" applyFont="1" applyFill="1" applyBorder="1" applyAlignment="1" applyProtection="1">
      <alignment horizontal="left" vertical="center" shrinkToFit="1"/>
      <protection hidden="1"/>
    </xf>
    <xf numFmtId="0" fontId="76" fillId="0" borderId="7" xfId="0" applyNumberFormat="1" applyFont="1" applyBorder="1" applyAlignment="1" applyProtection="1">
      <alignment horizontal="right" vertical="center" shrinkToFit="1"/>
      <protection hidden="1"/>
    </xf>
    <xf numFmtId="0" fontId="82" fillId="5" borderId="15" xfId="0" applyFont="1" applyFill="1" applyBorder="1" applyAlignment="1" applyProtection="1">
      <alignment horizontal="center" vertical="center" wrapText="1"/>
      <protection locked="0"/>
    </xf>
    <xf numFmtId="0" fontId="73" fillId="0" borderId="0" xfId="0" applyFont="1" applyAlignment="1" applyProtection="1">
      <alignment shrinkToFit="1"/>
    </xf>
    <xf numFmtId="49" fontId="73" fillId="0" borderId="0" xfId="0" applyNumberFormat="1" applyFont="1" applyAlignment="1" applyProtection="1">
      <alignment shrinkToFit="1"/>
    </xf>
    <xf numFmtId="0" fontId="16" fillId="0" borderId="0" xfId="0" applyFont="1" applyAlignment="1" applyProtection="1">
      <alignment vertical="center"/>
    </xf>
    <xf numFmtId="0" fontId="20" fillId="9" borderId="24" xfId="0" applyFont="1" applyFill="1" applyBorder="1" applyAlignment="1" applyProtection="1">
      <alignment horizontal="center" vertical="center"/>
    </xf>
    <xf numFmtId="0" fontId="20" fillId="9" borderId="25" xfId="0" applyFont="1" applyFill="1" applyBorder="1" applyAlignment="1" applyProtection="1">
      <alignment horizontal="center" vertical="center"/>
    </xf>
    <xf numFmtId="14" fontId="20" fillId="9" borderId="25" xfId="0" applyNumberFormat="1" applyFont="1" applyFill="1" applyBorder="1" applyAlignment="1" applyProtection="1">
      <alignment horizontal="center" vertical="center"/>
    </xf>
    <xf numFmtId="49" fontId="20" fillId="9" borderId="25" xfId="0" applyNumberFormat="1" applyFont="1" applyFill="1" applyBorder="1" applyAlignment="1" applyProtection="1">
      <alignment horizontal="center" vertical="center"/>
    </xf>
    <xf numFmtId="0" fontId="71" fillId="16" borderId="26" xfId="0" applyFont="1" applyFill="1" applyBorder="1" applyAlignment="1" applyProtection="1">
      <alignment horizontal="center"/>
    </xf>
    <xf numFmtId="164" fontId="71" fillId="16" borderId="26" xfId="0" applyNumberFormat="1" applyFont="1" applyFill="1" applyBorder="1" applyAlignment="1" applyProtection="1">
      <alignment horizontal="center"/>
    </xf>
    <xf numFmtId="49" fontId="71" fillId="16" borderId="26" xfId="0" applyNumberFormat="1" applyFont="1" applyFill="1" applyBorder="1" applyAlignment="1" applyProtection="1">
      <alignment horizontal="center"/>
    </xf>
    <xf numFmtId="0" fontId="71" fillId="16" borderId="27" xfId="0" applyFont="1" applyFill="1" applyBorder="1" applyAlignment="1" applyProtection="1">
      <alignment horizontal="center"/>
    </xf>
    <xf numFmtId="0" fontId="71" fillId="16" borderId="33" xfId="0" applyFont="1" applyFill="1" applyBorder="1" applyAlignment="1" applyProtection="1">
      <alignment horizontal="center"/>
    </xf>
    <xf numFmtId="0" fontId="71" fillId="16" borderId="28" xfId="0" applyFont="1" applyFill="1" applyBorder="1" applyAlignment="1" applyProtection="1">
      <alignment horizontal="center"/>
    </xf>
    <xf numFmtId="0" fontId="71" fillId="16" borderId="137" xfId="0" applyFont="1" applyFill="1" applyBorder="1" applyAlignment="1" applyProtection="1">
      <alignment horizontal="center"/>
    </xf>
    <xf numFmtId="0" fontId="29" fillId="21" borderId="138" xfId="0" applyFont="1" applyFill="1" applyBorder="1" applyAlignment="1" applyProtection="1">
      <alignment horizontal="center" vertical="center"/>
    </xf>
    <xf numFmtId="0" fontId="71" fillId="7" borderId="15" xfId="0" applyFont="1" applyFill="1" applyBorder="1" applyAlignment="1" applyProtection="1">
      <alignment horizontal="center" vertical="center"/>
    </xf>
    <xf numFmtId="0" fontId="29" fillId="21" borderId="15" xfId="0" applyFont="1" applyFill="1" applyBorder="1" applyAlignment="1" applyProtection="1">
      <alignment horizontal="center" vertical="center"/>
    </xf>
    <xf numFmtId="0" fontId="71" fillId="7" borderId="131" xfId="0" applyFont="1" applyFill="1" applyBorder="1" applyAlignment="1" applyProtection="1">
      <alignment horizontal="center" vertical="center"/>
    </xf>
    <xf numFmtId="0" fontId="29" fillId="21" borderId="130" xfId="0" applyFont="1" applyFill="1" applyBorder="1" applyAlignment="1" applyProtection="1">
      <alignment horizontal="center" vertical="center"/>
    </xf>
    <xf numFmtId="0" fontId="71" fillId="7" borderId="139" xfId="0" applyFont="1" applyFill="1" applyBorder="1" applyAlignment="1" applyProtection="1">
      <alignment horizontal="center" vertical="center"/>
    </xf>
    <xf numFmtId="0" fontId="53" fillId="0" borderId="0" xfId="0" applyFont="1" applyProtection="1"/>
    <xf numFmtId="0" fontId="71" fillId="3" borderId="130" xfId="0" applyFont="1" applyFill="1" applyBorder="1" applyAlignment="1">
      <alignment horizontal="center" vertical="center"/>
    </xf>
    <xf numFmtId="0" fontId="71" fillId="3" borderId="15" xfId="0" applyFont="1" applyFill="1" applyBorder="1" applyAlignment="1">
      <alignment horizontal="center" vertical="center"/>
    </xf>
    <xf numFmtId="1" fontId="71" fillId="3" borderId="131" xfId="0" applyNumberFormat="1" applyFont="1" applyFill="1" applyBorder="1" applyAlignment="1">
      <alignment horizontal="center"/>
    </xf>
    <xf numFmtId="0" fontId="71" fillId="3" borderId="131" xfId="0" applyFont="1" applyFill="1" applyBorder="1" applyAlignment="1">
      <alignment horizontal="center"/>
    </xf>
    <xf numFmtId="0" fontId="71" fillId="3" borderId="130" xfId="0" applyFont="1" applyFill="1" applyBorder="1" applyAlignment="1">
      <alignment horizontal="center"/>
    </xf>
    <xf numFmtId="0" fontId="71" fillId="3" borderId="15" xfId="0" applyFont="1" applyFill="1" applyBorder="1" applyAlignment="1">
      <alignment horizontal="center"/>
    </xf>
    <xf numFmtId="0" fontId="72" fillId="3" borderId="15" xfId="0" applyFont="1" applyFill="1" applyBorder="1" applyAlignment="1">
      <alignment horizontal="center"/>
    </xf>
    <xf numFmtId="0" fontId="71" fillId="3" borderId="15" xfId="0" applyFont="1" applyFill="1" applyBorder="1"/>
    <xf numFmtId="0" fontId="71" fillId="3" borderId="131" xfId="0" applyFont="1" applyFill="1" applyBorder="1" applyAlignment="1">
      <alignment horizontal="center" vertical="center"/>
    </xf>
    <xf numFmtId="0" fontId="9" fillId="0" borderId="0" xfId="0" applyFont="1"/>
    <xf numFmtId="0" fontId="39" fillId="0" borderId="10" xfId="0" applyFont="1" applyBorder="1" applyAlignment="1">
      <alignment horizontal="center" wrapText="1"/>
    </xf>
    <xf numFmtId="0" fontId="39" fillId="0" borderId="3" xfId="0" applyFont="1" applyBorder="1" applyAlignment="1">
      <alignment horizontal="center" wrapText="1"/>
    </xf>
    <xf numFmtId="0" fontId="39" fillId="0" borderId="21" xfId="0" applyFont="1" applyBorder="1" applyAlignment="1">
      <alignment horizontal="center" wrapText="1"/>
    </xf>
    <xf numFmtId="0" fontId="39" fillId="0" borderId="11" xfId="0" applyFont="1" applyBorder="1" applyAlignment="1">
      <alignment horizontal="center" wrapText="1"/>
    </xf>
    <xf numFmtId="0" fontId="39" fillId="0" borderId="0" xfId="0" applyFont="1" applyBorder="1" applyAlignment="1">
      <alignment horizontal="center" wrapText="1"/>
    </xf>
    <xf numFmtId="0" fontId="39" fillId="0" borderId="17" xfId="0" applyFont="1" applyBorder="1" applyAlignment="1">
      <alignment horizontal="center" wrapText="1"/>
    </xf>
    <xf numFmtId="0" fontId="39" fillId="0" borderId="4" xfId="0" applyFont="1" applyBorder="1" applyAlignment="1">
      <alignment horizontal="center" wrapText="1"/>
    </xf>
    <xf numFmtId="0" fontId="39" fillId="0" borderId="5" xfId="0" applyFont="1" applyBorder="1" applyAlignment="1">
      <alignment horizontal="center" wrapText="1"/>
    </xf>
    <xf numFmtId="0" fontId="39" fillId="0" borderId="18" xfId="0" applyFont="1" applyBorder="1" applyAlignment="1">
      <alignment horizontal="center" wrapText="1"/>
    </xf>
    <xf numFmtId="9" fontId="33" fillId="9" borderId="60" xfId="0" applyNumberFormat="1" applyFont="1" applyFill="1" applyBorder="1" applyAlignment="1">
      <alignment horizontal="right" vertical="center" wrapText="1"/>
    </xf>
    <xf numFmtId="0" fontId="33" fillId="9" borderId="68" xfId="0" applyFont="1" applyFill="1" applyBorder="1" applyAlignment="1">
      <alignment horizontal="right" vertical="center" wrapText="1"/>
    </xf>
    <xf numFmtId="0" fontId="33" fillId="9" borderId="69" xfId="0" applyFont="1" applyFill="1" applyBorder="1" applyAlignment="1">
      <alignment horizontal="right" vertical="center"/>
    </xf>
    <xf numFmtId="0" fontId="33" fillId="9" borderId="70" xfId="0" applyFont="1" applyFill="1" applyBorder="1" applyAlignment="1">
      <alignment horizontal="right" vertical="center"/>
    </xf>
    <xf numFmtId="0" fontId="33" fillId="9" borderId="71" xfId="0" applyFont="1" applyFill="1" applyBorder="1" applyAlignment="1">
      <alignment horizontal="right" vertical="center"/>
    </xf>
    <xf numFmtId="9" fontId="33" fillId="9" borderId="72" xfId="0" applyNumberFormat="1" applyFont="1" applyFill="1" applyBorder="1" applyAlignment="1">
      <alignment horizontal="right" vertical="center"/>
    </xf>
    <xf numFmtId="0" fontId="33" fillId="9" borderId="73" xfId="0" applyFont="1" applyFill="1" applyBorder="1" applyAlignment="1">
      <alignment horizontal="right" vertical="center"/>
    </xf>
    <xf numFmtId="0" fontId="33" fillId="9" borderId="63" xfId="0" applyFont="1" applyFill="1" applyBorder="1" applyAlignment="1">
      <alignment horizontal="right" wrapText="1"/>
    </xf>
    <xf numFmtId="0" fontId="33" fillId="9" borderId="32" xfId="0" applyFont="1" applyFill="1" applyBorder="1" applyAlignment="1">
      <alignment horizontal="right" wrapText="1"/>
    </xf>
    <xf numFmtId="0" fontId="33" fillId="9" borderId="64" xfId="0" applyFont="1" applyFill="1" applyBorder="1" applyAlignment="1">
      <alignment horizontal="right" wrapText="1"/>
    </xf>
    <xf numFmtId="0" fontId="37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33" fillId="9" borderId="51" xfId="0" applyFont="1" applyFill="1" applyBorder="1" applyAlignment="1">
      <alignment horizontal="right" wrapText="1"/>
    </xf>
    <xf numFmtId="0" fontId="33" fillId="9" borderId="0" xfId="0" applyFont="1" applyFill="1" applyBorder="1" applyAlignment="1">
      <alignment horizontal="right" wrapText="1"/>
    </xf>
    <xf numFmtId="0" fontId="33" fillId="9" borderId="5" xfId="0" applyFont="1" applyFill="1" applyBorder="1" applyAlignment="1">
      <alignment horizontal="right" wrapText="1"/>
    </xf>
    <xf numFmtId="0" fontId="29" fillId="0" borderId="0" xfId="0" applyFont="1" applyBorder="1" applyAlignment="1">
      <alignment horizontal="right" vertical="center" wrapText="1"/>
    </xf>
    <xf numFmtId="0" fontId="29" fillId="0" borderId="0" xfId="0" applyFont="1" applyFill="1" applyBorder="1" applyAlignment="1">
      <alignment horizontal="right" vertical="center" wrapText="1"/>
    </xf>
    <xf numFmtId="0" fontId="29" fillId="0" borderId="0" xfId="0" applyFont="1" applyFill="1" applyAlignment="1">
      <alignment horizontal="center"/>
    </xf>
    <xf numFmtId="0" fontId="33" fillId="9" borderId="63" xfId="0" applyFont="1" applyFill="1" applyBorder="1" applyAlignment="1">
      <alignment horizontal="center"/>
    </xf>
    <xf numFmtId="0" fontId="33" fillId="9" borderId="32" xfId="0" applyFont="1" applyFill="1" applyBorder="1" applyAlignment="1">
      <alignment horizontal="center"/>
    </xf>
    <xf numFmtId="0" fontId="36" fillId="9" borderId="32" xfId="1" applyFont="1" applyFill="1" applyBorder="1" applyAlignment="1">
      <alignment horizontal="center"/>
    </xf>
    <xf numFmtId="0" fontId="36" fillId="9" borderId="64" xfId="1" applyFont="1" applyFill="1" applyBorder="1" applyAlignment="1">
      <alignment horizontal="center"/>
    </xf>
    <xf numFmtId="0" fontId="33" fillId="9" borderId="65" xfId="0" applyFont="1" applyFill="1" applyBorder="1" applyAlignment="1">
      <alignment horizontal="right"/>
    </xf>
    <xf numFmtId="0" fontId="33" fillId="9" borderId="66" xfId="0" applyFont="1" applyFill="1" applyBorder="1" applyAlignment="1">
      <alignment horizontal="right"/>
    </xf>
    <xf numFmtId="0" fontId="33" fillId="9" borderId="67" xfId="0" applyFont="1" applyFill="1" applyBorder="1" applyAlignment="1">
      <alignment horizontal="right"/>
    </xf>
    <xf numFmtId="9" fontId="33" fillId="9" borderId="60" xfId="0" applyNumberFormat="1" applyFont="1" applyFill="1" applyBorder="1" applyAlignment="1">
      <alignment horizontal="right" vertical="center"/>
    </xf>
    <xf numFmtId="0" fontId="33" fillId="9" borderId="68" xfId="0" applyFont="1" applyFill="1" applyBorder="1" applyAlignment="1">
      <alignment horizontal="right" vertical="center"/>
    </xf>
    <xf numFmtId="0" fontId="33" fillId="9" borderId="51" xfId="0" applyFont="1" applyFill="1" applyBorder="1" applyAlignment="1">
      <alignment horizontal="center" vertical="center" wrapText="1"/>
    </xf>
    <xf numFmtId="0" fontId="33" fillId="9" borderId="0" xfId="0" applyFont="1" applyFill="1" applyBorder="1" applyAlignment="1">
      <alignment horizontal="center" vertical="center" wrapText="1"/>
    </xf>
    <xf numFmtId="0" fontId="33" fillId="9" borderId="47" xfId="0" applyFont="1" applyFill="1" applyBorder="1" applyAlignment="1">
      <alignment horizontal="center" vertical="center" wrapText="1"/>
    </xf>
    <xf numFmtId="0" fontId="33" fillId="9" borderId="59" xfId="0" applyFont="1" applyFill="1" applyBorder="1" applyAlignment="1">
      <alignment horizontal="right" vertical="center" wrapText="1"/>
    </xf>
    <xf numFmtId="0" fontId="33" fillId="9" borderId="60" xfId="0" applyFont="1" applyFill="1" applyBorder="1" applyAlignment="1">
      <alignment horizontal="right" vertical="center" wrapText="1"/>
    </xf>
    <xf numFmtId="9" fontId="33" fillId="9" borderId="60" xfId="0" applyNumberFormat="1" applyFont="1" applyFill="1" applyBorder="1" applyAlignment="1">
      <alignment horizontal="right"/>
    </xf>
    <xf numFmtId="0" fontId="33" fillId="9" borderId="68" xfId="0" applyFont="1" applyFill="1" applyBorder="1" applyAlignment="1">
      <alignment horizontal="right"/>
    </xf>
    <xf numFmtId="0" fontId="33" fillId="9" borderId="60" xfId="0" applyFont="1" applyFill="1" applyBorder="1" applyAlignment="1">
      <alignment horizontal="right"/>
    </xf>
    <xf numFmtId="0" fontId="33" fillId="9" borderId="65" xfId="0" applyFont="1" applyFill="1" applyBorder="1" applyAlignment="1">
      <alignment horizontal="right" vertical="center"/>
    </xf>
    <xf numFmtId="0" fontId="33" fillId="9" borderId="66" xfId="0" applyFont="1" applyFill="1" applyBorder="1" applyAlignment="1">
      <alignment horizontal="right" vertical="center"/>
    </xf>
    <xf numFmtId="0" fontId="33" fillId="9" borderId="67" xfId="0" applyFont="1" applyFill="1" applyBorder="1" applyAlignment="1">
      <alignment horizontal="right" vertical="center"/>
    </xf>
    <xf numFmtId="0" fontId="33" fillId="9" borderId="59" xfId="0" applyFont="1" applyFill="1" applyBorder="1" applyAlignment="1">
      <alignment horizontal="right" vertical="center"/>
    </xf>
    <xf numFmtId="0" fontId="33" fillId="9" borderId="60" xfId="0" applyFont="1" applyFill="1" applyBorder="1" applyAlignment="1">
      <alignment horizontal="right" vertical="center"/>
    </xf>
    <xf numFmtId="9" fontId="33" fillId="9" borderId="60" xfId="1" applyNumberFormat="1" applyFont="1" applyFill="1" applyBorder="1" applyAlignment="1">
      <alignment horizontal="right" vertical="center"/>
    </xf>
    <xf numFmtId="0" fontId="33" fillId="9" borderId="68" xfId="1" applyFont="1" applyFill="1" applyBorder="1" applyAlignment="1">
      <alignment horizontal="right" vertical="center"/>
    </xf>
    <xf numFmtId="0" fontId="33" fillId="9" borderId="63" xfId="0" applyFont="1" applyFill="1" applyBorder="1" applyAlignment="1">
      <alignment horizontal="right"/>
    </xf>
    <xf numFmtId="0" fontId="33" fillId="9" borderId="32" xfId="0" applyFont="1" applyFill="1" applyBorder="1" applyAlignment="1">
      <alignment horizontal="right"/>
    </xf>
    <xf numFmtId="0" fontId="33" fillId="9" borderId="64" xfId="0" applyFont="1" applyFill="1" applyBorder="1" applyAlignment="1">
      <alignment horizontal="right"/>
    </xf>
    <xf numFmtId="0" fontId="34" fillId="9" borderId="60" xfId="0" applyFont="1" applyFill="1" applyBorder="1" applyAlignment="1">
      <alignment horizontal="right" vertical="center"/>
    </xf>
    <xf numFmtId="0" fontId="34" fillId="9" borderId="68" xfId="0" applyFont="1" applyFill="1" applyBorder="1" applyAlignment="1">
      <alignment horizontal="right" vertical="center"/>
    </xf>
    <xf numFmtId="0" fontId="32" fillId="9" borderId="63" xfId="1" applyFont="1" applyFill="1" applyBorder="1" applyAlignment="1">
      <alignment horizontal="right"/>
    </xf>
    <xf numFmtId="0" fontId="32" fillId="9" borderId="32" xfId="1" applyFont="1" applyFill="1" applyBorder="1" applyAlignment="1">
      <alignment horizontal="right"/>
    </xf>
    <xf numFmtId="0" fontId="32" fillId="9" borderId="64" xfId="1" applyFont="1" applyFill="1" applyBorder="1" applyAlignment="1">
      <alignment horizontal="right"/>
    </xf>
    <xf numFmtId="0" fontId="28" fillId="0" borderId="0" xfId="0" applyFont="1" applyAlignment="1">
      <alignment horizontal="center"/>
    </xf>
    <xf numFmtId="0" fontId="29" fillId="0" borderId="5" xfId="0" applyFont="1" applyBorder="1" applyAlignment="1">
      <alignment horizontal="right"/>
    </xf>
    <xf numFmtId="0" fontId="30" fillId="9" borderId="52" xfId="0" applyFont="1" applyFill="1" applyBorder="1" applyAlignment="1">
      <alignment horizontal="center" vertical="center"/>
    </xf>
    <xf numFmtId="0" fontId="31" fillId="9" borderId="53" xfId="0" applyFont="1" applyFill="1" applyBorder="1" applyAlignment="1">
      <alignment horizontal="center" vertical="center"/>
    </xf>
    <xf numFmtId="0" fontId="31" fillId="9" borderId="59" xfId="0" applyFont="1" applyFill="1" applyBorder="1" applyAlignment="1">
      <alignment horizontal="center" vertical="center"/>
    </xf>
    <xf numFmtId="0" fontId="31" fillId="9" borderId="60" xfId="0" applyFont="1" applyFill="1" applyBorder="1" applyAlignment="1">
      <alignment horizontal="center" vertical="center"/>
    </xf>
    <xf numFmtId="0" fontId="31" fillId="9" borderId="54" xfId="0" applyFont="1" applyFill="1" applyBorder="1" applyAlignment="1">
      <alignment horizontal="center" vertical="center"/>
    </xf>
    <xf numFmtId="0" fontId="31" fillId="9" borderId="55" xfId="0" applyFont="1" applyFill="1" applyBorder="1" applyAlignment="1">
      <alignment horizontal="center" vertical="center"/>
    </xf>
    <xf numFmtId="0" fontId="31" fillId="9" borderId="61" xfId="0" applyFont="1" applyFill="1" applyBorder="1" applyAlignment="1">
      <alignment horizontal="center" vertical="center"/>
    </xf>
    <xf numFmtId="0" fontId="31" fillId="9" borderId="62" xfId="0" applyFont="1" applyFill="1" applyBorder="1" applyAlignment="1">
      <alignment horizontal="center" vertical="center"/>
    </xf>
    <xf numFmtId="0" fontId="32" fillId="9" borderId="56" xfId="1" applyFont="1" applyFill="1" applyBorder="1" applyAlignment="1">
      <alignment horizontal="right"/>
    </xf>
    <xf numFmtId="0" fontId="32" fillId="9" borderId="57" xfId="1" applyFont="1" applyFill="1" applyBorder="1" applyAlignment="1">
      <alignment horizontal="right"/>
    </xf>
    <xf numFmtId="0" fontId="32" fillId="9" borderId="58" xfId="1" applyFont="1" applyFill="1" applyBorder="1" applyAlignment="1">
      <alignment horizontal="right"/>
    </xf>
    <xf numFmtId="0" fontId="81" fillId="14" borderId="0" xfId="0" applyFont="1" applyFill="1" applyAlignment="1" applyProtection="1">
      <alignment horizontal="right" vertical="center"/>
    </xf>
    <xf numFmtId="0" fontId="83" fillId="0" borderId="0" xfId="0" applyFont="1" applyAlignment="1" applyProtection="1">
      <alignment horizontal="center" vertical="center"/>
    </xf>
    <xf numFmtId="0" fontId="68" fillId="0" borderId="0" xfId="0" applyFont="1" applyAlignment="1" applyProtection="1">
      <alignment horizontal="center"/>
      <protection hidden="1"/>
    </xf>
    <xf numFmtId="0" fontId="48" fillId="19" borderId="79" xfId="0" applyFont="1" applyFill="1" applyBorder="1" applyAlignment="1" applyProtection="1">
      <alignment horizontal="center"/>
      <protection hidden="1"/>
    </xf>
    <xf numFmtId="0" fontId="44" fillId="8" borderId="76" xfId="0" applyFont="1" applyFill="1" applyBorder="1" applyAlignment="1" applyProtection="1">
      <alignment horizontal="center"/>
      <protection hidden="1"/>
    </xf>
    <xf numFmtId="0" fontId="44" fillId="8" borderId="77" xfId="0" applyFont="1" applyFill="1" applyBorder="1" applyAlignment="1" applyProtection="1">
      <alignment horizontal="center"/>
      <protection hidden="1"/>
    </xf>
    <xf numFmtId="0" fontId="44" fillId="8" borderId="74" xfId="0" applyFont="1" applyFill="1" applyBorder="1" applyAlignment="1" applyProtection="1">
      <alignment horizontal="center"/>
      <protection hidden="1"/>
    </xf>
    <xf numFmtId="0" fontId="44" fillId="8" borderId="78" xfId="0" applyFont="1" applyFill="1" applyBorder="1" applyAlignment="1" applyProtection="1">
      <alignment horizontal="center"/>
      <protection hidden="1"/>
    </xf>
    <xf numFmtId="0" fontId="40" fillId="0" borderId="0" xfId="1" applyFont="1" applyFill="1" applyBorder="1" applyAlignment="1" applyProtection="1">
      <alignment horizontal="center" vertical="center" shrinkToFit="1"/>
      <protection hidden="1"/>
    </xf>
    <xf numFmtId="0" fontId="5" fillId="0" borderId="76" xfId="1" applyFont="1" applyFill="1" applyBorder="1" applyAlignment="1" applyProtection="1">
      <alignment horizontal="center" vertical="center" shrinkToFit="1"/>
      <protection hidden="1"/>
    </xf>
    <xf numFmtId="0" fontId="2" fillId="0" borderId="0" xfId="0" applyFont="1" applyFill="1" applyBorder="1" applyAlignment="1" applyProtection="1">
      <alignment horizontal="center" vertical="center" shrinkToFit="1"/>
      <protection hidden="1"/>
    </xf>
    <xf numFmtId="0" fontId="5" fillId="3" borderId="76" xfId="1" applyFont="1" applyFill="1" applyBorder="1" applyAlignment="1" applyProtection="1">
      <alignment horizontal="center" vertical="center" shrinkToFit="1"/>
      <protection hidden="1"/>
    </xf>
    <xf numFmtId="0" fontId="5" fillId="3" borderId="76" xfId="0" applyFont="1" applyFill="1" applyBorder="1" applyAlignment="1" applyProtection="1">
      <alignment horizontal="center" vertical="center" shrinkToFit="1"/>
      <protection hidden="1"/>
    </xf>
    <xf numFmtId="0" fontId="5" fillId="3" borderId="110" xfId="0" applyFont="1" applyFill="1" applyBorder="1" applyAlignment="1" applyProtection="1">
      <alignment horizontal="center" vertical="center" shrinkToFit="1"/>
      <protection hidden="1"/>
    </xf>
    <xf numFmtId="0" fontId="5" fillId="3" borderId="0" xfId="0" applyFont="1" applyFill="1" applyBorder="1" applyAlignment="1" applyProtection="1">
      <alignment horizontal="center" vertical="center" shrinkToFit="1"/>
      <protection hidden="1"/>
    </xf>
    <xf numFmtId="0" fontId="48" fillId="19" borderId="0" xfId="0" applyFont="1" applyFill="1" applyAlignment="1" applyProtection="1">
      <alignment horizontal="center" vertical="center" shrinkToFit="1"/>
      <protection hidden="1"/>
    </xf>
    <xf numFmtId="0" fontId="23" fillId="15" borderId="99" xfId="0" applyFont="1" applyFill="1" applyBorder="1" applyAlignment="1" applyProtection="1">
      <alignment horizontal="center" vertical="center" shrinkToFit="1"/>
      <protection hidden="1"/>
    </xf>
    <xf numFmtId="0" fontId="23" fillId="15" borderId="76" xfId="0" applyFont="1" applyFill="1" applyBorder="1" applyAlignment="1" applyProtection="1">
      <alignment horizontal="center" vertical="center" shrinkToFit="1"/>
      <protection hidden="1"/>
    </xf>
    <xf numFmtId="164" fontId="5" fillId="3" borderId="76" xfId="1" applyNumberFormat="1" applyFont="1" applyFill="1" applyBorder="1" applyAlignment="1" applyProtection="1">
      <alignment horizontal="center" vertical="center" shrinkToFit="1"/>
      <protection hidden="1"/>
    </xf>
    <xf numFmtId="49" fontId="5" fillId="3" borderId="99" xfId="0" applyNumberFormat="1" applyFont="1" applyFill="1" applyBorder="1" applyAlignment="1" applyProtection="1">
      <alignment horizontal="center" vertical="center" shrinkToFit="1"/>
      <protection hidden="1"/>
    </xf>
    <xf numFmtId="0" fontId="5" fillId="3" borderId="99" xfId="0" applyFont="1" applyFill="1" applyBorder="1" applyAlignment="1" applyProtection="1">
      <alignment horizontal="center" vertical="center" shrinkToFit="1"/>
      <protection hidden="1"/>
    </xf>
    <xf numFmtId="0" fontId="23" fillId="18" borderId="80" xfId="0" applyFont="1" applyFill="1" applyBorder="1" applyAlignment="1" applyProtection="1">
      <alignment horizontal="center" vertical="center" shrinkToFit="1"/>
      <protection hidden="1"/>
    </xf>
    <xf numFmtId="0" fontId="23" fillId="18" borderId="0" xfId="0" applyFont="1" applyFill="1" applyBorder="1" applyAlignment="1" applyProtection="1">
      <alignment horizontal="center" vertical="center" shrinkToFit="1"/>
      <protection hidden="1"/>
    </xf>
    <xf numFmtId="0" fontId="23" fillId="18" borderId="100" xfId="0" applyFont="1" applyFill="1" applyBorder="1" applyAlignment="1" applyProtection="1">
      <alignment horizontal="center" vertical="center" shrinkToFit="1"/>
      <protection hidden="1"/>
    </xf>
    <xf numFmtId="0" fontId="5" fillId="3" borderId="76" xfId="0" applyNumberFormat="1" applyFont="1" applyFill="1" applyBorder="1" applyAlignment="1" applyProtection="1">
      <alignment horizontal="center" vertical="center" shrinkToFit="1"/>
      <protection hidden="1"/>
    </xf>
    <xf numFmtId="0" fontId="5" fillId="3" borderId="77" xfId="1" applyFont="1" applyFill="1" applyBorder="1" applyAlignment="1" applyProtection="1">
      <alignment horizontal="center" vertical="center" shrinkToFit="1"/>
      <protection hidden="1"/>
    </xf>
    <xf numFmtId="0" fontId="5" fillId="3" borderId="74" xfId="1" applyFont="1" applyFill="1" applyBorder="1" applyAlignment="1" applyProtection="1">
      <alignment horizontal="center" vertical="center" shrinkToFit="1"/>
      <protection hidden="1"/>
    </xf>
    <xf numFmtId="0" fontId="5" fillId="3" borderId="78" xfId="1" applyFont="1" applyFill="1" applyBorder="1" applyAlignment="1" applyProtection="1">
      <alignment horizontal="center" vertical="center" shrinkToFit="1"/>
      <protection hidden="1"/>
    </xf>
    <xf numFmtId="0" fontId="6" fillId="3" borderId="76" xfId="1" applyFont="1" applyFill="1" applyBorder="1" applyAlignment="1" applyProtection="1">
      <alignment horizontal="center" vertical="center" shrinkToFit="1"/>
      <protection hidden="1"/>
    </xf>
    <xf numFmtId="0" fontId="5" fillId="3" borderId="99" xfId="1" applyFont="1" applyFill="1" applyBorder="1" applyAlignment="1" applyProtection="1">
      <alignment horizontal="center" vertical="center" shrinkToFit="1"/>
      <protection hidden="1"/>
    </xf>
    <xf numFmtId="0" fontId="40" fillId="3" borderId="76" xfId="1" applyFont="1" applyFill="1" applyBorder="1" applyAlignment="1" applyProtection="1">
      <alignment horizontal="center" vertical="center" wrapText="1" shrinkToFit="1"/>
      <protection hidden="1"/>
    </xf>
    <xf numFmtId="0" fontId="40" fillId="3" borderId="76" xfId="1" applyFont="1" applyFill="1" applyBorder="1" applyAlignment="1" applyProtection="1">
      <alignment horizontal="center" vertical="center" shrinkToFit="1"/>
      <protection hidden="1"/>
    </xf>
    <xf numFmtId="0" fontId="2" fillId="3" borderId="76" xfId="1" applyFont="1" applyFill="1" applyBorder="1" applyAlignment="1" applyProtection="1">
      <alignment horizontal="center" vertical="center" shrinkToFit="1"/>
      <protection hidden="1"/>
    </xf>
    <xf numFmtId="0" fontId="5" fillId="3" borderId="107" xfId="1" applyFont="1" applyFill="1" applyBorder="1" applyAlignment="1" applyProtection="1">
      <alignment horizontal="center" vertical="center" shrinkToFit="1"/>
      <protection locked="0" hidden="1"/>
    </xf>
    <xf numFmtId="0" fontId="5" fillId="3" borderId="108" xfId="1" applyFont="1" applyFill="1" applyBorder="1" applyAlignment="1" applyProtection="1">
      <alignment horizontal="center" vertical="center" shrinkToFit="1"/>
      <protection locked="0" hidden="1"/>
    </xf>
    <xf numFmtId="0" fontId="5" fillId="3" borderId="109" xfId="1" applyFont="1" applyFill="1" applyBorder="1" applyAlignment="1" applyProtection="1">
      <alignment horizontal="center" vertical="center" shrinkToFit="1"/>
      <protection locked="0" hidden="1"/>
    </xf>
    <xf numFmtId="164" fontId="5" fillId="3" borderId="99" xfId="0" applyNumberFormat="1" applyFont="1" applyFill="1" applyBorder="1" applyAlignment="1" applyProtection="1">
      <alignment horizontal="center" vertical="center" shrinkToFit="1"/>
      <protection hidden="1"/>
    </xf>
    <xf numFmtId="0" fontId="5" fillId="3" borderId="99" xfId="0" applyNumberFormat="1" applyFont="1" applyFill="1" applyBorder="1" applyAlignment="1" applyProtection="1">
      <alignment horizontal="center" vertical="center" shrinkToFit="1"/>
      <protection hidden="1"/>
    </xf>
    <xf numFmtId="0" fontId="44" fillId="20" borderId="0" xfId="0" applyFont="1" applyFill="1" applyAlignment="1" applyProtection="1">
      <alignment horizontal="center"/>
      <protection hidden="1"/>
    </xf>
    <xf numFmtId="0" fontId="67" fillId="17" borderId="94" xfId="0" applyFont="1" applyFill="1" applyBorder="1" applyAlignment="1" applyProtection="1">
      <alignment horizontal="center" shrinkToFit="1"/>
      <protection hidden="1"/>
    </xf>
    <xf numFmtId="0" fontId="67" fillId="17" borderId="95" xfId="0" applyFont="1" applyFill="1" applyBorder="1" applyAlignment="1" applyProtection="1">
      <alignment horizontal="center" shrinkToFit="1"/>
      <protection hidden="1"/>
    </xf>
    <xf numFmtId="0" fontId="48" fillId="19" borderId="0" xfId="0" applyFont="1" applyFill="1" applyAlignment="1" applyProtection="1">
      <alignment horizontal="center" vertical="center"/>
      <protection hidden="1"/>
    </xf>
    <xf numFmtId="0" fontId="67" fillId="17" borderId="101" xfId="0" applyFont="1" applyFill="1" applyBorder="1" applyAlignment="1" applyProtection="1">
      <alignment horizontal="center" shrinkToFit="1"/>
      <protection hidden="1"/>
    </xf>
    <xf numFmtId="0" fontId="67" fillId="17" borderId="102" xfId="0" applyFont="1" applyFill="1" applyBorder="1" applyAlignment="1" applyProtection="1">
      <alignment horizontal="center" shrinkToFit="1"/>
      <protection hidden="1"/>
    </xf>
    <xf numFmtId="0" fontId="67" fillId="17" borderId="103" xfId="0" applyFont="1" applyFill="1" applyBorder="1" applyAlignment="1" applyProtection="1">
      <alignment horizontal="center" shrinkToFit="1"/>
      <protection hidden="1"/>
    </xf>
    <xf numFmtId="0" fontId="52" fillId="10" borderId="104" xfId="0" applyFont="1" applyFill="1" applyBorder="1" applyAlignment="1" applyProtection="1">
      <alignment horizontal="center"/>
      <protection hidden="1"/>
    </xf>
    <xf numFmtId="0" fontId="52" fillId="10" borderId="102" xfId="0" applyFont="1" applyFill="1" applyBorder="1" applyAlignment="1" applyProtection="1">
      <alignment horizontal="center"/>
      <protection hidden="1"/>
    </xf>
    <xf numFmtId="0" fontId="52" fillId="10" borderId="105" xfId="0" applyFont="1" applyFill="1" applyBorder="1" applyAlignment="1" applyProtection="1">
      <alignment horizontal="center"/>
      <protection hidden="1"/>
    </xf>
    <xf numFmtId="0" fontId="52" fillId="10" borderId="95" xfId="0" applyFont="1" applyFill="1" applyBorder="1" applyAlignment="1" applyProtection="1">
      <alignment horizontal="center"/>
      <protection hidden="1"/>
    </xf>
    <xf numFmtId="0" fontId="52" fillId="10" borderId="96" xfId="0" applyFont="1" applyFill="1" applyBorder="1" applyAlignment="1" applyProtection="1">
      <alignment horizontal="center"/>
      <protection hidden="1"/>
    </xf>
    <xf numFmtId="0" fontId="61" fillId="8" borderId="0" xfId="0" applyFont="1" applyFill="1" applyAlignment="1" applyProtection="1">
      <alignment horizontal="center" vertical="center"/>
      <protection locked="0" hidden="1"/>
    </xf>
    <xf numFmtId="0" fontId="52" fillId="10" borderId="95" xfId="0" applyFont="1" applyFill="1" applyBorder="1" applyAlignment="1" applyProtection="1">
      <alignment horizontal="center"/>
      <protection locked="0" hidden="1"/>
    </xf>
    <xf numFmtId="0" fontId="52" fillId="10" borderId="96" xfId="0" applyFont="1" applyFill="1" applyBorder="1" applyAlignment="1" applyProtection="1">
      <alignment horizontal="center"/>
      <protection locked="0" hidden="1"/>
    </xf>
    <xf numFmtId="0" fontId="67" fillId="17" borderId="117" xfId="0" applyFont="1" applyFill="1" applyBorder="1" applyAlignment="1" applyProtection="1">
      <alignment horizontal="center" shrinkToFit="1"/>
      <protection hidden="1"/>
    </xf>
    <xf numFmtId="0" fontId="67" fillId="17" borderId="118" xfId="0" applyFont="1" applyFill="1" applyBorder="1" applyAlignment="1" applyProtection="1">
      <alignment horizontal="center" shrinkToFit="1"/>
      <protection hidden="1"/>
    </xf>
    <xf numFmtId="0" fontId="52" fillId="10" borderId="118" xfId="0" applyFont="1" applyFill="1" applyBorder="1" applyAlignment="1" applyProtection="1">
      <alignment horizontal="center"/>
      <protection hidden="1"/>
    </xf>
    <xf numFmtId="0" fontId="52" fillId="10" borderId="119" xfId="0" applyFont="1" applyFill="1" applyBorder="1" applyAlignment="1" applyProtection="1">
      <alignment horizontal="center"/>
      <protection hidden="1"/>
    </xf>
    <xf numFmtId="0" fontId="80" fillId="6" borderId="1" xfId="0" applyFont="1" applyFill="1" applyBorder="1" applyAlignment="1" applyProtection="1">
      <alignment horizontal="center" vertical="center" shrinkToFit="1"/>
      <protection hidden="1"/>
    </xf>
    <xf numFmtId="0" fontId="80" fillId="6" borderId="6" xfId="0" applyFont="1" applyFill="1" applyBorder="1" applyAlignment="1" applyProtection="1">
      <alignment horizontal="center" vertical="center" shrinkToFit="1"/>
      <protection hidden="1"/>
    </xf>
    <xf numFmtId="0" fontId="79" fillId="0" borderId="8" xfId="0" applyFont="1" applyBorder="1" applyAlignment="1" applyProtection="1">
      <alignment horizontal="center" vertical="center" shrinkToFit="1"/>
      <protection hidden="1"/>
    </xf>
    <xf numFmtId="0" fontId="79" fillId="0" borderId="0" xfId="0" applyFont="1" applyBorder="1" applyAlignment="1" applyProtection="1">
      <alignment horizontal="center" vertical="center" shrinkToFit="1"/>
      <protection hidden="1"/>
    </xf>
    <xf numFmtId="0" fontId="79" fillId="0" borderId="6" xfId="0" applyFont="1" applyBorder="1" applyAlignment="1" applyProtection="1">
      <alignment horizontal="center" vertical="center" shrinkToFit="1"/>
      <protection hidden="1"/>
    </xf>
    <xf numFmtId="0" fontId="79" fillId="0" borderId="111" xfId="0" applyFont="1" applyBorder="1" applyAlignment="1" applyProtection="1">
      <alignment horizontal="center" vertical="center" shrinkToFit="1"/>
      <protection hidden="1"/>
    </xf>
    <xf numFmtId="0" fontId="79" fillId="0" borderId="115" xfId="0" applyFont="1" applyBorder="1" applyAlignment="1" applyProtection="1">
      <alignment horizontal="center" vertical="center" shrinkToFit="1"/>
      <protection hidden="1"/>
    </xf>
    <xf numFmtId="0" fontId="79" fillId="0" borderId="116" xfId="0" applyFont="1" applyBorder="1" applyAlignment="1" applyProtection="1">
      <alignment horizontal="center" vertical="center" shrinkToFit="1"/>
      <protection hidden="1"/>
    </xf>
    <xf numFmtId="0" fontId="76" fillId="0" borderId="5" xfId="0" applyFont="1" applyBorder="1" applyAlignment="1" applyProtection="1">
      <alignment horizontal="center" vertical="center" shrinkToFit="1" readingOrder="2"/>
      <protection hidden="1"/>
    </xf>
    <xf numFmtId="0" fontId="79" fillId="0" borderId="114" xfId="0" applyFont="1" applyBorder="1" applyAlignment="1" applyProtection="1">
      <alignment horizontal="center" vertical="center" shrinkToFit="1"/>
      <protection hidden="1"/>
    </xf>
    <xf numFmtId="0" fontId="79" fillId="0" borderId="49" xfId="0" applyFont="1" applyBorder="1" applyAlignment="1" applyProtection="1">
      <alignment horizontal="center" vertical="center" shrinkToFit="1"/>
      <protection hidden="1"/>
    </xf>
    <xf numFmtId="0" fontId="79" fillId="0" borderId="1" xfId="0" applyFont="1" applyBorder="1" applyAlignment="1" applyProtection="1">
      <alignment horizontal="center" vertical="center" shrinkToFit="1"/>
      <protection hidden="1"/>
    </xf>
    <xf numFmtId="165" fontId="7" fillId="3" borderId="8" xfId="0" applyNumberFormat="1" applyFont="1" applyFill="1" applyBorder="1" applyAlignment="1" applyProtection="1">
      <alignment horizontal="center" vertical="center" shrinkToFit="1"/>
      <protection hidden="1"/>
    </xf>
    <xf numFmtId="165" fontId="7" fillId="3" borderId="111" xfId="0" applyNumberFormat="1" applyFont="1" applyFill="1" applyBorder="1" applyAlignment="1" applyProtection="1">
      <alignment horizontal="center" vertical="center" shrinkToFit="1"/>
      <protection hidden="1"/>
    </xf>
    <xf numFmtId="165" fontId="7" fillId="3" borderId="0" xfId="0" applyNumberFormat="1" applyFont="1" applyFill="1" applyBorder="1" applyAlignment="1" applyProtection="1">
      <alignment horizontal="center" vertical="center" shrinkToFit="1"/>
      <protection hidden="1"/>
    </xf>
    <xf numFmtId="165" fontId="7" fillId="3" borderId="115" xfId="0" applyNumberFormat="1" applyFont="1" applyFill="1" applyBorder="1" applyAlignment="1" applyProtection="1">
      <alignment horizontal="center" vertical="center" shrinkToFit="1"/>
      <protection hidden="1"/>
    </xf>
    <xf numFmtId="165" fontId="7" fillId="3" borderId="6" xfId="0" applyNumberFormat="1" applyFont="1" applyFill="1" applyBorder="1" applyAlignment="1" applyProtection="1">
      <alignment horizontal="center" vertical="center" shrinkToFit="1"/>
      <protection hidden="1"/>
    </xf>
    <xf numFmtId="165" fontId="7" fillId="3" borderId="116" xfId="0" applyNumberFormat="1" applyFont="1" applyFill="1" applyBorder="1" applyAlignment="1" applyProtection="1">
      <alignment horizontal="center" vertical="center" shrinkToFit="1"/>
      <protection hidden="1"/>
    </xf>
    <xf numFmtId="0" fontId="0" fillId="15" borderId="141" xfId="0" applyFill="1" applyBorder="1" applyAlignment="1" applyProtection="1">
      <alignment horizontal="center" vertical="center"/>
      <protection hidden="1"/>
    </xf>
    <xf numFmtId="0" fontId="7" fillId="3" borderId="7" xfId="0" applyFont="1" applyFill="1" applyBorder="1" applyAlignment="1" applyProtection="1">
      <alignment horizontal="center" vertical="center" shrinkToFit="1"/>
      <protection hidden="1"/>
    </xf>
    <xf numFmtId="0" fontId="7" fillId="3" borderId="112" xfId="0" applyFont="1" applyFill="1" applyBorder="1" applyAlignment="1" applyProtection="1">
      <alignment horizontal="center" vertical="center" shrinkToFit="1"/>
      <protection hidden="1"/>
    </xf>
    <xf numFmtId="0" fontId="77" fillId="0" borderId="16" xfId="0" applyFont="1" applyBorder="1" applyAlignment="1" applyProtection="1">
      <alignment horizontal="center" vertical="center" shrinkToFit="1"/>
      <protection hidden="1"/>
    </xf>
    <xf numFmtId="0" fontId="7" fillId="0" borderId="106" xfId="0" applyFont="1" applyBorder="1" applyAlignment="1" applyProtection="1">
      <alignment horizontal="right" vertical="center" shrinkToFit="1"/>
      <protection hidden="1"/>
    </xf>
    <xf numFmtId="0" fontId="7" fillId="0" borderId="7" xfId="0" applyFont="1" applyBorder="1" applyAlignment="1" applyProtection="1">
      <alignment horizontal="right" vertical="center" shrinkToFit="1"/>
      <protection hidden="1"/>
    </xf>
    <xf numFmtId="0" fontId="76" fillId="3" borderId="7" xfId="0" applyFont="1" applyFill="1" applyBorder="1" applyAlignment="1" applyProtection="1">
      <alignment horizontal="right" vertical="center" shrinkToFit="1"/>
      <protection hidden="1"/>
    </xf>
    <xf numFmtId="0" fontId="76" fillId="3" borderId="112" xfId="0" applyFont="1" applyFill="1" applyBorder="1" applyAlignment="1" applyProtection="1">
      <alignment horizontal="right" vertical="center" shrinkToFit="1"/>
      <protection hidden="1"/>
    </xf>
    <xf numFmtId="0" fontId="79" fillId="3" borderId="7" xfId="0" applyFont="1" applyFill="1" applyBorder="1" applyAlignment="1" applyProtection="1">
      <alignment horizontal="center" vertical="center" shrinkToFit="1"/>
      <protection hidden="1"/>
    </xf>
    <xf numFmtId="164" fontId="79" fillId="3" borderId="7" xfId="0" applyNumberFormat="1" applyFont="1" applyFill="1" applyBorder="1" applyAlignment="1" applyProtection="1">
      <alignment horizontal="center" vertical="center" shrinkToFit="1"/>
      <protection hidden="1"/>
    </xf>
    <xf numFmtId="0" fontId="77" fillId="0" borderId="98" xfId="0" applyFont="1" applyBorder="1" applyAlignment="1" applyProtection="1">
      <alignment horizontal="center" vertical="center" shrinkToFit="1"/>
      <protection hidden="1"/>
    </xf>
    <xf numFmtId="0" fontId="7" fillId="0" borderId="106" xfId="0" applyFont="1" applyBorder="1" applyAlignment="1" applyProtection="1">
      <alignment horizontal="center" vertical="center" shrinkToFit="1"/>
      <protection hidden="1"/>
    </xf>
    <xf numFmtId="0" fontId="7" fillId="0" borderId="7" xfId="0" applyFont="1" applyBorder="1" applyAlignment="1" applyProtection="1">
      <alignment horizontal="center" vertical="center" shrinkToFit="1"/>
      <protection hidden="1"/>
    </xf>
    <xf numFmtId="0" fontId="76" fillId="16" borderId="106" xfId="0" applyFont="1" applyFill="1" applyBorder="1" applyAlignment="1" applyProtection="1">
      <alignment horizontal="center" vertical="center" shrinkToFit="1"/>
      <protection hidden="1"/>
    </xf>
    <xf numFmtId="0" fontId="76" fillId="16" borderId="7" xfId="0" applyFont="1" applyFill="1" applyBorder="1" applyAlignment="1" applyProtection="1">
      <alignment horizontal="center" vertical="center" shrinkToFit="1"/>
      <protection hidden="1"/>
    </xf>
    <xf numFmtId="0" fontId="79" fillId="0" borderId="114" xfId="0" applyFont="1" applyBorder="1" applyAlignment="1" applyProtection="1">
      <alignment horizontal="right" vertical="center" shrinkToFit="1"/>
      <protection hidden="1"/>
    </xf>
    <xf numFmtId="0" fontId="79" fillId="0" borderId="8" xfId="0" applyFont="1" applyBorder="1" applyAlignment="1" applyProtection="1">
      <alignment horizontal="right" vertical="center" shrinkToFit="1"/>
      <protection hidden="1"/>
    </xf>
    <xf numFmtId="0" fontId="7" fillId="0" borderId="0" xfId="0" applyFont="1" applyBorder="1" applyAlignment="1" applyProtection="1">
      <alignment horizontal="center" shrinkToFit="1"/>
      <protection hidden="1"/>
    </xf>
    <xf numFmtId="0" fontId="0" fillId="15" borderId="140" xfId="0" applyFill="1" applyBorder="1" applyAlignment="1" applyProtection="1">
      <alignment horizontal="right" vertical="center" wrapText="1"/>
      <protection hidden="1"/>
    </xf>
    <xf numFmtId="0" fontId="0" fillId="15" borderId="141" xfId="0" applyFill="1" applyBorder="1" applyAlignment="1" applyProtection="1">
      <alignment horizontal="right" vertical="center" wrapText="1"/>
      <protection hidden="1"/>
    </xf>
    <xf numFmtId="0" fontId="0" fillId="15" borderId="142" xfId="0" applyFill="1" applyBorder="1" applyAlignment="1" applyProtection="1">
      <alignment horizontal="right" vertical="center" wrapText="1"/>
      <protection hidden="1"/>
    </xf>
    <xf numFmtId="0" fontId="0" fillId="15" borderId="143" xfId="0" applyFill="1" applyBorder="1" applyAlignment="1" applyProtection="1">
      <alignment horizontal="right" vertical="center" wrapText="1"/>
      <protection hidden="1"/>
    </xf>
    <xf numFmtId="0" fontId="0" fillId="15" borderId="144" xfId="0" applyFill="1" applyBorder="1" applyAlignment="1" applyProtection="1">
      <alignment horizontal="right" vertical="center" wrapText="1"/>
      <protection hidden="1"/>
    </xf>
    <xf numFmtId="0" fontId="0" fillId="15" borderId="145" xfId="0" applyFill="1" applyBorder="1" applyAlignment="1" applyProtection="1">
      <alignment horizontal="right" vertical="center" wrapText="1"/>
      <protection hidden="1"/>
    </xf>
    <xf numFmtId="0" fontId="0" fillId="15" borderId="0" xfId="0" applyFill="1" applyBorder="1" applyAlignment="1" applyProtection="1">
      <alignment horizontal="center" vertical="center"/>
      <protection hidden="1"/>
    </xf>
    <xf numFmtId="0" fontId="79" fillId="0" borderId="106" xfId="0" applyFont="1" applyBorder="1" applyAlignment="1" applyProtection="1">
      <alignment horizontal="center" vertical="center" shrinkToFit="1"/>
      <protection hidden="1"/>
    </xf>
    <xf numFmtId="0" fontId="79" fillId="0" borderId="7" xfId="0" applyFont="1" applyBorder="1" applyAlignment="1" applyProtection="1">
      <alignment horizontal="center" vertical="center" shrinkToFit="1"/>
      <protection hidden="1"/>
    </xf>
    <xf numFmtId="0" fontId="77" fillId="0" borderId="0" xfId="0" applyFont="1" applyBorder="1" applyAlignment="1" applyProtection="1">
      <alignment horizontal="center" shrinkToFit="1"/>
      <protection hidden="1"/>
    </xf>
    <xf numFmtId="0" fontId="79" fillId="0" borderId="106" xfId="0" applyFont="1" applyBorder="1" applyAlignment="1" applyProtection="1">
      <alignment horizontal="right" vertical="center" shrinkToFit="1"/>
      <protection hidden="1"/>
    </xf>
    <xf numFmtId="0" fontId="79" fillId="0" borderId="7" xfId="0" applyFont="1" applyBorder="1" applyAlignment="1" applyProtection="1">
      <alignment horizontal="right" vertical="center" shrinkToFit="1"/>
      <protection hidden="1"/>
    </xf>
    <xf numFmtId="0" fontId="77" fillId="0" borderId="8" xfId="0" applyFont="1" applyBorder="1" applyAlignment="1" applyProtection="1">
      <alignment horizontal="center" vertical="center" shrinkToFit="1"/>
      <protection hidden="1"/>
    </xf>
    <xf numFmtId="0" fontId="77" fillId="0" borderId="0" xfId="0" applyFont="1" applyBorder="1" applyAlignment="1" applyProtection="1">
      <alignment horizontal="center" vertical="center" shrinkToFit="1"/>
      <protection hidden="1"/>
    </xf>
    <xf numFmtId="0" fontId="7" fillId="0" borderId="0" xfId="0" applyFont="1" applyBorder="1" applyAlignment="1" applyProtection="1">
      <alignment horizontal="center" vertical="center" shrinkToFit="1"/>
      <protection hidden="1"/>
    </xf>
    <xf numFmtId="0" fontId="79" fillId="0" borderId="6" xfId="0" applyFont="1" applyBorder="1" applyAlignment="1" applyProtection="1">
      <alignment horizontal="center" shrinkToFit="1"/>
      <protection hidden="1"/>
    </xf>
    <xf numFmtId="0" fontId="77" fillId="0" borderId="45" xfId="0" applyFont="1" applyFill="1" applyBorder="1" applyAlignment="1" applyProtection="1">
      <alignment horizontal="center" vertical="top" shrinkToFit="1"/>
      <protection hidden="1"/>
    </xf>
    <xf numFmtId="0" fontId="77" fillId="0" borderId="46" xfId="0" applyFont="1" applyFill="1" applyBorder="1" applyAlignment="1" applyProtection="1">
      <alignment horizontal="center" vertical="top" shrinkToFit="1"/>
      <protection hidden="1"/>
    </xf>
    <xf numFmtId="0" fontId="77" fillId="0" borderId="1" xfId="0" applyFont="1" applyBorder="1" applyAlignment="1" applyProtection="1">
      <alignment horizontal="right" vertical="center" shrinkToFit="1"/>
      <protection hidden="1"/>
    </xf>
    <xf numFmtId="0" fontId="77" fillId="0" borderId="6" xfId="0" applyFont="1" applyBorder="1" applyAlignment="1" applyProtection="1">
      <alignment horizontal="right" vertical="center" shrinkToFit="1"/>
      <protection hidden="1"/>
    </xf>
    <xf numFmtId="0" fontId="77" fillId="0" borderId="116" xfId="0" applyFont="1" applyBorder="1" applyAlignment="1" applyProtection="1">
      <alignment horizontal="right" vertical="center" shrinkToFit="1"/>
      <protection hidden="1"/>
    </xf>
    <xf numFmtId="0" fontId="77" fillId="0" borderId="0" xfId="0" applyFont="1" applyBorder="1" applyAlignment="1" applyProtection="1">
      <alignment horizontal="right" vertical="center" shrinkToFit="1"/>
      <protection hidden="1"/>
    </xf>
    <xf numFmtId="165" fontId="79" fillId="3" borderId="7" xfId="0" applyNumberFormat="1" applyFont="1" applyFill="1" applyBorder="1" applyAlignment="1" applyProtection="1">
      <alignment horizontal="right" shrinkToFit="1"/>
      <protection hidden="1"/>
    </xf>
    <xf numFmtId="165" fontId="79" fillId="3" borderId="112" xfId="0" applyNumberFormat="1" applyFont="1" applyFill="1" applyBorder="1" applyAlignment="1" applyProtection="1">
      <alignment horizontal="right" shrinkToFit="1"/>
      <protection hidden="1"/>
    </xf>
    <xf numFmtId="165" fontId="79" fillId="3" borderId="7" xfId="0" applyNumberFormat="1" applyFont="1" applyFill="1" applyBorder="1" applyAlignment="1" applyProtection="1">
      <alignment horizontal="right" vertical="center" shrinkToFit="1"/>
      <protection hidden="1"/>
    </xf>
    <xf numFmtId="165" fontId="79" fillId="3" borderId="112" xfId="0" applyNumberFormat="1" applyFont="1" applyFill="1" applyBorder="1" applyAlignment="1" applyProtection="1">
      <alignment horizontal="right" vertical="center" shrinkToFit="1"/>
      <protection hidden="1"/>
    </xf>
    <xf numFmtId="165" fontId="79" fillId="3" borderId="8" xfId="0" applyNumberFormat="1" applyFont="1" applyFill="1" applyBorder="1" applyAlignment="1" applyProtection="1">
      <alignment horizontal="right" vertical="center" shrinkToFit="1"/>
      <protection hidden="1"/>
    </xf>
    <xf numFmtId="165" fontId="79" fillId="3" borderId="111" xfId="0" applyNumberFormat="1" applyFont="1" applyFill="1" applyBorder="1" applyAlignment="1" applyProtection="1">
      <alignment horizontal="right" vertical="center" shrinkToFit="1"/>
      <protection hidden="1"/>
    </xf>
    <xf numFmtId="0" fontId="76" fillId="0" borderId="92" xfId="0" applyNumberFormat="1" applyFont="1" applyFill="1" applyBorder="1" applyAlignment="1" applyProtection="1">
      <alignment horizontal="right" vertical="center" shrinkToFit="1"/>
      <protection hidden="1"/>
    </xf>
    <xf numFmtId="0" fontId="76" fillId="0" borderId="8" xfId="0" applyNumberFormat="1" applyFont="1" applyFill="1" applyBorder="1" applyAlignment="1" applyProtection="1">
      <alignment horizontal="right" vertical="center" shrinkToFit="1"/>
      <protection hidden="1"/>
    </xf>
    <xf numFmtId="49" fontId="79" fillId="3" borderId="8" xfId="0" applyNumberFormat="1" applyFont="1" applyFill="1" applyBorder="1" applyAlignment="1" applyProtection="1">
      <alignment horizontal="center" vertical="center" shrinkToFit="1"/>
      <protection hidden="1"/>
    </xf>
    <xf numFmtId="0" fontId="79" fillId="3" borderId="8" xfId="0" applyNumberFormat="1" applyFont="1" applyFill="1" applyBorder="1" applyAlignment="1" applyProtection="1">
      <alignment horizontal="center" vertical="center" shrinkToFit="1"/>
      <protection hidden="1"/>
    </xf>
    <xf numFmtId="0" fontId="7" fillId="3" borderId="8" xfId="0" applyNumberFormat="1" applyFont="1" applyFill="1" applyBorder="1" applyAlignment="1" applyProtection="1">
      <alignment horizontal="center" vertical="center" shrinkToFit="1"/>
      <protection hidden="1"/>
    </xf>
    <xf numFmtId="0" fontId="7" fillId="3" borderId="93" xfId="0" applyNumberFormat="1" applyFont="1" applyFill="1" applyBorder="1" applyAlignment="1" applyProtection="1">
      <alignment horizontal="center" vertical="center" shrinkToFit="1"/>
      <protection hidden="1"/>
    </xf>
    <xf numFmtId="0" fontId="77" fillId="0" borderId="85" xfId="0" applyFont="1" applyBorder="1" applyAlignment="1" applyProtection="1">
      <alignment horizontal="center" vertical="center" shrinkToFit="1"/>
      <protection hidden="1"/>
    </xf>
    <xf numFmtId="0" fontId="77" fillId="0" borderId="86" xfId="0" applyFont="1" applyBorder="1" applyAlignment="1" applyProtection="1">
      <alignment horizontal="center" vertical="center" shrinkToFit="1"/>
      <protection hidden="1"/>
    </xf>
    <xf numFmtId="0" fontId="77" fillId="0" borderId="87" xfId="0" applyFont="1" applyBorder="1" applyAlignment="1" applyProtection="1">
      <alignment horizontal="center" vertical="center" shrinkToFit="1"/>
      <protection hidden="1"/>
    </xf>
    <xf numFmtId="0" fontId="77" fillId="0" borderId="82" xfId="0" applyFont="1" applyBorder="1" applyAlignment="1" applyProtection="1">
      <alignment horizontal="center" vertical="center" shrinkToFit="1"/>
      <protection hidden="1"/>
    </xf>
    <xf numFmtId="0" fontId="76" fillId="0" borderId="7" xfId="0" applyNumberFormat="1" applyFont="1" applyFill="1" applyBorder="1" applyAlignment="1" applyProtection="1">
      <alignment horizontal="right" vertical="center" shrinkToFit="1"/>
      <protection hidden="1"/>
    </xf>
    <xf numFmtId="0" fontId="7" fillId="3" borderId="7" xfId="0" applyNumberFormat="1" applyFont="1" applyFill="1" applyBorder="1" applyAlignment="1" applyProtection="1">
      <alignment horizontal="center" vertical="center" shrinkToFit="1"/>
      <protection hidden="1"/>
    </xf>
    <xf numFmtId="0" fontId="79" fillId="3" borderId="7" xfId="0" applyNumberFormat="1" applyFont="1" applyFill="1" applyBorder="1" applyAlignment="1" applyProtection="1">
      <alignment horizontal="center" vertical="center" shrinkToFit="1"/>
      <protection hidden="1"/>
    </xf>
    <xf numFmtId="0" fontId="79" fillId="3" borderId="91" xfId="0" applyNumberFormat="1" applyFont="1" applyFill="1" applyBorder="1" applyAlignment="1" applyProtection="1">
      <alignment horizontal="center" vertical="center" shrinkToFit="1"/>
      <protection hidden="1"/>
    </xf>
    <xf numFmtId="0" fontId="77" fillId="0" borderId="7" xfId="0" applyNumberFormat="1" applyFont="1" applyFill="1" applyBorder="1" applyAlignment="1" applyProtection="1">
      <alignment horizontal="right" vertical="center" shrinkToFit="1"/>
      <protection hidden="1"/>
    </xf>
    <xf numFmtId="0" fontId="77" fillId="0" borderId="90" xfId="0" applyNumberFormat="1" applyFont="1" applyFill="1" applyBorder="1" applyAlignment="1" applyProtection="1">
      <alignment horizontal="right" vertical="center" shrinkToFit="1"/>
      <protection hidden="1"/>
    </xf>
    <xf numFmtId="49" fontId="7" fillId="3" borderId="7" xfId="0" applyNumberFormat="1" applyFont="1" applyFill="1" applyBorder="1" applyAlignment="1" applyProtection="1">
      <alignment horizontal="center" vertical="center" shrinkToFit="1"/>
      <protection hidden="1"/>
    </xf>
    <xf numFmtId="0" fontId="77" fillId="3" borderId="9" xfId="0" applyNumberFormat="1" applyFont="1" applyFill="1" applyBorder="1" applyAlignment="1" applyProtection="1">
      <alignment horizontal="center" vertical="center" shrinkToFit="1"/>
      <protection hidden="1"/>
    </xf>
    <xf numFmtId="0" fontId="77" fillId="3" borderId="89" xfId="0" applyNumberFormat="1" applyFont="1" applyFill="1" applyBorder="1" applyAlignment="1" applyProtection="1">
      <alignment horizontal="center" vertical="center" shrinkToFit="1"/>
      <protection hidden="1"/>
    </xf>
    <xf numFmtId="0" fontId="77" fillId="3" borderId="7" xfId="0" applyNumberFormat="1" applyFont="1" applyFill="1" applyBorder="1" applyAlignment="1" applyProtection="1">
      <alignment horizontal="center" vertical="center" shrinkToFit="1"/>
      <protection hidden="1"/>
    </xf>
    <xf numFmtId="0" fontId="77" fillId="0" borderId="9" xfId="0" applyNumberFormat="1" applyFont="1" applyFill="1" applyBorder="1" applyAlignment="1" applyProtection="1">
      <alignment horizontal="center" vertical="center" shrinkToFit="1"/>
      <protection hidden="1"/>
    </xf>
    <xf numFmtId="0" fontId="76" fillId="0" borderId="7" xfId="0" applyNumberFormat="1" applyFont="1" applyFill="1" applyBorder="1" applyAlignment="1" applyProtection="1">
      <alignment horizontal="left" vertical="center" shrinkToFit="1"/>
      <protection hidden="1"/>
    </xf>
    <xf numFmtId="0" fontId="76" fillId="0" borderId="91" xfId="0" applyNumberFormat="1" applyFont="1" applyFill="1" applyBorder="1" applyAlignment="1" applyProtection="1">
      <alignment horizontal="left" vertical="center" shrinkToFit="1"/>
      <protection hidden="1"/>
    </xf>
    <xf numFmtId="0" fontId="77" fillId="0" borderId="7" xfId="0" applyNumberFormat="1" applyFont="1" applyFill="1" applyBorder="1" applyAlignment="1" applyProtection="1">
      <alignment horizontal="left" vertical="center" shrinkToFit="1"/>
      <protection hidden="1"/>
    </xf>
    <xf numFmtId="0" fontId="77" fillId="0" borderId="91" xfId="0" applyNumberFormat="1" applyFont="1" applyFill="1" applyBorder="1" applyAlignment="1" applyProtection="1">
      <alignment horizontal="left" vertical="center" shrinkToFit="1"/>
      <protection hidden="1"/>
    </xf>
    <xf numFmtId="0" fontId="76" fillId="3" borderId="7" xfId="0" applyNumberFormat="1" applyFont="1" applyFill="1" applyBorder="1" applyAlignment="1" applyProtection="1">
      <alignment horizontal="center" vertical="center" shrinkToFit="1"/>
      <protection hidden="1"/>
    </xf>
    <xf numFmtId="0" fontId="80" fillId="6" borderId="114" xfId="0" applyFont="1" applyFill="1" applyBorder="1" applyAlignment="1" applyProtection="1">
      <alignment horizontal="center" shrinkToFit="1"/>
      <protection hidden="1"/>
    </xf>
    <xf numFmtId="0" fontId="80" fillId="6" borderId="8" xfId="0" applyFont="1" applyFill="1" applyBorder="1" applyAlignment="1" applyProtection="1">
      <alignment horizontal="center" shrinkToFit="1"/>
      <protection hidden="1"/>
    </xf>
    <xf numFmtId="0" fontId="80" fillId="6" borderId="111" xfId="0" applyFont="1" applyFill="1" applyBorder="1" applyAlignment="1" applyProtection="1">
      <alignment horizontal="center" shrinkToFit="1"/>
      <protection hidden="1"/>
    </xf>
    <xf numFmtId="0" fontId="80" fillId="6" borderId="49" xfId="0" applyFont="1" applyFill="1" applyBorder="1" applyAlignment="1" applyProtection="1">
      <alignment horizontal="center" vertical="center" shrinkToFit="1"/>
      <protection hidden="1"/>
    </xf>
    <xf numFmtId="0" fontId="80" fillId="6" borderId="0" xfId="0" applyFont="1" applyFill="1" applyBorder="1" applyAlignment="1" applyProtection="1">
      <alignment horizontal="center" vertical="center" shrinkToFit="1"/>
      <protection hidden="1"/>
    </xf>
    <xf numFmtId="0" fontId="80" fillId="6" borderId="115" xfId="0" applyFont="1" applyFill="1" applyBorder="1" applyAlignment="1" applyProtection="1">
      <alignment horizontal="center" vertical="center" shrinkToFit="1"/>
      <protection hidden="1"/>
    </xf>
    <xf numFmtId="165" fontId="76" fillId="16" borderId="7" xfId="0" applyNumberFormat="1" applyFont="1" applyFill="1" applyBorder="1" applyAlignment="1" applyProtection="1">
      <alignment horizontal="center" vertical="center" shrinkToFit="1"/>
      <protection hidden="1"/>
    </xf>
    <xf numFmtId="22" fontId="76" fillId="0" borderId="0" xfId="0" applyNumberFormat="1" applyFont="1" applyBorder="1" applyAlignment="1" applyProtection="1">
      <alignment horizontal="center" vertical="center" shrinkToFit="1" readingOrder="2"/>
      <protection hidden="1"/>
    </xf>
    <xf numFmtId="0" fontId="77" fillId="0" borderId="88" xfId="0" applyNumberFormat="1" applyFont="1" applyFill="1" applyBorder="1" applyAlignment="1" applyProtection="1">
      <alignment horizontal="right" vertical="center" shrinkToFit="1"/>
      <protection hidden="1"/>
    </xf>
    <xf numFmtId="0" fontId="77" fillId="0" borderId="9" xfId="0" applyNumberFormat="1" applyFont="1" applyFill="1" applyBorder="1" applyAlignment="1" applyProtection="1">
      <alignment horizontal="right" vertical="center" shrinkToFit="1"/>
      <protection hidden="1"/>
    </xf>
    <xf numFmtId="0" fontId="78" fillId="3" borderId="9" xfId="1" applyNumberFormat="1" applyFont="1" applyFill="1" applyBorder="1" applyAlignment="1" applyProtection="1">
      <alignment horizontal="center" vertical="center" shrinkToFit="1"/>
      <protection hidden="1"/>
    </xf>
    <xf numFmtId="0" fontId="76" fillId="3" borderId="9" xfId="0" applyNumberFormat="1" applyFont="1" applyFill="1" applyBorder="1" applyAlignment="1" applyProtection="1">
      <alignment horizontal="center" vertical="center" shrinkToFit="1"/>
      <protection hidden="1"/>
    </xf>
    <xf numFmtId="0" fontId="76" fillId="0" borderId="90" xfId="0" applyNumberFormat="1" applyFont="1" applyBorder="1" applyAlignment="1" applyProtection="1">
      <alignment horizontal="right" vertical="center" shrinkToFit="1"/>
      <protection hidden="1"/>
    </xf>
    <xf numFmtId="0" fontId="76" fillId="0" borderId="7" xfId="0" applyNumberFormat="1" applyFont="1" applyBorder="1" applyAlignment="1" applyProtection="1">
      <alignment horizontal="right" vertical="center" shrinkToFit="1"/>
      <protection hidden="1"/>
    </xf>
    <xf numFmtId="49" fontId="7" fillId="3" borderId="8" xfId="0" applyNumberFormat="1" applyFont="1" applyFill="1" applyBorder="1" applyAlignment="1" applyProtection="1">
      <alignment horizontal="center" vertical="center" shrinkToFit="1"/>
      <protection hidden="1"/>
    </xf>
    <xf numFmtId="0" fontId="54" fillId="11" borderId="3" xfId="0" applyFont="1" applyFill="1" applyBorder="1" applyAlignment="1" applyProtection="1">
      <alignment horizontal="right" vertical="center" wrapText="1" shrinkToFit="1"/>
      <protection hidden="1"/>
    </xf>
    <xf numFmtId="0" fontId="54" fillId="11" borderId="0" xfId="0" applyFont="1" applyFill="1" applyAlignment="1" applyProtection="1">
      <alignment horizontal="right" vertical="center" wrapText="1" shrinkToFit="1"/>
      <protection hidden="1"/>
    </xf>
    <xf numFmtId="0" fontId="69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16" fillId="14" borderId="127" xfId="0" applyFont="1" applyFill="1" applyBorder="1" applyAlignment="1" applyProtection="1">
      <alignment horizontal="center" vertical="center"/>
    </xf>
    <xf numFmtId="0" fontId="16" fillId="14" borderId="14" xfId="0" applyFont="1" applyFill="1" applyBorder="1" applyAlignment="1" applyProtection="1">
      <alignment horizontal="center" vertical="center"/>
    </xf>
    <xf numFmtId="0" fontId="16" fillId="14" borderId="128" xfId="0" applyFont="1" applyFill="1" applyBorder="1" applyAlignment="1" applyProtection="1">
      <alignment horizontal="center" vertical="center"/>
    </xf>
    <xf numFmtId="0" fontId="16" fillId="0" borderId="122" xfId="0" applyFont="1" applyBorder="1" applyAlignment="1">
      <alignment horizontal="center" vertical="center"/>
    </xf>
    <xf numFmtId="0" fontId="16" fillId="0" borderId="123" xfId="0" applyFont="1" applyBorder="1" applyAlignment="1">
      <alignment horizontal="center" vertical="center"/>
    </xf>
    <xf numFmtId="0" fontId="16" fillId="0" borderId="124" xfId="0" applyFont="1" applyBorder="1" applyAlignment="1">
      <alignment horizontal="center" vertical="center"/>
    </xf>
    <xf numFmtId="0" fontId="16" fillId="0" borderId="13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31" xfId="0" applyFont="1" applyBorder="1" applyAlignment="1">
      <alignment horizontal="center" vertical="center"/>
    </xf>
    <xf numFmtId="0" fontId="16" fillId="0" borderId="124" xfId="0" applyFont="1" applyBorder="1" applyAlignment="1" applyProtection="1">
      <alignment horizontal="center" vertical="center"/>
      <protection hidden="1"/>
    </xf>
    <xf numFmtId="0" fontId="16" fillId="0" borderId="131" xfId="0" applyFont="1" applyBorder="1" applyAlignment="1" applyProtection="1">
      <alignment horizontal="center" vertical="center"/>
      <protection hidden="1"/>
    </xf>
    <xf numFmtId="0" fontId="16" fillId="0" borderId="125" xfId="0" applyFont="1" applyBorder="1" applyAlignment="1" applyProtection="1">
      <alignment horizontal="center" vertical="center"/>
      <protection hidden="1"/>
    </xf>
    <xf numFmtId="0" fontId="16" fillId="0" borderId="48" xfId="0" applyFont="1" applyBorder="1" applyAlignment="1" applyProtection="1">
      <alignment horizontal="center" vertical="center"/>
      <protection hidden="1"/>
    </xf>
    <xf numFmtId="0" fontId="16" fillId="0" borderId="130" xfId="0" applyFont="1" applyBorder="1" applyAlignment="1" applyProtection="1">
      <alignment horizontal="center" vertical="center"/>
      <protection hidden="1"/>
    </xf>
    <xf numFmtId="0" fontId="16" fillId="0" borderId="15" xfId="0" applyFont="1" applyBorder="1" applyAlignment="1" applyProtection="1">
      <alignment horizontal="center" vertical="center"/>
      <protection hidden="1"/>
    </xf>
    <xf numFmtId="0" fontId="16" fillId="0" borderId="125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126" xfId="0" applyFont="1" applyBorder="1" applyAlignment="1">
      <alignment horizontal="center" vertical="center"/>
    </xf>
    <xf numFmtId="0" fontId="22" fillId="4" borderId="35" xfId="0" applyFont="1" applyFill="1" applyBorder="1" applyAlignment="1" applyProtection="1">
      <alignment horizontal="center" vertical="center"/>
      <protection hidden="1"/>
    </xf>
    <xf numFmtId="0" fontId="22" fillId="4" borderId="38" xfId="0" applyFont="1" applyFill="1" applyBorder="1" applyAlignment="1" applyProtection="1">
      <alignment horizontal="center" vertical="center"/>
      <protection hidden="1"/>
    </xf>
    <xf numFmtId="0" fontId="16" fillId="13" borderId="25" xfId="0" applyFont="1" applyFill="1" applyBorder="1" applyAlignment="1" applyProtection="1">
      <alignment horizontal="center" vertical="center"/>
      <protection hidden="1"/>
    </xf>
    <xf numFmtId="0" fontId="16" fillId="13" borderId="29" xfId="0" applyFont="1" applyFill="1" applyBorder="1" applyAlignment="1" applyProtection="1">
      <alignment horizontal="center" vertical="center"/>
      <protection hidden="1"/>
    </xf>
    <xf numFmtId="0" fontId="20" fillId="12" borderId="0" xfId="0" applyFont="1" applyFill="1" applyAlignment="1" applyProtection="1">
      <alignment horizontal="center" vertical="center"/>
      <protection hidden="1"/>
    </xf>
    <xf numFmtId="0" fontId="20" fillId="12" borderId="22" xfId="0" applyFont="1" applyFill="1" applyBorder="1" applyAlignment="1" applyProtection="1">
      <alignment horizontal="center" vertical="center"/>
      <protection hidden="1"/>
    </xf>
    <xf numFmtId="0" fontId="22" fillId="4" borderId="41" xfId="0" applyFont="1" applyFill="1" applyBorder="1" applyAlignment="1" applyProtection="1">
      <alignment horizontal="center" vertical="center"/>
      <protection hidden="1"/>
    </xf>
    <xf numFmtId="0" fontId="22" fillId="4" borderId="42" xfId="0" applyFont="1" applyFill="1" applyBorder="1" applyAlignment="1" applyProtection="1">
      <alignment horizontal="center" vertical="center"/>
      <protection hidden="1"/>
    </xf>
    <xf numFmtId="0" fontId="22" fillId="4" borderId="43" xfId="0" applyFont="1" applyFill="1" applyBorder="1" applyAlignment="1" applyProtection="1">
      <alignment horizontal="center" vertical="center"/>
      <protection hidden="1"/>
    </xf>
    <xf numFmtId="0" fontId="22" fillId="4" borderId="36" xfId="0" applyFont="1" applyFill="1" applyBorder="1" applyAlignment="1" applyProtection="1">
      <alignment horizontal="center" vertical="center"/>
      <protection hidden="1"/>
    </xf>
    <xf numFmtId="0" fontId="22" fillId="4" borderId="39" xfId="0" applyFont="1" applyFill="1" applyBorder="1" applyAlignment="1" applyProtection="1">
      <alignment horizontal="center" vertical="center"/>
      <protection hidden="1"/>
    </xf>
    <xf numFmtId="0" fontId="2" fillId="6" borderId="113" xfId="0" applyFont="1" applyFill="1" applyBorder="1" applyAlignment="1" applyProtection="1">
      <alignment horizontal="center" vertical="center"/>
      <protection hidden="1"/>
    </xf>
    <xf numFmtId="0" fontId="2" fillId="6" borderId="40" xfId="0" applyFont="1" applyFill="1" applyBorder="1" applyAlignment="1" applyProtection="1">
      <alignment horizontal="center" vertical="center"/>
      <protection hidden="1"/>
    </xf>
    <xf numFmtId="0" fontId="16" fillId="13" borderId="30" xfId="0" applyFont="1" applyFill="1" applyBorder="1" applyAlignment="1" applyProtection="1">
      <alignment horizontal="center" vertical="center"/>
      <protection hidden="1"/>
    </xf>
    <xf numFmtId="0" fontId="16" fillId="13" borderId="31" xfId="0" applyFont="1" applyFill="1" applyBorder="1" applyAlignment="1" applyProtection="1">
      <alignment horizontal="center" vertical="center"/>
      <protection hidden="1"/>
    </xf>
    <xf numFmtId="0" fontId="3" fillId="3" borderId="133" xfId="0" applyFont="1" applyFill="1" applyBorder="1" applyAlignment="1" applyProtection="1">
      <alignment horizontal="center" vertical="center" textRotation="90" wrapText="1"/>
    </xf>
    <xf numFmtId="0" fontId="16" fillId="0" borderId="2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23" fillId="20" borderId="15" xfId="0" applyFont="1" applyFill="1" applyBorder="1" applyAlignment="1">
      <alignment horizontal="center" vertical="center"/>
    </xf>
    <xf numFmtId="0" fontId="3" fillId="3" borderId="48" xfId="0" applyFont="1" applyFill="1" applyBorder="1" applyAlignment="1" applyProtection="1">
      <alignment horizontal="center" vertical="center" textRotation="90" wrapText="1"/>
    </xf>
    <xf numFmtId="0" fontId="16" fillId="14" borderId="129" xfId="0" applyFont="1" applyFill="1" applyBorder="1" applyAlignment="1" applyProtection="1">
      <alignment horizontal="center" vertical="center"/>
    </xf>
    <xf numFmtId="0" fontId="20" fillId="8" borderId="121" xfId="0" applyFont="1" applyFill="1" applyBorder="1" applyAlignment="1" applyProtection="1">
      <alignment horizontal="center" vertical="center"/>
    </xf>
    <xf numFmtId="0" fontId="20" fillId="8" borderId="0" xfId="0" applyFont="1" applyFill="1" applyAlignment="1" applyProtection="1">
      <alignment horizontal="center" vertical="center"/>
    </xf>
    <xf numFmtId="0" fontId="3" fillId="3" borderId="134" xfId="0" applyFont="1" applyFill="1" applyBorder="1" applyAlignment="1" applyProtection="1">
      <alignment horizontal="center" vertical="center" textRotation="90" wrapText="1"/>
    </xf>
    <xf numFmtId="0" fontId="3" fillId="3" borderId="125" xfId="0" applyFont="1" applyFill="1" applyBorder="1" applyAlignment="1" applyProtection="1">
      <alignment horizontal="center" vertical="center" textRotation="90" wrapText="1"/>
    </xf>
    <xf numFmtId="0" fontId="3" fillId="3" borderId="132" xfId="0" applyFont="1" applyFill="1" applyBorder="1" applyAlignment="1" applyProtection="1">
      <alignment horizontal="center" vertical="center" textRotation="90" wrapText="1"/>
    </xf>
    <xf numFmtId="0" fontId="23" fillId="20" borderId="130" xfId="0" applyFont="1" applyFill="1" applyBorder="1" applyAlignment="1" applyProtection="1">
      <alignment horizontal="center" vertical="center" wrapText="1"/>
      <protection hidden="1"/>
    </xf>
    <xf numFmtId="0" fontId="46" fillId="20" borderId="13" xfId="0" applyFont="1" applyFill="1" applyBorder="1" applyAlignment="1">
      <alignment horizontal="center" vertical="center" textRotation="90" wrapText="1"/>
    </xf>
    <xf numFmtId="0" fontId="46" fillId="20" borderId="48" xfId="0" applyFont="1" applyFill="1" applyBorder="1" applyAlignment="1">
      <alignment horizontal="center" vertical="center" textRotation="90" wrapText="1"/>
    </xf>
    <xf numFmtId="0" fontId="23" fillId="20" borderId="136" xfId="0" applyFont="1" applyFill="1" applyBorder="1" applyAlignment="1">
      <alignment horizontal="center" vertical="center" wrapText="1"/>
    </xf>
    <xf numFmtId="0" fontId="23" fillId="20" borderId="126" xfId="0" applyFont="1" applyFill="1" applyBorder="1" applyAlignment="1">
      <alignment horizontal="center" vertical="center" wrapText="1"/>
    </xf>
    <xf numFmtId="0" fontId="46" fillId="20" borderId="15" xfId="0" applyFont="1" applyFill="1" applyBorder="1" applyAlignment="1">
      <alignment horizontal="center" vertical="center" wrapText="1"/>
    </xf>
    <xf numFmtId="0" fontId="46" fillId="20" borderId="135" xfId="0" applyFont="1" applyFill="1" applyBorder="1" applyAlignment="1">
      <alignment horizontal="center" vertical="center" textRotation="90"/>
    </xf>
    <xf numFmtId="0" fontId="46" fillId="20" borderId="125" xfId="0" applyFont="1" applyFill="1" applyBorder="1" applyAlignment="1">
      <alignment horizontal="center" vertical="center" textRotation="90"/>
    </xf>
    <xf numFmtId="0" fontId="70" fillId="20" borderId="136" xfId="0" applyFont="1" applyFill="1" applyBorder="1" applyAlignment="1">
      <alignment horizontal="center" vertical="center"/>
    </xf>
    <xf numFmtId="0" fontId="70" fillId="20" borderId="126" xfId="0" applyFont="1" applyFill="1" applyBorder="1" applyAlignment="1">
      <alignment horizontal="center" vertical="center"/>
    </xf>
    <xf numFmtId="0" fontId="23" fillId="20" borderId="136" xfId="0" applyFont="1" applyFill="1" applyBorder="1" applyAlignment="1" applyProtection="1">
      <alignment horizontal="center" vertical="center" wrapText="1"/>
      <protection hidden="1"/>
    </xf>
    <xf numFmtId="0" fontId="23" fillId="20" borderId="126" xfId="0" applyFont="1" applyFill="1" applyBorder="1" applyAlignment="1" applyProtection="1">
      <alignment horizontal="center" vertical="center" wrapText="1"/>
      <protection hidden="1"/>
    </xf>
    <xf numFmtId="0" fontId="46" fillId="20" borderId="15" xfId="0" applyFont="1" applyFill="1" applyBorder="1" applyAlignment="1">
      <alignment horizontal="center" vertical="center"/>
    </xf>
    <xf numFmtId="0" fontId="70" fillId="20" borderId="135" xfId="0" applyFont="1" applyFill="1" applyBorder="1" applyAlignment="1">
      <alignment horizontal="center" vertical="center"/>
    </xf>
    <xf numFmtId="0" fontId="70" fillId="20" borderId="125" xfId="0" applyFont="1" applyFill="1" applyBorder="1" applyAlignment="1">
      <alignment horizontal="center" vertical="center"/>
    </xf>
    <xf numFmtId="0" fontId="15" fillId="0" borderId="13" xfId="0" applyFont="1" applyBorder="1" applyAlignment="1" applyProtection="1">
      <alignment horizontal="center" vertical="center" textRotation="90"/>
      <protection hidden="1"/>
    </xf>
    <xf numFmtId="0" fontId="15" fillId="0" borderId="48" xfId="0" applyFont="1" applyBorder="1" applyAlignment="1" applyProtection="1">
      <alignment horizontal="center" vertical="center" textRotation="90"/>
      <protection hidden="1"/>
    </xf>
    <xf numFmtId="0" fontId="70" fillId="20" borderId="13" xfId="0" applyFont="1" applyFill="1" applyBorder="1" applyAlignment="1">
      <alignment horizontal="center" vertical="center"/>
    </xf>
    <xf numFmtId="0" fontId="70" fillId="20" borderId="48" xfId="0" applyFont="1" applyFill="1" applyBorder="1" applyAlignment="1">
      <alignment horizontal="center" vertical="center"/>
    </xf>
    <xf numFmtId="0" fontId="22" fillId="4" borderId="34" xfId="0" applyFont="1" applyFill="1" applyBorder="1" applyAlignment="1" applyProtection="1">
      <alignment horizontal="center" vertical="center"/>
      <protection hidden="1"/>
    </xf>
    <xf numFmtId="0" fontId="22" fillId="4" borderId="37" xfId="0" applyFont="1" applyFill="1" applyBorder="1" applyAlignment="1" applyProtection="1">
      <alignment horizontal="center" vertical="center"/>
      <protection hidden="1"/>
    </xf>
    <xf numFmtId="0" fontId="46" fillId="20" borderId="136" xfId="0" applyFont="1" applyFill="1" applyBorder="1" applyAlignment="1">
      <alignment horizontal="center" vertical="center" textRotation="90" wrapText="1"/>
    </xf>
    <xf numFmtId="0" fontId="46" fillId="20" borderId="126" xfId="0" applyFont="1" applyFill="1" applyBorder="1" applyAlignment="1">
      <alignment horizontal="center" vertical="center" textRotation="90" wrapText="1"/>
    </xf>
    <xf numFmtId="0" fontId="23" fillId="20" borderId="13" xfId="0" applyFont="1" applyFill="1" applyBorder="1" applyAlignment="1">
      <alignment horizontal="center" vertical="center" wrapText="1"/>
    </xf>
    <xf numFmtId="0" fontId="23" fillId="20" borderId="48" xfId="0" applyFont="1" applyFill="1" applyBorder="1" applyAlignment="1">
      <alignment horizontal="center" vertical="center" wrapText="1"/>
    </xf>
    <xf numFmtId="0" fontId="23" fillId="20" borderId="135" xfId="0" applyFont="1" applyFill="1" applyBorder="1" applyAlignment="1">
      <alignment horizontal="center" vertical="center" wrapText="1"/>
    </xf>
    <xf numFmtId="0" fontId="23" fillId="20" borderId="125" xfId="0" applyFont="1" applyFill="1" applyBorder="1" applyAlignment="1">
      <alignment horizontal="center" vertical="center" wrapText="1"/>
    </xf>
  </cellXfs>
  <cellStyles count="7">
    <cellStyle name="Normal 2" xfId="2" xr:uid="{00000000-0005-0000-0000-000002000000}"/>
    <cellStyle name="Normal 2 2" xfId="3" xr:uid="{00000000-0005-0000-0000-000003000000}"/>
    <cellStyle name="Normal 4" xfId="4" xr:uid="{00000000-0005-0000-0000-000004000000}"/>
    <cellStyle name="ارتباط تشعبي" xfId="1" builtinId="8"/>
    <cellStyle name="عادي" xfId="0" builtinId="0"/>
    <cellStyle name="عادي 2" xfId="5" xr:uid="{00000000-0005-0000-0000-000005000000}"/>
    <cellStyle name="عادي 2 2" xfId="6" xr:uid="{00000000-0005-0000-0000-000006000000}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206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4" tint="-0.49998474074526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4" tint="-0.49998474074526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4" tint="-0.49998474074526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8" tint="-0.499984740745262"/>
        </patternFill>
      </fill>
    </dxf>
  </dxfs>
  <tableStyles count="0" defaultTableStyle="TableStyleMedium2" defaultPivotStyle="PivotStyleLight16"/>
  <colors>
    <mruColors>
      <color rgb="FF3855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693420</xdr:colOff>
      <xdr:row>0</xdr:row>
      <xdr:rowOff>60960</xdr:rowOff>
    </xdr:from>
    <xdr:to>
      <xdr:col>1</xdr:col>
      <xdr:colOff>1264920</xdr:colOff>
      <xdr:row>0</xdr:row>
      <xdr:rowOff>320040</xdr:rowOff>
    </xdr:to>
    <xdr:sp macro="" textlink="">
      <xdr:nvSpPr>
        <xdr:cNvPr id="2" name="سهم: لليسار 1">
          <a:extLst>
            <a:ext uri="{FF2B5EF4-FFF2-40B4-BE49-F238E27FC236}">
              <a16:creationId xmlns:a16="http://schemas.microsoft.com/office/drawing/2014/main" id="{8BB206E7-BF58-478C-B8B6-3EC9FD23543F}"/>
            </a:ext>
          </a:extLst>
        </xdr:cNvPr>
        <xdr:cNvSpPr/>
      </xdr:nvSpPr>
      <xdr:spPr>
        <a:xfrm>
          <a:off x="10121150700" y="60960"/>
          <a:ext cx="571500" cy="25908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43</xdr:row>
      <xdr:rowOff>211454</xdr:rowOff>
    </xdr:from>
    <xdr:to>
      <xdr:col>16</xdr:col>
      <xdr:colOff>38100</xdr:colOff>
      <xdr:row>45</xdr:row>
      <xdr:rowOff>66674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8C37488C-6F18-4ADC-AF49-2D9C2E9CD5FF}"/>
            </a:ext>
          </a:extLst>
        </xdr:cNvPr>
        <xdr:cNvSpPr txBox="1"/>
      </xdr:nvSpPr>
      <xdr:spPr>
        <a:xfrm>
          <a:off x="9972118740" y="10102214"/>
          <a:ext cx="6113145" cy="3581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ar-SY" sz="1600" b="0">
              <a:latin typeface="Sakkal Majalla" pitchFamily="2" charset="-78"/>
              <a:cs typeface="Sakkal Majalla" pitchFamily="2" charset="-78"/>
            </a:rPr>
            <a:t>عنوان </a:t>
          </a:r>
          <a:r>
            <a:rPr lang="ar-SA" sz="1600" b="0">
              <a:latin typeface="Sakkal Majalla" pitchFamily="2" charset="-78"/>
              <a:cs typeface="Sakkal Majalla" pitchFamily="2" charset="-78"/>
            </a:rPr>
            <a:t>مركز</a:t>
          </a:r>
          <a:r>
            <a:rPr lang="ar-SA" sz="1600" b="0" baseline="0">
              <a:latin typeface="Sakkal Majalla" pitchFamily="2" charset="-78"/>
              <a:cs typeface="Sakkal Majalla" pitchFamily="2" charset="-78"/>
            </a:rPr>
            <a:t> التعليم المفتوح : دمشق - المزة - جانب المدينة الجامعية  | ص.ب /</a:t>
          </a:r>
          <a:r>
            <a:rPr lang="en-US" sz="1600" b="0" baseline="0">
              <a:latin typeface="Sakkal Majalla" pitchFamily="2" charset="-78"/>
              <a:cs typeface="Sakkal Majalla" pitchFamily="2" charset="-78"/>
            </a:rPr>
            <a:t>35063</a:t>
          </a:r>
          <a:r>
            <a:rPr lang="ar-SA" sz="1600" b="0" baseline="0">
              <a:latin typeface="Sakkal Majalla" pitchFamily="2" charset="-78"/>
              <a:cs typeface="Sakkal Majalla" pitchFamily="2" charset="-78"/>
            </a:rPr>
            <a:t>/</a:t>
          </a:r>
          <a:endParaRPr lang="ar-SY" sz="1600" b="0">
            <a:latin typeface="Sakkal Majalla" pitchFamily="2" charset="-78"/>
            <a:cs typeface="Sakkal Majalla" pitchFamily="2" charset="-78"/>
          </a:endParaRPr>
        </a:p>
      </xdr:txBody>
    </xdr:sp>
    <xdr:clientData/>
  </xdr:twoCellAnchor>
  <xdr:twoCellAnchor>
    <xdr:from>
      <xdr:col>1</xdr:col>
      <xdr:colOff>19050</xdr:colOff>
      <xdr:row>44</xdr:row>
      <xdr:rowOff>180976</xdr:rowOff>
    </xdr:from>
    <xdr:to>
      <xdr:col>15</xdr:col>
      <xdr:colOff>300990</xdr:colOff>
      <xdr:row>47</xdr:row>
      <xdr:rowOff>1906</xdr:rowOff>
    </xdr:to>
    <xdr:sp macro="" textlink="">
      <xdr:nvSpPr>
        <xdr:cNvPr id="3" name="مربع نص 2">
          <a:extLst>
            <a:ext uri="{FF2B5EF4-FFF2-40B4-BE49-F238E27FC236}">
              <a16:creationId xmlns:a16="http://schemas.microsoft.com/office/drawing/2014/main" id="{471CDA3A-6E09-401E-8568-1A006B43F4E8}"/>
            </a:ext>
          </a:extLst>
        </xdr:cNvPr>
        <xdr:cNvSpPr txBox="1"/>
      </xdr:nvSpPr>
      <xdr:spPr>
        <a:xfrm>
          <a:off x="9972160650" y="10285096"/>
          <a:ext cx="6118860" cy="5448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en-US" sz="1600" b="0" u="none">
              <a:latin typeface="Sakkal Majalla" panose="02000000000000000000" pitchFamily="2" charset="-78"/>
              <a:cs typeface="Sakkal Majalla" panose="02000000000000000000" pitchFamily="2" charset="-78"/>
            </a:rPr>
            <a:t>www.damascusuniversity.edu.sy/ol     |          damascusuniversity.ol</a:t>
          </a:r>
          <a:r>
            <a:rPr lang="en-US" sz="1600" b="0" u="none" baseline="0">
              <a:latin typeface="Sakkal Majalla" panose="02000000000000000000" pitchFamily="2" charset="-78"/>
              <a:cs typeface="Sakkal Majalla" panose="02000000000000000000" pitchFamily="2" charset="-78"/>
            </a:rPr>
            <a:t>     </a:t>
          </a:r>
          <a:r>
            <a:rPr lang="en-US" sz="1600" b="0" u="none">
              <a:latin typeface="Sakkal Majalla" panose="02000000000000000000" pitchFamily="2" charset="-78"/>
              <a:cs typeface="Sakkal Majalla" panose="02000000000000000000" pitchFamily="2" charset="-78"/>
            </a:rPr>
            <a:t>|          </a:t>
          </a:r>
          <a:r>
            <a:rPr lang="en-US" sz="1600" b="0" u="none">
              <a:solidFill>
                <a:schemeClr val="dk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damascusuniversity_ol   </a:t>
          </a:r>
        </a:p>
      </xdr:txBody>
    </xdr:sp>
    <xdr:clientData/>
  </xdr:twoCellAnchor>
  <xdr:twoCellAnchor editAs="oneCell">
    <xdr:from>
      <xdr:col>5</xdr:col>
      <xdr:colOff>190500</xdr:colOff>
      <xdr:row>44</xdr:row>
      <xdr:rowOff>247650</xdr:rowOff>
    </xdr:from>
    <xdr:to>
      <xdr:col>5</xdr:col>
      <xdr:colOff>466725</xdr:colOff>
      <xdr:row>46</xdr:row>
      <xdr:rowOff>88138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58204598-18B8-4051-A55A-C27B5DF6EB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6300215" y="10351770"/>
          <a:ext cx="276225" cy="274828"/>
        </a:xfrm>
        <a:prstGeom prst="rect">
          <a:avLst/>
        </a:prstGeom>
      </xdr:spPr>
    </xdr:pic>
    <xdr:clientData/>
  </xdr:twoCellAnchor>
  <xdr:twoCellAnchor editAs="oneCell">
    <xdr:from>
      <xdr:col>9</xdr:col>
      <xdr:colOff>383400</xdr:colOff>
      <xdr:row>45</xdr:row>
      <xdr:rowOff>7126</xdr:rowOff>
    </xdr:from>
    <xdr:to>
      <xdr:col>9</xdr:col>
      <xdr:colOff>609599</xdr:colOff>
      <xdr:row>46</xdr:row>
      <xdr:rowOff>48399</xdr:rowOff>
    </xdr:to>
    <xdr:pic>
      <xdr:nvPicPr>
        <xdr:cNvPr id="5" name="صورة 4">
          <a:extLst>
            <a:ext uri="{FF2B5EF4-FFF2-40B4-BE49-F238E27FC236}">
              <a16:creationId xmlns:a16="http://schemas.microsoft.com/office/drawing/2014/main" id="{5B68B9F7-3DCF-4ECF-9BF9-7445570139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4618101" y="10400806"/>
          <a:ext cx="226199" cy="224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file:///C:\Users\Lenovo\user\&#1571;&#1587;&#1578;&#1582;&#1604;&#1575;&#1589;%20&#1575;&#1604;&#1602;&#1608;&#1575;&#1574;&#1605;\&#1575;&#1587;&#1578;&#1605;&#1575;&#1585;&#1607;%20&#1576;&#1585;&#1606;&#1575;&#1605;&#1580;%20&#1575;&#1604;&#1605;&#1581;&#1575;&#1587;&#1576;&#1607;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file:///C:\Users\Lenovo\user\TOSHIBA\AppData\Roaming\Microsoft\My%20Documents\waccache\Local%20Settings\My%20Documents\&#1575;&#1604;&#1578;&#1617;&#1606;&#1586;&#1610;&#1604;&#1575;&#1578;\&#1587;&#1580;&#1604;%20&#1575;&#1604;&#1605;&#1587;&#1580;&#1604;&#1610;&#1606;%20&#1583;&#1585;&#1575;&#1587;&#1575;&#1578;%20&#1583;&#1608;&#1604;&#1610;&#1607;%20&#1608;&#1583;&#1576;&#1604;&#1608;&#1605;&#1575;&#1587;&#1610;&#1607;.xls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3"/>
  <sheetViews>
    <sheetView showGridLines="0" showRowColHeaders="0" rightToLeft="1" tabSelected="1" workbookViewId="0">
      <selection activeCell="J4" sqref="J4"/>
    </sheetView>
  </sheetViews>
  <sheetFormatPr defaultColWidth="9" defaultRowHeight="16.8" x14ac:dyDescent="0.5"/>
  <cols>
    <col min="1" max="1" width="2.21875" style="33" customWidth="1"/>
    <col min="2" max="2" width="4.44140625" style="33" customWidth="1"/>
    <col min="3" max="6" width="9" style="33"/>
    <col min="7" max="7" width="1.44140625" style="33" customWidth="1"/>
    <col min="8" max="8" width="12.6640625" style="33" customWidth="1"/>
    <col min="9" max="9" width="16.88671875" style="33" customWidth="1"/>
    <col min="10" max="10" width="5" style="33" customWidth="1"/>
    <col min="11" max="11" width="9" style="33"/>
    <col min="12" max="12" width="2.6640625" style="33" customWidth="1"/>
    <col min="13" max="14" width="9" style="33"/>
    <col min="15" max="15" width="3.44140625" style="33" customWidth="1"/>
    <col min="16" max="17" width="9" style="33"/>
    <col min="18" max="18" width="4.6640625" style="33" customWidth="1"/>
    <col min="19" max="19" width="2" style="33" customWidth="1"/>
    <col min="20" max="20" width="8.88671875" style="33" customWidth="1"/>
    <col min="21" max="21" width="15.44140625" style="33" customWidth="1"/>
    <col min="22" max="16384" width="9" style="33"/>
  </cols>
  <sheetData>
    <row r="1" spans="1:22" ht="27" thickBot="1" x14ac:dyDescent="0.75">
      <c r="B1" s="290" t="s">
        <v>292</v>
      </c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</row>
    <row r="2" spans="1:22" ht="19.5" customHeight="1" thickBot="1" x14ac:dyDescent="0.7">
      <c r="B2" s="291" t="s">
        <v>137</v>
      </c>
      <c r="C2" s="291"/>
      <c r="D2" s="291"/>
      <c r="E2" s="291"/>
      <c r="F2" s="291"/>
      <c r="G2" s="291"/>
      <c r="H2" s="291"/>
      <c r="I2" s="291"/>
      <c r="J2" s="34"/>
      <c r="K2" s="292" t="s">
        <v>293</v>
      </c>
      <c r="L2" s="293"/>
      <c r="M2" s="293"/>
      <c r="N2" s="293"/>
      <c r="O2" s="293"/>
      <c r="P2" s="293"/>
      <c r="Q2" s="293"/>
      <c r="R2" s="293"/>
      <c r="S2" s="293"/>
      <c r="T2" s="296" t="s">
        <v>294</v>
      </c>
      <c r="U2" s="297"/>
    </row>
    <row r="3" spans="1:22" ht="22.5" customHeight="1" thickBot="1" x14ac:dyDescent="0.7">
      <c r="A3" s="35">
        <v>1</v>
      </c>
      <c r="B3" s="300" t="s">
        <v>716</v>
      </c>
      <c r="C3" s="301"/>
      <c r="D3" s="301"/>
      <c r="E3" s="301"/>
      <c r="F3" s="301"/>
      <c r="G3" s="301"/>
      <c r="H3" s="301"/>
      <c r="I3" s="302"/>
      <c r="K3" s="294"/>
      <c r="L3" s="295"/>
      <c r="M3" s="295"/>
      <c r="N3" s="295"/>
      <c r="O3" s="295"/>
      <c r="P3" s="295"/>
      <c r="Q3" s="295"/>
      <c r="R3" s="295"/>
      <c r="S3" s="295"/>
      <c r="T3" s="298"/>
      <c r="U3" s="299"/>
    </row>
    <row r="4" spans="1:22" ht="22.5" customHeight="1" thickBot="1" x14ac:dyDescent="0.7">
      <c r="A4" s="35">
        <v>2</v>
      </c>
      <c r="B4" s="287" t="s">
        <v>295</v>
      </c>
      <c r="C4" s="288"/>
      <c r="D4" s="288"/>
      <c r="E4" s="288"/>
      <c r="F4" s="288"/>
      <c r="G4" s="288"/>
      <c r="H4" s="288"/>
      <c r="I4" s="289"/>
      <c r="K4" s="275" t="s">
        <v>15</v>
      </c>
      <c r="L4" s="276"/>
      <c r="M4" s="276"/>
      <c r="N4" s="276"/>
      <c r="O4" s="276"/>
      <c r="P4" s="276"/>
      <c r="Q4" s="276"/>
      <c r="R4" s="276"/>
      <c r="S4" s="277"/>
      <c r="T4" s="280">
        <v>1</v>
      </c>
      <c r="U4" s="281"/>
    </row>
    <row r="5" spans="1:22" ht="22.5" customHeight="1" thickBot="1" x14ac:dyDescent="0.7">
      <c r="A5" s="35"/>
      <c r="B5" s="258" t="s">
        <v>296</v>
      </c>
      <c r="C5" s="259"/>
      <c r="D5" s="259"/>
      <c r="E5" s="259"/>
      <c r="F5" s="259"/>
      <c r="G5" s="259"/>
      <c r="H5" s="259"/>
      <c r="I5" s="36"/>
      <c r="K5" s="278" t="s">
        <v>297</v>
      </c>
      <c r="L5" s="279"/>
      <c r="M5" s="279"/>
      <c r="N5" s="279"/>
      <c r="O5" s="279"/>
      <c r="P5" s="279"/>
      <c r="Q5" s="279"/>
      <c r="R5" s="279"/>
      <c r="S5" s="279"/>
      <c r="T5" s="280">
        <v>1</v>
      </c>
      <c r="U5" s="281"/>
    </row>
    <row r="6" spans="1:22" ht="22.5" customHeight="1" thickBot="1" x14ac:dyDescent="0.7">
      <c r="A6" s="35"/>
      <c r="B6" s="282" t="s">
        <v>717</v>
      </c>
      <c r="C6" s="283"/>
      <c r="D6" s="283"/>
      <c r="E6" s="283"/>
      <c r="F6" s="283"/>
      <c r="G6" s="283"/>
      <c r="H6" s="283"/>
      <c r="I6" s="284"/>
      <c r="K6" s="278" t="s">
        <v>719</v>
      </c>
      <c r="L6" s="279"/>
      <c r="M6" s="279"/>
      <c r="N6" s="279"/>
      <c r="O6" s="279"/>
      <c r="P6" s="279"/>
      <c r="Q6" s="279"/>
      <c r="R6" s="279"/>
      <c r="S6" s="279"/>
      <c r="T6" s="285" t="s">
        <v>298</v>
      </c>
      <c r="U6" s="286"/>
    </row>
    <row r="7" spans="1:22" ht="22.5" customHeight="1" thickBot="1" x14ac:dyDescent="0.75">
      <c r="A7" s="35">
        <v>3</v>
      </c>
      <c r="B7" s="258" t="s">
        <v>718</v>
      </c>
      <c r="C7" s="259"/>
      <c r="D7" s="259"/>
      <c r="E7" s="259"/>
      <c r="F7" s="259"/>
      <c r="G7" s="259"/>
      <c r="H7" s="260" t="s">
        <v>722</v>
      </c>
      <c r="I7" s="261"/>
      <c r="K7" s="262" t="s">
        <v>721</v>
      </c>
      <c r="L7" s="263"/>
      <c r="M7" s="263"/>
      <c r="N7" s="263"/>
      <c r="O7" s="263"/>
      <c r="P7" s="263"/>
      <c r="Q7" s="263"/>
      <c r="R7" s="263"/>
      <c r="S7" s="264"/>
      <c r="T7" s="265">
        <v>0.5</v>
      </c>
      <c r="U7" s="266"/>
      <c r="V7" s="37"/>
    </row>
    <row r="8" spans="1:22" ht="22.5" customHeight="1" x14ac:dyDescent="0.65">
      <c r="A8" s="35">
        <v>4</v>
      </c>
      <c r="B8" s="267" t="s">
        <v>881</v>
      </c>
      <c r="C8" s="267"/>
      <c r="D8" s="267"/>
      <c r="E8" s="267"/>
      <c r="F8" s="267"/>
      <c r="G8" s="267"/>
      <c r="H8" s="267"/>
      <c r="I8" s="267"/>
      <c r="J8" s="37"/>
      <c r="K8" s="270" t="s">
        <v>720</v>
      </c>
      <c r="L8" s="271"/>
      <c r="M8" s="271"/>
      <c r="N8" s="271"/>
      <c r="O8" s="271"/>
      <c r="P8" s="271"/>
      <c r="Q8" s="271"/>
      <c r="R8" s="271"/>
      <c r="S8" s="271"/>
      <c r="T8" s="272">
        <v>0.2</v>
      </c>
      <c r="U8" s="273"/>
    </row>
    <row r="9" spans="1:22" ht="22.5" customHeight="1" x14ac:dyDescent="0.65">
      <c r="A9" s="35"/>
      <c r="B9" s="268"/>
      <c r="C9" s="268"/>
      <c r="D9" s="268"/>
      <c r="E9" s="268"/>
      <c r="F9" s="268"/>
      <c r="G9" s="268"/>
      <c r="H9" s="268"/>
      <c r="I9" s="268"/>
      <c r="J9" s="38"/>
      <c r="K9" s="270"/>
      <c r="L9" s="271"/>
      <c r="M9" s="271"/>
      <c r="N9" s="271"/>
      <c r="O9" s="271"/>
      <c r="P9" s="271"/>
      <c r="Q9" s="271"/>
      <c r="R9" s="271"/>
      <c r="S9" s="271"/>
      <c r="T9" s="274"/>
      <c r="U9" s="273"/>
    </row>
    <row r="10" spans="1:22" ht="22.5" customHeight="1" x14ac:dyDescent="0.65">
      <c r="A10" s="35"/>
      <c r="B10" s="268"/>
      <c r="C10" s="268"/>
      <c r="D10" s="268"/>
      <c r="E10" s="268"/>
      <c r="F10" s="268"/>
      <c r="G10" s="268"/>
      <c r="H10" s="268"/>
      <c r="I10" s="268"/>
      <c r="K10" s="275" t="s">
        <v>273</v>
      </c>
      <c r="L10" s="276"/>
      <c r="M10" s="276"/>
      <c r="N10" s="276"/>
      <c r="O10" s="276"/>
      <c r="P10" s="276"/>
      <c r="Q10" s="276"/>
      <c r="R10" s="276"/>
      <c r="S10" s="277"/>
      <c r="T10" s="240">
        <v>0.2</v>
      </c>
      <c r="U10" s="241"/>
    </row>
    <row r="11" spans="1:22" ht="22.5" customHeight="1" x14ac:dyDescent="0.65">
      <c r="A11" s="35"/>
      <c r="B11" s="268"/>
      <c r="C11" s="268"/>
      <c r="D11" s="268"/>
      <c r="E11" s="268"/>
      <c r="F11" s="268"/>
      <c r="G11" s="268"/>
      <c r="H11" s="268"/>
      <c r="I11" s="268"/>
      <c r="K11" s="262" t="s">
        <v>303</v>
      </c>
      <c r="L11" s="263"/>
      <c r="M11" s="263"/>
      <c r="N11" s="263"/>
      <c r="O11" s="263"/>
      <c r="P11" s="263"/>
      <c r="Q11" s="263"/>
      <c r="R11" s="263"/>
      <c r="S11" s="264"/>
      <c r="T11" s="240">
        <v>0.2</v>
      </c>
      <c r="U11" s="241"/>
    </row>
    <row r="12" spans="1:22" ht="22.5" customHeight="1" thickBot="1" x14ac:dyDescent="0.7">
      <c r="A12" s="35"/>
      <c r="B12" s="269"/>
      <c r="C12" s="269"/>
      <c r="D12" s="269"/>
      <c r="E12" s="269"/>
      <c r="F12" s="269"/>
      <c r="G12" s="269"/>
      <c r="H12" s="269"/>
      <c r="I12" s="269"/>
      <c r="K12" s="242" t="s">
        <v>299</v>
      </c>
      <c r="L12" s="243"/>
      <c r="M12" s="243"/>
      <c r="N12" s="243"/>
      <c r="O12" s="243"/>
      <c r="P12" s="243"/>
      <c r="Q12" s="243"/>
      <c r="R12" s="243"/>
      <c r="S12" s="244"/>
      <c r="T12" s="245">
        <v>0.5</v>
      </c>
      <c r="U12" s="246"/>
    </row>
    <row r="13" spans="1:22" ht="22.5" customHeight="1" thickBot="1" x14ac:dyDescent="0.7">
      <c r="A13" s="35">
        <v>5</v>
      </c>
      <c r="B13" s="247" t="s">
        <v>300</v>
      </c>
      <c r="C13" s="248"/>
      <c r="D13" s="248"/>
      <c r="E13" s="248"/>
      <c r="F13" s="248"/>
      <c r="G13" s="248"/>
      <c r="H13" s="248"/>
      <c r="I13" s="249"/>
      <c r="K13" s="250" t="s">
        <v>301</v>
      </c>
      <c r="L13" s="251"/>
      <c r="M13" s="251"/>
      <c r="N13" s="251"/>
      <c r="O13" s="251"/>
      <c r="P13" s="251"/>
      <c r="Q13" s="251"/>
      <c r="R13" s="251"/>
      <c r="S13" s="251"/>
      <c r="T13" s="251"/>
      <c r="U13" s="251"/>
    </row>
    <row r="14" spans="1:22" ht="22.5" customHeight="1" x14ac:dyDescent="0.65">
      <c r="A14" s="35"/>
      <c r="B14" s="252" t="s">
        <v>302</v>
      </c>
      <c r="C14" s="252"/>
      <c r="D14" s="252"/>
      <c r="E14" s="252"/>
      <c r="F14" s="252"/>
      <c r="G14" s="252"/>
      <c r="H14" s="252"/>
      <c r="I14" s="252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</row>
    <row r="15" spans="1:22" ht="3.75" customHeight="1" x14ac:dyDescent="0.65">
      <c r="A15" s="35"/>
      <c r="B15" s="253"/>
      <c r="C15" s="253"/>
      <c r="D15" s="253"/>
      <c r="E15" s="253"/>
      <c r="F15" s="253"/>
      <c r="G15" s="253"/>
      <c r="H15" s="253"/>
      <c r="I15" s="253"/>
      <c r="K15" s="255"/>
      <c r="L15" s="255"/>
      <c r="M15" s="255"/>
      <c r="N15" s="255"/>
      <c r="O15" s="255"/>
      <c r="P15" s="255"/>
      <c r="Q15" s="255"/>
      <c r="R15" s="255"/>
      <c r="S15" s="255"/>
      <c r="T15" s="255"/>
      <c r="U15" s="255"/>
    </row>
    <row r="16" spans="1:22" ht="26.25" customHeight="1" x14ac:dyDescent="0.65">
      <c r="A16" s="35">
        <v>6</v>
      </c>
      <c r="B16" s="253"/>
      <c r="C16" s="253"/>
      <c r="D16" s="253"/>
      <c r="E16" s="253"/>
      <c r="F16" s="253"/>
      <c r="G16" s="253"/>
      <c r="H16" s="253"/>
      <c r="I16" s="253"/>
      <c r="K16" s="255"/>
      <c r="L16" s="255"/>
      <c r="M16" s="255"/>
      <c r="N16" s="255"/>
      <c r="O16" s="255"/>
      <c r="P16" s="255"/>
      <c r="Q16" s="255"/>
      <c r="R16" s="255"/>
      <c r="S16" s="255"/>
      <c r="T16" s="255"/>
      <c r="U16" s="255"/>
    </row>
    <row r="17" spans="2:22" ht="19.5" customHeight="1" x14ac:dyDescent="0.5">
      <c r="B17" s="253"/>
      <c r="C17" s="253"/>
      <c r="D17" s="253"/>
      <c r="E17" s="253"/>
      <c r="F17" s="253"/>
      <c r="G17" s="253"/>
      <c r="H17" s="253"/>
      <c r="I17" s="253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</row>
    <row r="18" spans="2:22" ht="19.5" customHeight="1" x14ac:dyDescent="0.65">
      <c r="B18" s="253"/>
      <c r="C18" s="253"/>
      <c r="D18" s="253"/>
      <c r="E18" s="253"/>
      <c r="F18" s="253"/>
      <c r="G18" s="253"/>
      <c r="H18" s="253"/>
      <c r="I18" s="253"/>
      <c r="K18" s="39"/>
      <c r="L18" s="40"/>
      <c r="M18" s="256"/>
      <c r="N18" s="256"/>
      <c r="O18" s="256"/>
      <c r="P18" s="41"/>
      <c r="Q18" s="257"/>
      <c r="R18" s="257"/>
      <c r="S18" s="39"/>
      <c r="T18" s="39"/>
      <c r="U18" s="39"/>
      <c r="V18" s="40"/>
    </row>
    <row r="19" spans="2:22" ht="21.75" customHeight="1" thickBot="1" x14ac:dyDescent="0.55000000000000004">
      <c r="B19" s="254"/>
      <c r="C19" s="254"/>
      <c r="D19" s="254"/>
      <c r="E19" s="254"/>
      <c r="F19" s="254"/>
      <c r="G19" s="254"/>
      <c r="H19" s="254"/>
      <c r="I19" s="254"/>
      <c r="Q19" s="42"/>
      <c r="R19" s="42"/>
      <c r="S19" s="42"/>
      <c r="T19" s="42"/>
      <c r="U19" s="42"/>
    </row>
    <row r="20" spans="2:22" ht="3.75" customHeight="1" thickBot="1" x14ac:dyDescent="0.55000000000000004"/>
    <row r="21" spans="2:22" ht="35.25" customHeight="1" x14ac:dyDescent="0.5">
      <c r="B21" s="231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232"/>
      <c r="T21" s="232"/>
      <c r="U21" s="233"/>
    </row>
    <row r="22" spans="2:22" ht="14.25" customHeight="1" x14ac:dyDescent="0.5">
      <c r="B22" s="234"/>
      <c r="C22" s="235"/>
      <c r="D22" s="235"/>
      <c r="E22" s="235"/>
      <c r="F22" s="235"/>
      <c r="G22" s="235"/>
      <c r="H22" s="235"/>
      <c r="I22" s="235"/>
      <c r="J22" s="235"/>
      <c r="K22" s="235"/>
      <c r="L22" s="235"/>
      <c r="M22" s="235"/>
      <c r="N22" s="235"/>
      <c r="O22" s="235"/>
      <c r="P22" s="235"/>
      <c r="Q22" s="235"/>
      <c r="R22" s="235"/>
      <c r="S22" s="235"/>
      <c r="T22" s="235"/>
      <c r="U22" s="236"/>
    </row>
    <row r="23" spans="2:22" ht="15" customHeight="1" thickBot="1" x14ac:dyDescent="0.55000000000000004">
      <c r="B23" s="237"/>
      <c r="C23" s="238"/>
      <c r="D23" s="238"/>
      <c r="E23" s="238"/>
      <c r="F23" s="238"/>
      <c r="G23" s="238"/>
      <c r="H23" s="238"/>
      <c r="I23" s="238"/>
      <c r="J23" s="238"/>
      <c r="K23" s="238"/>
      <c r="L23" s="238"/>
      <c r="M23" s="238"/>
      <c r="N23" s="238"/>
      <c r="O23" s="238"/>
      <c r="P23" s="238"/>
      <c r="Q23" s="238"/>
      <c r="R23" s="238"/>
      <c r="S23" s="238"/>
      <c r="T23" s="238"/>
      <c r="U23" s="239"/>
    </row>
  </sheetData>
  <mergeCells count="34">
    <mergeCell ref="B4:I4"/>
    <mergeCell ref="K4:S4"/>
    <mergeCell ref="T4:U4"/>
    <mergeCell ref="B1:U1"/>
    <mergeCell ref="B2:I2"/>
    <mergeCell ref="K2:S3"/>
    <mergeCell ref="T2:U3"/>
    <mergeCell ref="B3:I3"/>
    <mergeCell ref="B5:H5"/>
    <mergeCell ref="K5:S5"/>
    <mergeCell ref="T5:U5"/>
    <mergeCell ref="B6:I6"/>
    <mergeCell ref="K6:S6"/>
    <mergeCell ref="T6:U6"/>
    <mergeCell ref="B7:G7"/>
    <mergeCell ref="H7:I7"/>
    <mergeCell ref="K7:S7"/>
    <mergeCell ref="T7:U7"/>
    <mergeCell ref="B8:I12"/>
    <mergeCell ref="K8:S9"/>
    <mergeCell ref="T8:U9"/>
    <mergeCell ref="K10:S10"/>
    <mergeCell ref="T10:U10"/>
    <mergeCell ref="K11:S11"/>
    <mergeCell ref="B21:U23"/>
    <mergeCell ref="T11:U11"/>
    <mergeCell ref="K12:S12"/>
    <mergeCell ref="T12:U12"/>
    <mergeCell ref="B13:I13"/>
    <mergeCell ref="K13:U14"/>
    <mergeCell ref="B14:I19"/>
    <mergeCell ref="K15:U17"/>
    <mergeCell ref="M18:O18"/>
    <mergeCell ref="Q18:R18"/>
  </mergeCells>
  <hyperlinks>
    <hyperlink ref="B3" r:id="rId1" location="'إدخال البيانات'!D2" display="المخصص" xr:uid="{00000000-0004-0000-0000-000000000000}"/>
    <hyperlink ref="H7" location="الإستمارة!Q1" display="الإستمارة وإطبع منها أربعة نسخ" xr:uid="{00000000-0004-0000-0000-000001000000}"/>
    <hyperlink ref="B3:C3" location="'إدخال البيانات'!D2" display="اضغط هنا" xr:uid="{00000000-0004-0000-0000-000002000000}"/>
    <hyperlink ref="B3:I3" location="'إدخال البيانات'!B2" display="تملئ صفحة إدخال البيانات بالمعلومات المطلوبة وبشكل دقيق وصحيح" xr:uid="{00000000-0004-0000-0000-000003000000}"/>
    <hyperlink ref="B4:I4" location="'اختيار المقررات'!E1" display="الانتقال إلى صفحة اختيار المقررات" xr:uid="{00000000-0004-0000-0000-000004000000}"/>
    <hyperlink ref="H7:I7" location="الإستمارة!Q1" display="الإستمارة وإطبع منها أربعة نسخ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ورقة6"/>
  <dimension ref="A1:R22"/>
  <sheetViews>
    <sheetView showGridLines="0" rightToLeft="1" workbookViewId="0">
      <selection activeCell="C1" sqref="C1"/>
    </sheetView>
  </sheetViews>
  <sheetFormatPr defaultColWidth="9" defaultRowHeight="14.4" x14ac:dyDescent="0.3"/>
  <cols>
    <col min="1" max="1" width="13.88671875" style="3" bestFit="1" customWidth="1"/>
    <col min="2" max="2" width="22.21875" style="3" customWidth="1"/>
    <col min="3" max="3" width="18.88671875" style="3" customWidth="1"/>
    <col min="4" max="4" width="26" style="3" customWidth="1"/>
    <col min="5" max="5" width="20.44140625" style="3" customWidth="1"/>
    <col min="6" max="6" width="20" style="3" customWidth="1"/>
    <col min="7" max="7" width="3.44140625" style="3" bestFit="1" customWidth="1"/>
    <col min="8" max="8" width="4.44140625" style="3" hidden="1" customWidth="1"/>
    <col min="9" max="9" width="3.21875" style="3" hidden="1" customWidth="1"/>
    <col min="10" max="10" width="8.33203125" style="3" hidden="1" customWidth="1"/>
    <col min="11" max="11" width="18.88671875" style="3" hidden="1" customWidth="1"/>
    <col min="12" max="12" width="13.6640625" style="3" hidden="1" customWidth="1"/>
    <col min="13" max="14" width="11" style="3" customWidth="1"/>
    <col min="15" max="15" width="15.44140625" style="3" customWidth="1"/>
    <col min="16" max="16" width="37.109375" style="3" customWidth="1"/>
    <col min="17" max="17" width="20" style="14" customWidth="1"/>
    <col min="18" max="18" width="18.44140625" style="14" customWidth="1"/>
    <col min="19" max="19" width="16.21875" style="3" customWidth="1"/>
    <col min="20" max="16384" width="9" style="3"/>
  </cols>
  <sheetData>
    <row r="1" spans="1:12" ht="25.8" customHeight="1" x14ac:dyDescent="0.3">
      <c r="A1" s="303" t="s">
        <v>1410</v>
      </c>
      <c r="B1" s="303"/>
      <c r="C1" s="199"/>
      <c r="D1" s="186" t="str">
        <f>IFERROR(VLOOKUP(C1,ورقة2!$A$2:$U$1828,2,0),"")</f>
        <v/>
      </c>
      <c r="E1" s="185"/>
    </row>
    <row r="2" spans="1:12" ht="23.4" customHeight="1" x14ac:dyDescent="0.3">
      <c r="A2" s="304" t="e">
        <f>IF('إختيار المقررات'!D2="مستنفذ",'إختيار المقررات'!J7,"يجب أن تقوم يا"&amp;" "&amp;D1&amp;" بملئ الحقول التالية بالمعلومات الصحيحة وإلا لا تعتبر طالب مسجل")</f>
        <v>#N/A</v>
      </c>
      <c r="B2" s="304"/>
      <c r="C2" s="304"/>
      <c r="D2" s="304"/>
      <c r="E2" s="304"/>
      <c r="F2" s="304"/>
    </row>
    <row r="4" spans="1:12" ht="23.25" customHeight="1" x14ac:dyDescent="0.3">
      <c r="A4" s="7" t="s">
        <v>725</v>
      </c>
      <c r="B4" s="5" t="s">
        <v>726</v>
      </c>
      <c r="C4" s="5" t="s">
        <v>727</v>
      </c>
      <c r="D4" s="5" t="s">
        <v>728</v>
      </c>
      <c r="E4" s="5" t="s">
        <v>729</v>
      </c>
      <c r="F4" s="5" t="s">
        <v>730</v>
      </c>
      <c r="H4" s="3" t="s">
        <v>291</v>
      </c>
      <c r="I4" s="200"/>
      <c r="J4" s="3" t="s">
        <v>1362</v>
      </c>
      <c r="L4" s="3" t="s">
        <v>1377</v>
      </c>
    </row>
    <row r="5" spans="1:12" s="32" customFormat="1" ht="33.75" customHeight="1" x14ac:dyDescent="0.3">
      <c r="A5" s="9"/>
      <c r="B5" s="9"/>
      <c r="C5" s="8" t="str">
        <f>A5&amp;" "&amp;B5</f>
        <v xml:space="preserve"> </v>
      </c>
      <c r="D5" s="9"/>
      <c r="E5" s="9"/>
      <c r="F5" s="9"/>
      <c r="H5" s="32" t="s">
        <v>290</v>
      </c>
      <c r="I5" s="201" t="s">
        <v>1363</v>
      </c>
      <c r="J5" s="3" t="s">
        <v>276</v>
      </c>
      <c r="L5" s="3" t="s">
        <v>1378</v>
      </c>
    </row>
    <row r="6" spans="1:12" ht="23.25" customHeight="1" x14ac:dyDescent="0.3">
      <c r="A6" s="5" t="s">
        <v>49</v>
      </c>
      <c r="B6" s="7" t="s">
        <v>1407</v>
      </c>
      <c r="C6" s="5" t="s">
        <v>272</v>
      </c>
      <c r="D6" s="13" t="s">
        <v>54</v>
      </c>
      <c r="E6" s="13" t="s">
        <v>55</v>
      </c>
      <c r="F6" s="7" t="s">
        <v>53</v>
      </c>
      <c r="I6" s="201" t="s">
        <v>1364</v>
      </c>
      <c r="J6" s="3" t="s">
        <v>283</v>
      </c>
      <c r="L6" s="3" t="s">
        <v>1390</v>
      </c>
    </row>
    <row r="7" spans="1:12" ht="33.75" customHeight="1" x14ac:dyDescent="0.3">
      <c r="A7" s="11"/>
      <c r="B7" s="9"/>
      <c r="C7" s="9"/>
      <c r="D7" s="11"/>
      <c r="E7" s="11"/>
      <c r="F7" s="9"/>
      <c r="I7" s="201" t="s">
        <v>1365</v>
      </c>
      <c r="J7" s="3" t="s">
        <v>281</v>
      </c>
      <c r="L7" s="3" t="s">
        <v>1383</v>
      </c>
    </row>
    <row r="8" spans="1:12" ht="23.25" customHeight="1" x14ac:dyDescent="0.3">
      <c r="A8" s="5" t="s">
        <v>50</v>
      </c>
      <c r="B8" s="5" t="s">
        <v>51</v>
      </c>
      <c r="C8" s="5" t="s">
        <v>52</v>
      </c>
      <c r="D8" s="7" t="s">
        <v>140</v>
      </c>
      <c r="I8" s="201" t="s">
        <v>1366</v>
      </c>
      <c r="J8" s="3" t="s">
        <v>282</v>
      </c>
      <c r="L8" s="3" t="s">
        <v>1381</v>
      </c>
    </row>
    <row r="9" spans="1:12" ht="33.75" customHeight="1" x14ac:dyDescent="0.3">
      <c r="A9" s="9"/>
      <c r="B9" s="9"/>
      <c r="C9" s="9"/>
      <c r="D9" s="9"/>
      <c r="I9" s="201" t="s">
        <v>1367</v>
      </c>
      <c r="J9" s="3" t="s">
        <v>279</v>
      </c>
      <c r="L9" s="3" t="s">
        <v>1385</v>
      </c>
    </row>
    <row r="10" spans="1:12" ht="23.25" customHeight="1" x14ac:dyDescent="0.3">
      <c r="A10" s="5" t="s">
        <v>48</v>
      </c>
      <c r="B10" s="5" t="s">
        <v>6</v>
      </c>
      <c r="C10" s="5" t="s">
        <v>10</v>
      </c>
      <c r="D10" s="6" t="s">
        <v>11</v>
      </c>
      <c r="I10" s="201" t="s">
        <v>1368</v>
      </c>
      <c r="J10" s="3" t="s">
        <v>284</v>
      </c>
      <c r="L10" s="3" t="s">
        <v>1393</v>
      </c>
    </row>
    <row r="11" spans="1:12" ht="33.75" customHeight="1" x14ac:dyDescent="0.3">
      <c r="A11" s="10"/>
      <c r="B11" s="9"/>
      <c r="C11" s="9"/>
      <c r="D11" s="9"/>
      <c r="I11" s="201" t="s">
        <v>1369</v>
      </c>
      <c r="J11" s="3" t="s">
        <v>289</v>
      </c>
      <c r="L11" s="3" t="s">
        <v>1396</v>
      </c>
    </row>
    <row r="12" spans="1:12" ht="23.25" customHeight="1" x14ac:dyDescent="0.3">
      <c r="A12" s="52" t="s">
        <v>46</v>
      </c>
      <c r="B12" s="5" t="s">
        <v>47</v>
      </c>
      <c r="I12" s="201" t="s">
        <v>1370</v>
      </c>
      <c r="J12" s="3" t="s">
        <v>288</v>
      </c>
      <c r="L12" s="3" t="s">
        <v>1391</v>
      </c>
    </row>
    <row r="13" spans="1:12" ht="33.75" customHeight="1" x14ac:dyDescent="0.3">
      <c r="A13" s="53"/>
      <c r="B13" s="9"/>
      <c r="I13" s="201" t="s">
        <v>1371</v>
      </c>
      <c r="J13" s="3" t="s">
        <v>277</v>
      </c>
      <c r="L13" s="3" t="s">
        <v>1388</v>
      </c>
    </row>
    <row r="14" spans="1:12" x14ac:dyDescent="0.3">
      <c r="I14" s="201" t="s">
        <v>1372</v>
      </c>
      <c r="J14" s="3" t="s">
        <v>285</v>
      </c>
      <c r="L14" s="3" t="s">
        <v>1400</v>
      </c>
    </row>
    <row r="15" spans="1:12" x14ac:dyDescent="0.3">
      <c r="I15" s="201" t="s">
        <v>1373</v>
      </c>
      <c r="J15" s="3" t="s">
        <v>280</v>
      </c>
      <c r="L15" s="3" t="s">
        <v>1392</v>
      </c>
    </row>
    <row r="16" spans="1:12" x14ac:dyDescent="0.3">
      <c r="I16" s="201" t="s">
        <v>1374</v>
      </c>
      <c r="J16" s="3" t="s">
        <v>278</v>
      </c>
      <c r="L16" s="3" t="s">
        <v>1397</v>
      </c>
    </row>
    <row r="17" spans="7:12" x14ac:dyDescent="0.3">
      <c r="I17" s="201" t="s">
        <v>1375</v>
      </c>
      <c r="J17" s="3" t="s">
        <v>286</v>
      </c>
      <c r="L17" s="3" t="s">
        <v>1387</v>
      </c>
    </row>
    <row r="18" spans="7:12" x14ac:dyDescent="0.3">
      <c r="I18" s="201" t="s">
        <v>1376</v>
      </c>
      <c r="J18" s="3" t="s">
        <v>287</v>
      </c>
      <c r="L18" s="3" t="s">
        <v>1389</v>
      </c>
    </row>
    <row r="19" spans="7:12" x14ac:dyDescent="0.3">
      <c r="L19" s="3" t="s">
        <v>1394</v>
      </c>
    </row>
    <row r="21" spans="7:12" x14ac:dyDescent="0.3">
      <c r="G21" s="12" t="s">
        <v>141</v>
      </c>
    </row>
    <row r="22" spans="7:12" x14ac:dyDescent="0.3">
      <c r="G22" s="12" t="s">
        <v>142</v>
      </c>
    </row>
  </sheetData>
  <sheetProtection algorithmName="SHA-512" hashValue="UBxLo+4niWL70PAeYg+P5rApv46Bw0GMM5iY401+gIJBmOUsRORitNkFddKcbz4aWsbzFZ+SK33bKXPdnXtMbg==" saltValue="K14s8c5buwgG/RQwBdN3Fw==" spinCount="100000" sheet="1" objects="1" scenarios="1"/>
  <autoFilter ref="L4:L19" xr:uid="{00000000-0001-0000-0100-000000000000}">
    <sortState xmlns:xlrd2="http://schemas.microsoft.com/office/spreadsheetml/2017/richdata2" ref="L5:L19">
      <sortCondition ref="L4:L19"/>
    </sortState>
  </autoFilter>
  <mergeCells count="2">
    <mergeCell ref="A1:B1"/>
    <mergeCell ref="A2:F2"/>
  </mergeCells>
  <dataValidations count="14">
    <dataValidation type="custom" allowBlank="1" showInputMessage="1" showErrorMessage="1" errorTitle="خطأ" error="الرقم الوطني خطأ في حال لم تكن تحمل الجنسية السورية أو الفلسطينية السورية عليك إدخال رقم جواز السفر أو رقمك القومي في الحقل المخصص" promptTitle="الرقم الوطني" prompt="يجب أن تدخل الرقم الوطني من اليسار إلى اليمين_x000a_في حال لم تكن تحمل الجنسية السورية عليك إدخال رقم جواز سفرك أو رقمك القومي" sqref="A7" xr:uid="{00000000-0002-0000-0100-000000000000}">
      <formula1>AND(OR(LEFT(A7,1)="0",LEFT(A7,1)="1",LEFT(A7,1)="9"),LEFT(A7,2)&lt;&gt;"00",LEN(A7)=11)</formula1>
    </dataValidation>
    <dataValidation type="list" allowBlank="1" showInputMessage="1" showErrorMessage="1" sqref="D11" xr:uid="{00000000-0002-0000-0100-000001000000}">
      <formula1>$G$21:$G$22</formula1>
    </dataValidation>
    <dataValidation type="list" allowBlank="1" showInputMessage="1" showErrorMessage="1" sqref="A9" xr:uid="{00000000-0002-0000-0100-000002000000}">
      <formula1>$H$4:$H$5</formula1>
    </dataValidation>
    <dataValidation type="custom" allowBlank="1" showInputMessage="1" showErrorMessage="1" errorTitle="خطأ" error="رقم الموبايل غير صحيح" sqref="E7" xr:uid="{35386650-5D63-4C96-A66D-81F3629BF563}">
      <formula1>AND(LEFT(E7,2)="09",LEN(E7)=10)</formula1>
    </dataValidation>
    <dataValidation type="custom" allowBlank="1" showInputMessage="1" showErrorMessage="1" errorTitle="خطأ" error="رقم الهاتف غير صحيح" sqref="D7" xr:uid="{FA5A8F67-AED1-4069-977B-6ACE50D12941}">
      <formula1>AND(LEFT(D7,1)="0",AND(LEN(D7)&gt;8,LEN(D7)&lt;12))</formula1>
    </dataValidation>
    <dataValidation type="list" allowBlank="1" showInputMessage="1" showErrorMessage="1" sqref="C9" xr:uid="{00000000-0002-0000-0100-000003000000}">
      <formula1>$J$4:$J$18</formula1>
    </dataValidation>
    <dataValidation type="list" allowBlank="1" showInputMessage="1" showErrorMessage="1" sqref="C11" xr:uid="{2E94E5A1-3FDC-48C6-8B2D-F7C1A2DC8693}">
      <formula1>$L$4:$L$19</formula1>
    </dataValidation>
    <dataValidation type="date" allowBlank="1" showInputMessage="1" showErrorMessage="1" promptTitle="يجب أن يكون التاريخ " prompt="يوم / شهر / سنة" sqref="A11" xr:uid="{727F7E2C-6EFE-45F9-BE9D-149CF438E3DD}">
      <formula1>18264</formula1>
      <formula2>37986</formula2>
    </dataValidation>
    <dataValidation allowBlank="1" showInputMessage="1" showErrorMessage="1" promptTitle="الاسم باللغة الإنكليزية" prompt="يجب أن يكون صحيح لأن سيتم إعتماده في جميع الوثائق الجامعية" sqref="A5" xr:uid="{9DC3F97F-98E0-4D5E-85C1-6DE0BEFB94A4}"/>
    <dataValidation allowBlank="1" showInputMessage="1" showErrorMessage="1" promptTitle="النسبة باللغة الانكليزية" prompt="يجب أن تكون صحيح لأن سيتم إعتمادها في جميع الوثائق الجامعية" sqref="B5" xr:uid="{04DD470D-2735-45FF-8D1F-F694494ADEC4}"/>
    <dataValidation allowBlank="1" showInputMessage="1" showErrorMessage="1" promptTitle="اسم الأب باللغة الانكليزية" prompt="يجب أن يكون صحيح لأن سيتم إعتماده في جميع الوثائق الجامعية" sqref="D5" xr:uid="{4045D15C-E2E8-4710-8FD4-060879C02527}"/>
    <dataValidation allowBlank="1" showInputMessage="1" showErrorMessage="1" promptTitle="اسم الأم باللغة الانكليزية" prompt="يجب أن يكون صحيح لأن سيتم إعتماده في جميع الوثائق الجامعية" sqref="E5" xr:uid="{623E8E84-426A-4B6B-A8F1-9BB06F6F2608}"/>
    <dataValidation allowBlank="1" showInputMessage="1" showErrorMessage="1" promptTitle="مكان الميلاد باللغة الانكليزية" prompt="يجب أن يكون صحيح لأن سيتم إعتماده في جميع الوثائق الجامعية" sqref="F5" xr:uid="{BE0F255A-7B2E-4B5A-8912-900BFDCC1293}"/>
    <dataValidation type="whole" allowBlank="1" showInputMessage="1" showErrorMessage="1" sqref="B9" xr:uid="{A733A882-49AF-4794-9785-CBBD79ADFED5}">
      <formula1>1950</formula1>
      <formula2>2021</formula2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ورقة4"/>
  <dimension ref="A1:CB60"/>
  <sheetViews>
    <sheetView showGridLines="0" rightToLeft="1" workbookViewId="0">
      <selection activeCell="T10" sqref="T10"/>
    </sheetView>
  </sheetViews>
  <sheetFormatPr defaultColWidth="9" defaultRowHeight="14.25" customHeight="1" x14ac:dyDescent="0.25"/>
  <cols>
    <col min="1" max="1" width="5.33203125" style="107" bestFit="1" customWidth="1"/>
    <col min="2" max="8" width="4.44140625" style="107" customWidth="1"/>
    <col min="9" max="9" width="5.44140625" style="107" bestFit="1" customWidth="1"/>
    <col min="10" max="10" width="5.88671875" style="107" customWidth="1"/>
    <col min="11" max="16" width="4.44140625" style="107" customWidth="1"/>
    <col min="17" max="17" width="6.44140625" style="107" bestFit="1" customWidth="1"/>
    <col min="18" max="33" width="4.44140625" style="107" customWidth="1"/>
    <col min="34" max="40" width="4" style="107" customWidth="1"/>
    <col min="41" max="41" width="48.21875" style="108" customWidth="1"/>
    <col min="42" max="47" width="4" style="108" customWidth="1"/>
    <col min="48" max="54" width="4" style="109" customWidth="1"/>
    <col min="55" max="55" width="3.44140625" style="109" customWidth="1"/>
    <col min="56" max="56" width="3.44140625" style="108" customWidth="1"/>
    <col min="57" max="57" width="34.33203125" style="108" customWidth="1"/>
    <col min="58" max="58" width="20.44140625" style="108" customWidth="1"/>
    <col min="59" max="59" width="9.44140625" style="108" customWidth="1"/>
    <col min="60" max="62" width="9" style="108" customWidth="1"/>
    <col min="63" max="63" width="5.88671875" style="108" customWidth="1"/>
    <col min="64" max="64" width="3.44140625" style="108" customWidth="1"/>
    <col min="65" max="65" width="4.44140625" style="108" customWidth="1"/>
    <col min="66" max="66" width="26.44140625" style="108" customWidth="1"/>
    <col min="67" max="67" width="5.109375" style="108" customWidth="1"/>
    <col min="68" max="68" width="4.77734375" style="108" customWidth="1"/>
    <col min="69" max="69" width="2.21875" style="108" customWidth="1"/>
    <col min="70" max="71" width="5.88671875" style="108" customWidth="1"/>
    <col min="72" max="72" width="7.77734375" style="108" customWidth="1"/>
    <col min="73" max="73" width="9" style="108" customWidth="1"/>
    <col min="74" max="74" width="35.44140625" style="108" customWidth="1"/>
    <col min="75" max="76" width="9" style="108" customWidth="1"/>
    <col min="77" max="77" width="23" style="108" customWidth="1"/>
    <col min="78" max="78" width="9" style="107" customWidth="1"/>
    <col min="79" max="79" width="23" style="107" customWidth="1"/>
    <col min="80" max="80" width="9" style="107" customWidth="1"/>
    <col min="81" max="16384" width="9" style="107"/>
  </cols>
  <sheetData>
    <row r="1" spans="1:80" s="98" customFormat="1" ht="21" customHeight="1" thickBot="1" x14ac:dyDescent="0.35">
      <c r="A1" s="320" t="s">
        <v>2</v>
      </c>
      <c r="B1" s="320"/>
      <c r="C1" s="320"/>
      <c r="D1" s="333">
        <f>'إدخال البيانات'!C1</f>
        <v>0</v>
      </c>
      <c r="E1" s="334"/>
      <c r="F1" s="334"/>
      <c r="G1" s="320" t="s">
        <v>3</v>
      </c>
      <c r="H1" s="320"/>
      <c r="I1" s="320"/>
      <c r="J1" s="331" t="str">
        <f>IFERROR(VLOOKUP($D$1,ورقة2!$A$2:$U$1828,2,0),"")</f>
        <v/>
      </c>
      <c r="K1" s="331"/>
      <c r="L1" s="331"/>
      <c r="M1" s="320" t="s">
        <v>4</v>
      </c>
      <c r="N1" s="320"/>
      <c r="O1" s="320"/>
      <c r="P1" s="314" t="str">
        <f>IFERROR(IF(VLOOKUP($D$1,ورقة2!$A$2:$U$1828,3,0)=0,'إدخال البيانات'!A13,VLOOKUP($D$1,ورقة2!$A$2:$U$1828,3,0)),"")</f>
        <v/>
      </c>
      <c r="Q1" s="314"/>
      <c r="R1" s="314"/>
      <c r="S1" s="320" t="s">
        <v>5</v>
      </c>
      <c r="T1" s="320"/>
      <c r="U1" s="320"/>
      <c r="V1" s="314" t="str">
        <f>IFERROR(IF(VLOOKUP($D$1,ورقة2!A2:U1828,4,0)=0,'إدخال البيانات'!B13,VLOOKUP($D$1,ورقة2!A2:U1828,4,0)),"")</f>
        <v/>
      </c>
      <c r="W1" s="314"/>
      <c r="X1" s="314"/>
      <c r="Y1" s="320" t="s">
        <v>48</v>
      </c>
      <c r="Z1" s="320"/>
      <c r="AA1" s="320"/>
      <c r="AB1" s="321" t="str">
        <f>IFERROR(IF('إدخال البيانات'!A11&lt;&gt;"",'إدخال البيانات'!A11,VLOOKUP($D$1,ورقة2!A2:U1828,6,0)),"")</f>
        <v/>
      </c>
      <c r="AC1" s="321"/>
      <c r="AD1" s="321"/>
      <c r="AE1" s="320" t="s">
        <v>6</v>
      </c>
      <c r="AF1" s="320"/>
      <c r="AG1" s="320"/>
      <c r="AH1" s="314" t="str">
        <f>IFERROR(IF('إدخال البيانات'!B11&lt;&gt;"",'إدخال البيانات'!B11,VLOOKUP($D$1,ورقة2!A2:U1828,7,0)),"")</f>
        <v/>
      </c>
      <c r="AI1" s="314"/>
      <c r="AJ1" s="314"/>
      <c r="AK1" s="311"/>
      <c r="AL1" s="311"/>
      <c r="AM1" s="97"/>
      <c r="AN1" s="98">
        <f>الإستمارة!AJ1</f>
        <v>17</v>
      </c>
      <c r="AO1" s="99" t="s">
        <v>148</v>
      </c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 t="s">
        <v>148</v>
      </c>
      <c r="BF1" s="99"/>
      <c r="BG1" s="99"/>
      <c r="BH1" s="99"/>
      <c r="BI1" s="99"/>
      <c r="BJ1" s="99"/>
      <c r="BK1" s="99"/>
      <c r="BL1" s="100"/>
      <c r="BM1" s="100"/>
      <c r="BN1" s="100"/>
      <c r="BO1" s="100"/>
      <c r="BP1" s="100"/>
      <c r="BQ1" s="100"/>
      <c r="BR1" s="100"/>
      <c r="BS1" s="100" t="s">
        <v>274</v>
      </c>
      <c r="BT1" s="99" t="s">
        <v>715</v>
      </c>
      <c r="BU1" s="99"/>
      <c r="BV1" s="99"/>
      <c r="BW1" s="99"/>
      <c r="BX1" s="99"/>
      <c r="BY1" s="99"/>
    </row>
    <row r="2" spans="1:80" s="101" customFormat="1" ht="21" customHeight="1" thickTop="1" x14ac:dyDescent="0.3">
      <c r="A2" s="320" t="s">
        <v>9</v>
      </c>
      <c r="B2" s="320"/>
      <c r="C2" s="320"/>
      <c r="D2" s="335" t="e">
        <f>VLOOKUP($D$1,ورقة2!A2:U1828,9,0)</f>
        <v>#N/A</v>
      </c>
      <c r="E2" s="335"/>
      <c r="F2" s="335"/>
      <c r="G2" s="328">
        <f>'إدخال البيانات'!F5</f>
        <v>0</v>
      </c>
      <c r="H2" s="329"/>
      <c r="I2" s="329"/>
      <c r="J2" s="329"/>
      <c r="K2" s="329"/>
      <c r="L2" s="330"/>
      <c r="M2" s="320" t="s">
        <v>271</v>
      </c>
      <c r="N2" s="320"/>
      <c r="O2" s="320"/>
      <c r="P2" s="314">
        <f>'إدخال البيانات'!E5</f>
        <v>0</v>
      </c>
      <c r="Q2" s="314"/>
      <c r="R2" s="314"/>
      <c r="S2" s="320" t="s">
        <v>269</v>
      </c>
      <c r="T2" s="320"/>
      <c r="U2" s="320"/>
      <c r="V2" s="314">
        <f>'إدخال البيانات'!D5</f>
        <v>0</v>
      </c>
      <c r="W2" s="314"/>
      <c r="X2" s="314"/>
      <c r="Y2" s="320" t="s">
        <v>268</v>
      </c>
      <c r="Z2" s="320"/>
      <c r="AA2" s="320"/>
      <c r="AB2" s="314" t="str">
        <f>'إدخال البيانات'!C5</f>
        <v xml:space="preserve"> </v>
      </c>
      <c r="AC2" s="314"/>
      <c r="AD2" s="314"/>
      <c r="AE2" s="320" t="s">
        <v>270</v>
      </c>
      <c r="AF2" s="320"/>
      <c r="AG2" s="320"/>
      <c r="AH2" s="312"/>
      <c r="AI2" s="312"/>
      <c r="AJ2" s="312"/>
      <c r="AK2" s="311"/>
      <c r="AL2" s="311"/>
      <c r="AO2" s="102" t="s">
        <v>149</v>
      </c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 t="s">
        <v>149</v>
      </c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 t="s">
        <v>275</v>
      </c>
      <c r="BT2" s="100" t="s">
        <v>714</v>
      </c>
      <c r="BU2" s="100"/>
      <c r="BV2" s="100"/>
      <c r="BW2" s="100"/>
      <c r="BX2" s="100"/>
      <c r="BY2" s="100"/>
    </row>
    <row r="3" spans="1:80" s="101" customFormat="1" ht="21" customHeight="1" x14ac:dyDescent="0.3">
      <c r="A3" s="320" t="s">
        <v>11</v>
      </c>
      <c r="B3" s="320"/>
      <c r="C3" s="320"/>
      <c r="D3" s="315" t="str">
        <f>IFERROR(IF('إدخال البيانات'!D11&lt;&gt;"",'إدخال البيانات'!D11,VLOOKUP($D$1,ورقة2!A2:U1828,5,0)),"")</f>
        <v/>
      </c>
      <c r="E3" s="315"/>
      <c r="F3" s="315"/>
      <c r="G3" s="320" t="s">
        <v>10</v>
      </c>
      <c r="H3" s="320"/>
      <c r="I3" s="320"/>
      <c r="J3" s="314" t="str">
        <f>IFERROR(IF('إدخال البيانات'!C11&lt;&gt;"",'إدخال البيانات'!C11,VLOOKUP(D1,ورقة2!A2:H1828,8,0)),"")</f>
        <v/>
      </c>
      <c r="K3" s="314"/>
      <c r="L3" s="314"/>
      <c r="M3" s="320" t="s">
        <v>49</v>
      </c>
      <c r="N3" s="320"/>
      <c r="O3" s="320"/>
      <c r="P3" s="327">
        <f>IF(OR(J3='إدخال البيانات'!L4,'إختيار المقررات'!J3='إدخال البيانات'!L5),'إدخال البيانات'!A7,'إدخال البيانات'!B7)</f>
        <v>0</v>
      </c>
      <c r="Q3" s="327"/>
      <c r="R3" s="327"/>
      <c r="S3" s="320" t="s">
        <v>16</v>
      </c>
      <c r="T3" s="320"/>
      <c r="U3" s="320"/>
      <c r="V3" s="315" t="str">
        <f>IFERROR(IF('إختيار المقررات'!J3&lt;&gt;'إدخال البيانات'!L4,'إدخال البيانات'!J4,VLOOKUP(LEFT('إدخال البيانات'!A7,2),'إدخال البيانات'!I5:J18,2,0)),"")</f>
        <v>غير سوري</v>
      </c>
      <c r="W3" s="315"/>
      <c r="X3" s="315"/>
      <c r="Y3" s="320" t="s">
        <v>272</v>
      </c>
      <c r="Z3" s="320"/>
      <c r="AA3" s="320"/>
      <c r="AB3" s="315" t="str">
        <f>IF(J3&lt;&gt;'إدخال البيانات'!L4,"غير سوري",'إدخال البيانات'!C7)</f>
        <v>غير سوري</v>
      </c>
      <c r="AC3" s="315">
        <f>'إدخال البيانات'!C7</f>
        <v>0</v>
      </c>
      <c r="AD3" s="315"/>
      <c r="AE3" s="320" t="s">
        <v>140</v>
      </c>
      <c r="AF3" s="320"/>
      <c r="AG3" s="320"/>
      <c r="AH3" s="315" t="str">
        <f>IF(AND(OR(J3="العربية السورية",J3="الفلسطينية السورية"),D3="ذكر"),'إدخال البيانات'!D9,"لايوجد")</f>
        <v>لايوجد</v>
      </c>
      <c r="AI3" s="315"/>
      <c r="AJ3" s="315"/>
      <c r="AK3" s="313"/>
      <c r="AL3" s="313"/>
      <c r="AO3" s="102" t="s">
        <v>42</v>
      </c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 t="s">
        <v>42</v>
      </c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</row>
    <row r="4" spans="1:80" s="101" customFormat="1" ht="21" customHeight="1" thickBot="1" x14ac:dyDescent="0.35">
      <c r="A4" s="320" t="s">
        <v>12</v>
      </c>
      <c r="B4" s="320"/>
      <c r="C4" s="320"/>
      <c r="D4" s="323" t="str">
        <f>IFERROR(IF('إدخال البيانات'!A9&lt;&gt;"",'إدخال البيانات'!A9,VLOOKUP($D$1,ورقة2!A2:U1828,10,0)),"")</f>
        <v/>
      </c>
      <c r="E4" s="323"/>
      <c r="F4" s="323"/>
      <c r="G4" s="319" t="s">
        <v>13</v>
      </c>
      <c r="H4" s="319"/>
      <c r="I4" s="319"/>
      <c r="J4" s="332" t="str">
        <f>IFERROR(IF('إدخال البيانات'!B9&lt;&gt;"",'إدخال البيانات'!B9,VLOOKUP($D$1,ورقة2!A2:U1828,11,0)),"")</f>
        <v/>
      </c>
      <c r="K4" s="332"/>
      <c r="L4" s="332"/>
      <c r="M4" s="319" t="s">
        <v>14</v>
      </c>
      <c r="N4" s="319"/>
      <c r="O4" s="319"/>
      <c r="P4" s="323" t="str">
        <f>IFERROR(IF('إدخال البيانات'!C9&lt;&gt;"",'إدخال البيانات'!C9,VLOOKUP($D$1,ورقة2!A2:U1828,12,0)),"")</f>
        <v/>
      </c>
      <c r="Q4" s="323"/>
      <c r="R4" s="323"/>
      <c r="S4" s="319" t="s">
        <v>138</v>
      </c>
      <c r="T4" s="319"/>
      <c r="U4" s="319"/>
      <c r="V4" s="322">
        <f>'إدخال البيانات'!E7</f>
        <v>0</v>
      </c>
      <c r="W4" s="323"/>
      <c r="X4" s="323"/>
      <c r="Y4" s="319" t="s">
        <v>139</v>
      </c>
      <c r="Z4" s="319"/>
      <c r="AA4" s="319"/>
      <c r="AB4" s="322">
        <f>'إدخال البيانات'!D7</f>
        <v>0</v>
      </c>
      <c r="AC4" s="323">
        <f>'إدخال البيانات'!D7</f>
        <v>0</v>
      </c>
      <c r="AD4" s="323"/>
      <c r="AE4" s="319" t="s">
        <v>53</v>
      </c>
      <c r="AF4" s="319"/>
      <c r="AG4" s="319"/>
      <c r="AH4" s="316">
        <f>'إدخال البيانات'!F7</f>
        <v>0</v>
      </c>
      <c r="AI4" s="317"/>
      <c r="AJ4" s="317"/>
      <c r="AK4" s="317"/>
      <c r="AL4" s="317"/>
      <c r="AO4" s="81" t="s">
        <v>56</v>
      </c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99"/>
      <c r="BD4" s="100"/>
      <c r="BE4" s="82" t="s">
        <v>56</v>
      </c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83"/>
      <c r="BR4" s="100"/>
      <c r="BS4" s="100"/>
      <c r="BT4" s="100"/>
      <c r="BU4" s="100"/>
      <c r="BV4" s="100"/>
      <c r="BW4" s="100"/>
      <c r="BX4" s="100"/>
      <c r="BY4" s="100"/>
    </row>
    <row r="5" spans="1:80" s="101" customFormat="1" ht="21" customHeight="1" thickTop="1" thickBot="1" x14ac:dyDescent="0.35">
      <c r="A5" s="324" t="s">
        <v>147</v>
      </c>
      <c r="B5" s="325"/>
      <c r="C5" s="326"/>
      <c r="D5" s="336"/>
      <c r="E5" s="337"/>
      <c r="F5" s="337"/>
      <c r="G5" s="337"/>
      <c r="H5" s="337"/>
      <c r="I5" s="337"/>
      <c r="J5" s="337"/>
      <c r="K5" s="337"/>
      <c r="L5" s="338"/>
      <c r="M5" s="319" t="s">
        <v>723</v>
      </c>
      <c r="N5" s="319"/>
      <c r="O5" s="319"/>
      <c r="P5" s="323" t="e">
        <f>VLOOKUP($D$1,ورقة2!$A$2:$U$1828,14,0)</f>
        <v>#N/A</v>
      </c>
      <c r="Q5" s="323"/>
      <c r="R5" s="323"/>
      <c r="S5" s="319" t="s">
        <v>0</v>
      </c>
      <c r="T5" s="319"/>
      <c r="U5" s="319"/>
      <c r="V5" s="339" t="e">
        <f>VLOOKUP($D$1,ورقة2!$A$2:$U$1828,15,0)</f>
        <v>#N/A</v>
      </c>
      <c r="W5" s="339"/>
      <c r="X5" s="339"/>
      <c r="Y5" s="319" t="s">
        <v>724</v>
      </c>
      <c r="Z5" s="319"/>
      <c r="AA5" s="319"/>
      <c r="AB5" s="340" t="e">
        <f>VLOOKUP($D$1,ورقة2!$A$2:$U$1828,16,0)</f>
        <v>#N/A</v>
      </c>
      <c r="AC5" s="340"/>
      <c r="AD5" s="340"/>
      <c r="AE5" s="50"/>
      <c r="AF5" s="50"/>
      <c r="AG5" s="50"/>
      <c r="AH5" s="55"/>
      <c r="AI5" s="55"/>
      <c r="AJ5" s="55"/>
      <c r="AK5" s="56"/>
      <c r="AL5" s="56"/>
      <c r="AO5" s="102" t="s">
        <v>150</v>
      </c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3"/>
      <c r="BD5" s="100"/>
      <c r="BE5" s="100" t="s">
        <v>150</v>
      </c>
      <c r="BF5" s="100"/>
      <c r="BG5" s="100"/>
      <c r="BH5" s="100"/>
      <c r="BI5" s="100"/>
      <c r="BJ5" s="100"/>
      <c r="BK5" s="100"/>
      <c r="BL5" s="100">
        <v>1</v>
      </c>
      <c r="BM5" s="100"/>
      <c r="BN5" s="100" t="s">
        <v>314</v>
      </c>
      <c r="BO5" s="100"/>
      <c r="BP5" s="100"/>
      <c r="BQ5" s="100"/>
      <c r="BR5" s="100"/>
      <c r="BS5" s="100" t="e">
        <f>IF(AND(BS6="",BS7="",BS8="",BS9="",BS10="",BS11=""),"",BL5)</f>
        <v>#N/A</v>
      </c>
      <c r="BT5" s="100" t="e">
        <f>IF(AND(BT6="",BT7="",BT8="",BT9="",BT10="",BT11=""),"",BL5)</f>
        <v>#N/A</v>
      </c>
      <c r="BU5" s="100"/>
      <c r="BV5" s="83"/>
      <c r="BW5" s="100"/>
      <c r="BX5" s="100"/>
      <c r="BY5" s="100"/>
    </row>
    <row r="6" spans="1:80" s="101" customFormat="1" ht="5.25" customHeight="1" thickBot="1" x14ac:dyDescent="0.35">
      <c r="A6" s="50"/>
      <c r="B6" s="50"/>
      <c r="C6" s="50"/>
      <c r="AK6" s="50"/>
      <c r="AL6" s="50"/>
      <c r="AM6" s="50"/>
      <c r="AN6" s="50"/>
      <c r="AO6" s="102" t="s">
        <v>151</v>
      </c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 t="s">
        <v>151</v>
      </c>
      <c r="BF6" s="100"/>
      <c r="BG6" s="100"/>
      <c r="BH6" s="100"/>
      <c r="BI6" s="100"/>
      <c r="BJ6" s="100"/>
      <c r="BK6" s="100" t="e">
        <f>IF(BR6="م",BL6,"")</f>
        <v>#N/A</v>
      </c>
      <c r="BL6" s="84">
        <v>2</v>
      </c>
      <c r="BM6" s="84">
        <v>1</v>
      </c>
      <c r="BN6" s="84" t="s">
        <v>156</v>
      </c>
      <c r="BO6" s="100" t="s">
        <v>58</v>
      </c>
      <c r="BP6" s="100" t="s">
        <v>310</v>
      </c>
      <c r="BQ6" s="100" t="str">
        <f t="shared" ref="BQ6:BQ11" si="0">IFERROR(VLOOKUP(BL6,$G$9:$T$21,13,0),"")</f>
        <v/>
      </c>
      <c r="BR6" s="104" t="e">
        <f>IF(VLOOKUP($D$1,ورقة4!$A$2:$AW$2768,3,0)=0,"",(VLOOKUP($D$1,ورقة4!$A$2:$AW$2768,3,0)))</f>
        <v>#N/A</v>
      </c>
      <c r="BS6" s="83" t="e">
        <f>IF(BR6="م",BL6,"")</f>
        <v>#N/A</v>
      </c>
      <c r="BT6" s="100" t="e">
        <f>IF(BR6="","",BL6)</f>
        <v>#N/A</v>
      </c>
      <c r="BU6" s="100"/>
      <c r="BV6" s="100"/>
      <c r="BW6" s="100"/>
      <c r="BX6" s="84"/>
      <c r="BY6" s="100"/>
    </row>
    <row r="7" spans="1:80" ht="26.25" customHeight="1" thickTop="1" thickBot="1" x14ac:dyDescent="0.45">
      <c r="A7" s="105"/>
      <c r="B7" s="105"/>
      <c r="C7" s="105"/>
      <c r="D7" s="105"/>
      <c r="E7" s="105"/>
      <c r="F7" s="105"/>
      <c r="G7" s="105"/>
      <c r="H7" s="105"/>
      <c r="I7" s="105"/>
      <c r="J7" s="305" t="e">
        <f>IF(D2="مستنفذ","استنفذت فرص التسجيل بسبب رسوبك لمدة ثلاث سنوات متتالية","")</f>
        <v>#N/A</v>
      </c>
      <c r="K7" s="305"/>
      <c r="L7" s="305"/>
      <c r="M7" s="305"/>
      <c r="N7" s="305"/>
      <c r="O7" s="305"/>
      <c r="P7" s="305"/>
      <c r="Q7" s="305"/>
      <c r="R7" s="305"/>
      <c r="S7" s="305"/>
      <c r="T7" s="305"/>
      <c r="U7" s="305"/>
      <c r="V7" s="305"/>
      <c r="W7" s="305"/>
      <c r="X7" s="305"/>
      <c r="Y7" s="305"/>
      <c r="Z7" s="305"/>
      <c r="AA7" s="305"/>
      <c r="AC7" s="345" t="s">
        <v>23</v>
      </c>
      <c r="AD7" s="346"/>
      <c r="AE7" s="346"/>
      <c r="AF7" s="346"/>
      <c r="AG7" s="347"/>
      <c r="AH7" s="348" t="e">
        <f>IF(D2="الرابعة حديث",7000,0)</f>
        <v>#N/A</v>
      </c>
      <c r="AI7" s="349"/>
      <c r="AJ7" s="350"/>
      <c r="AL7" s="50"/>
      <c r="AM7" s="50"/>
      <c r="AN7" s="50"/>
      <c r="AO7" s="102" t="s">
        <v>8</v>
      </c>
      <c r="BC7" s="99"/>
      <c r="BE7" s="100" t="s">
        <v>8</v>
      </c>
      <c r="BK7" s="100" t="e">
        <f t="shared" ref="BK7:BK42" si="1">IF(BR7="م",BL7,"")</f>
        <v>#N/A</v>
      </c>
      <c r="BL7" s="100">
        <v>3</v>
      </c>
      <c r="BM7" s="84">
        <v>2</v>
      </c>
      <c r="BN7" s="84" t="s">
        <v>157</v>
      </c>
      <c r="BO7" s="100" t="s">
        <v>58</v>
      </c>
      <c r="BP7" s="100" t="s">
        <v>310</v>
      </c>
      <c r="BQ7" s="100" t="str">
        <f t="shared" si="0"/>
        <v/>
      </c>
      <c r="BR7" s="110" t="e">
        <f>IF(VLOOKUP($D$1,ورقة4!$A$2:$AW$2768,4,0)=0,"",(VLOOKUP($D$1,ورقة4!$A$2:$AW$2768,4,0)))</f>
        <v>#N/A</v>
      </c>
      <c r="BS7" s="83" t="e">
        <f t="shared" ref="BS7:BS11" si="2">IF(BR7="م",BL7,"")</f>
        <v>#N/A</v>
      </c>
      <c r="BT7" s="100" t="e">
        <f t="shared" ref="BT7:BT11" si="3">IF(BR7="","",BL7)</f>
        <v>#N/A</v>
      </c>
      <c r="BU7" s="100"/>
      <c r="BX7" s="100"/>
      <c r="BY7" s="100"/>
      <c r="BZ7" s="101"/>
      <c r="CA7" s="101"/>
    </row>
    <row r="8" spans="1:80" ht="30.75" customHeight="1" thickTop="1" x14ac:dyDescent="0.3">
      <c r="A8" s="111"/>
      <c r="B8" s="111"/>
      <c r="C8" s="111"/>
      <c r="D8" s="153"/>
      <c r="E8" s="153"/>
      <c r="F8" s="153"/>
      <c r="G8" s="154"/>
      <c r="H8" s="155"/>
      <c r="I8" s="154"/>
      <c r="J8" s="136" t="s">
        <v>26</v>
      </c>
      <c r="K8" s="306" t="s">
        <v>713</v>
      </c>
      <c r="L8" s="306"/>
      <c r="M8" s="306"/>
      <c r="N8" s="306"/>
      <c r="O8" s="306"/>
      <c r="P8" s="306"/>
      <c r="Q8" s="306"/>
      <c r="R8" s="306"/>
      <c r="S8" s="306"/>
      <c r="T8" s="306"/>
      <c r="V8" s="318" t="s">
        <v>1346</v>
      </c>
      <c r="W8" s="318"/>
      <c r="X8" s="318"/>
      <c r="Y8" s="318"/>
      <c r="Z8" s="318"/>
      <c r="AA8" s="318"/>
      <c r="AC8" s="342" t="s">
        <v>335</v>
      </c>
      <c r="AD8" s="343"/>
      <c r="AE8" s="343"/>
      <c r="AF8" s="343"/>
      <c r="AG8" s="343"/>
      <c r="AH8" s="351">
        <f>SUM(I10:I27)</f>
        <v>0</v>
      </c>
      <c r="AI8" s="351"/>
      <c r="AJ8" s="352"/>
      <c r="AK8" s="112"/>
      <c r="AL8" s="112"/>
      <c r="AM8" s="113"/>
      <c r="AO8" s="108" t="s">
        <v>732</v>
      </c>
      <c r="BC8" s="100"/>
      <c r="BK8" s="100" t="e">
        <f t="shared" si="1"/>
        <v>#N/A</v>
      </c>
      <c r="BL8" s="84">
        <v>4</v>
      </c>
      <c r="BM8" s="84">
        <v>3</v>
      </c>
      <c r="BN8" s="84" t="s">
        <v>158</v>
      </c>
      <c r="BO8" s="100" t="s">
        <v>58</v>
      </c>
      <c r="BP8" s="100" t="s">
        <v>310</v>
      </c>
      <c r="BQ8" s="100" t="str">
        <f t="shared" si="0"/>
        <v/>
      </c>
      <c r="BR8" s="110" t="e">
        <f>IF(VLOOKUP($D$1,ورقة4!$A$2:$AW$2768,5,0)=0,"",(VLOOKUP($D$1,ورقة4!$A$2:$AW$2768,5,0)))</f>
        <v>#N/A</v>
      </c>
      <c r="BS8" s="83" t="e">
        <f t="shared" si="2"/>
        <v>#N/A</v>
      </c>
      <c r="BT8" s="100" t="e">
        <f t="shared" si="3"/>
        <v>#N/A</v>
      </c>
      <c r="BU8" s="100"/>
      <c r="BX8" s="84"/>
      <c r="BY8" s="100"/>
      <c r="BZ8" s="101"/>
      <c r="CA8" s="101"/>
    </row>
    <row r="9" spans="1:80" ht="23.25" customHeight="1" thickBot="1" x14ac:dyDescent="0.35">
      <c r="A9" s="114"/>
      <c r="B9" s="114"/>
      <c r="C9" s="114"/>
      <c r="D9" s="114"/>
      <c r="E9" s="114"/>
      <c r="F9" s="115" t="str">
        <f>IF(AND(T9=1,S9="ج"),H9,"")</f>
        <v/>
      </c>
      <c r="G9" s="115" t="str">
        <f t="shared" ref="G9:G27" si="4">IFERROR(SMALL($BT$5:$BT$54,BL5),"")</f>
        <v/>
      </c>
      <c r="H9" s="115" t="str">
        <f>G9</f>
        <v/>
      </c>
      <c r="I9" s="115"/>
      <c r="J9" s="137"/>
      <c r="K9" s="307" t="str">
        <f>IFERROR(VLOOKUP(G9,$BL$4:$BN$54,3,0),"")</f>
        <v/>
      </c>
      <c r="L9" s="307"/>
      <c r="M9" s="307"/>
      <c r="N9" s="307"/>
      <c r="O9" s="307"/>
      <c r="P9" s="307"/>
      <c r="Q9" s="307"/>
      <c r="R9" s="307"/>
      <c r="S9" s="138" t="str">
        <f t="shared" ref="S9:S27" si="5">IFERROR(IF(AND($D$2="الأولى حديث",G9&gt;7,$BZ$25&gt;6),"",IF(VLOOKUP(K9,$BN$5:$BR$54,5,0)=0,"",VLOOKUP(K9,$BN$5:$BR$54,5,0))),"")</f>
        <v/>
      </c>
      <c r="T9" s="139"/>
      <c r="V9" s="318"/>
      <c r="W9" s="318"/>
      <c r="X9" s="318"/>
      <c r="Y9" s="318"/>
      <c r="Z9" s="318"/>
      <c r="AA9" s="318"/>
      <c r="AC9" s="342" t="s">
        <v>152</v>
      </c>
      <c r="AD9" s="343"/>
      <c r="AE9" s="343"/>
      <c r="AF9" s="343"/>
      <c r="AG9" s="343"/>
      <c r="AH9" s="351">
        <f>IF(AH10&gt;0,3000,1000)</f>
        <v>1000</v>
      </c>
      <c r="AI9" s="351"/>
      <c r="AJ9" s="352"/>
      <c r="AK9" s="51"/>
      <c r="AL9" s="112"/>
      <c r="AM9" s="113"/>
      <c r="BC9" s="99"/>
      <c r="BK9" s="100" t="e">
        <f t="shared" si="1"/>
        <v>#N/A</v>
      </c>
      <c r="BL9" s="100">
        <v>5</v>
      </c>
      <c r="BM9" s="84">
        <v>4</v>
      </c>
      <c r="BN9" s="84" t="s">
        <v>159</v>
      </c>
      <c r="BO9" s="100" t="s">
        <v>58</v>
      </c>
      <c r="BP9" s="100" t="s">
        <v>310</v>
      </c>
      <c r="BQ9" s="100" t="str">
        <f t="shared" si="0"/>
        <v/>
      </c>
      <c r="BR9" s="110" t="e">
        <f>IF(VLOOKUP($D$1,ورقة4!$A$2:$AW$2768,6,0)=0,"",(VLOOKUP($D$1,ورقة4!$A$2:$AW$2768,6,0)))</f>
        <v>#N/A</v>
      </c>
      <c r="BS9" s="83" t="e">
        <f t="shared" si="2"/>
        <v>#N/A</v>
      </c>
      <c r="BT9" s="100" t="e">
        <f t="shared" si="3"/>
        <v>#N/A</v>
      </c>
      <c r="BU9" s="100"/>
      <c r="BX9" s="100"/>
      <c r="BY9" s="100"/>
      <c r="BZ9" s="101"/>
      <c r="CA9" s="101"/>
    </row>
    <row r="10" spans="1:80" ht="23.25" customHeight="1" thickTop="1" x14ac:dyDescent="0.3">
      <c r="A10" s="114"/>
      <c r="B10" s="114"/>
      <c r="C10" s="114">
        <f>IF(D10&gt;0,1,0)</f>
        <v>0</v>
      </c>
      <c r="D10" s="107">
        <f>IF(E10&gt;0,1,0)</f>
        <v>0</v>
      </c>
      <c r="E10" s="116">
        <f>IF(I10&lt;&gt;$B$11,I10,0)</f>
        <v>0</v>
      </c>
      <c r="F10" s="115" t="str">
        <f>IF(OR(H10=1,H10=8,H10=14,H10=21,H10=27,H10=33,H10=310,H10=45),H10,IF(AND(T10=1,OR(S10="ج",S10="ر1",S10="ر2")),H10,""))</f>
        <v/>
      </c>
      <c r="G10" s="115" t="str">
        <f t="shared" si="4"/>
        <v/>
      </c>
      <c r="H10" s="115" t="str">
        <f t="shared" ref="H10:H27" si="6">G10</f>
        <v/>
      </c>
      <c r="I10" s="116" t="b">
        <f>IF(OR(S10="ج",S10="ر1",S10="ر2"),IF(T10=1,IF($D$5=$AO$7,0,IF(OR($D$5=$AO$1,$D$5=$AO$2,$D$5=$AO$5,$D$5=$AO$8),IF(S10="ج",5600,IF(S10="ر1",7200,IF(S10="ر2",8800,""))),IF(OR($D$5=$AO$3,$D$5=$AO$6),IF(S10="ج",3500,IF(S10="ر1",4500,IF(S10="ر2",5500,""))),IF($D$5=$AO$4,500,IF(S10="ج",7000,IF(S10="ر1",9000,IF(S10="ر2",11000,"")))))))))</f>
        <v>0</v>
      </c>
      <c r="J10" s="137" t="str">
        <f>IF(IFERROR(VLOOKUP(H10,$BL$4:$BN$54,2,0),"")=0,"",IFERROR(VLOOKUP(H10,$BL$4:$BN$54,2,0),""))</f>
        <v/>
      </c>
      <c r="K10" s="308" t="str">
        <f t="shared" ref="K10:K27" si="7">IFERROR(VLOOKUP(H10,$BL$4:$BN$54,3,0),"")</f>
        <v/>
      </c>
      <c r="L10" s="309"/>
      <c r="M10" s="309"/>
      <c r="N10" s="309"/>
      <c r="O10" s="309"/>
      <c r="P10" s="309"/>
      <c r="Q10" s="309"/>
      <c r="R10" s="310"/>
      <c r="S10" s="138" t="str">
        <f t="shared" si="5"/>
        <v/>
      </c>
      <c r="T10" s="140"/>
      <c r="V10" s="353" t="s">
        <v>715</v>
      </c>
      <c r="W10" s="353"/>
      <c r="X10" s="353"/>
      <c r="Y10" s="353"/>
      <c r="Z10" s="353"/>
      <c r="AA10" s="353"/>
      <c r="AC10" s="342" t="s">
        <v>889</v>
      </c>
      <c r="AD10" s="343"/>
      <c r="AE10" s="343"/>
      <c r="AF10" s="343"/>
      <c r="AG10" s="343"/>
      <c r="AH10" s="351">
        <f>IF(D5=AO4,COUNT(U13:U17)*1500,IF(OR(D5=AO3,D5=AO6),COUNT(U13:U17)*7500,IF(OR(D5=AO1,D5=AO2,D5=AO8,D5=AO5),COUNT(U13:U17)*12000,COUNT(U13:U17)*15000)))</f>
        <v>0</v>
      </c>
      <c r="AI10" s="351"/>
      <c r="AJ10" s="352"/>
      <c r="AK10" s="57"/>
      <c r="AL10" s="112"/>
      <c r="AM10" s="113"/>
      <c r="BK10" s="100" t="e">
        <f t="shared" si="1"/>
        <v>#N/A</v>
      </c>
      <c r="BL10" s="84">
        <v>6</v>
      </c>
      <c r="BM10" s="84">
        <v>5</v>
      </c>
      <c r="BN10" s="84" t="s">
        <v>160</v>
      </c>
      <c r="BO10" s="100" t="s">
        <v>58</v>
      </c>
      <c r="BP10" s="100" t="s">
        <v>310</v>
      </c>
      <c r="BQ10" s="100" t="str">
        <f t="shared" si="0"/>
        <v/>
      </c>
      <c r="BR10" s="110" t="e">
        <f>IF(VLOOKUP($D$1,ورقة4!$A$2:$AW$2768,7,0)=0,"",(VLOOKUP($D$1,ورقة4!$A$2:$AW$2768,7,0)))</f>
        <v>#N/A</v>
      </c>
      <c r="BS10" s="83" t="e">
        <f t="shared" si="2"/>
        <v>#N/A</v>
      </c>
      <c r="BT10" s="100" t="e">
        <f t="shared" si="3"/>
        <v>#N/A</v>
      </c>
      <c r="BU10" s="100"/>
      <c r="BX10" s="84"/>
      <c r="BY10" s="100"/>
      <c r="BZ10" s="101"/>
      <c r="CA10" s="101"/>
    </row>
    <row r="11" spans="1:80" ht="23.25" customHeight="1" thickBot="1" x14ac:dyDescent="0.35">
      <c r="A11" s="114"/>
      <c r="B11" s="114" t="b">
        <v>0</v>
      </c>
      <c r="C11" s="114">
        <f>D10+D11</f>
        <v>0</v>
      </c>
      <c r="D11" s="107">
        <f t="shared" ref="D11:D27" si="8">IF(E11&gt;0,1,0)</f>
        <v>0</v>
      </c>
      <c r="E11" s="116">
        <f t="shared" ref="E11:E27" si="9">IF(I11&lt;&gt;$B$11,I11,0)</f>
        <v>0</v>
      </c>
      <c r="F11" s="115" t="str">
        <f t="shared" ref="F11:F27" si="10">IF(AND(T11=1,OR(S11="ج",S11="ر1",S11="ر2")),H11,"")</f>
        <v/>
      </c>
      <c r="G11" s="115" t="str">
        <f t="shared" si="4"/>
        <v/>
      </c>
      <c r="H11" s="115" t="str">
        <f t="shared" si="6"/>
        <v/>
      </c>
      <c r="I11" s="116" t="b">
        <f>IF(OR(S11="ج",S11="ر1",S11="ر2"),IF(T11=1,IF($D$5=$AO$7,0,IF(OR($D$5=$AO$1,$D$5=$AO$2,$D$5=$AO$5,$D$5=$AO$8),IF(S11="ج",5600,IF(S11="ر1",7200,IF(S11="ر2",8800,""))),IF(OR($D$5=$AO$3,$D$5=$AO$6),IF(S11="ج",3500,IF(S11="ر1",4500,IF(S11="ر2",5500,""))),IF($D$5=$AO$4,500,IF(S11="ج",7000,IF(S11="ر1",9000,IF(S11="ر2",11000,"")))))))))</f>
        <v>0</v>
      </c>
      <c r="J11" s="137" t="str">
        <f>IF(IFERROR(VLOOKUP(H11,$BL$4:$BN$54,2,0),"")=0,"",IFERROR(VLOOKUP(H11,$BL$4:$BN$54,2,0),""))</f>
        <v/>
      </c>
      <c r="K11" s="308" t="str">
        <f t="shared" si="7"/>
        <v/>
      </c>
      <c r="L11" s="309"/>
      <c r="M11" s="309"/>
      <c r="N11" s="309"/>
      <c r="O11" s="309"/>
      <c r="P11" s="309"/>
      <c r="Q11" s="309"/>
      <c r="R11" s="310"/>
      <c r="S11" s="138" t="str">
        <f t="shared" si="5"/>
        <v/>
      </c>
      <c r="T11" s="140"/>
      <c r="V11" s="353"/>
      <c r="W11" s="353"/>
      <c r="X11" s="353"/>
      <c r="Y11" s="353"/>
      <c r="Z11" s="353"/>
      <c r="AA11" s="353"/>
      <c r="AC11" s="342" t="s">
        <v>1409</v>
      </c>
      <c r="AD11" s="343"/>
      <c r="AE11" s="343"/>
      <c r="AF11" s="343"/>
      <c r="AG11" s="343"/>
      <c r="AH11" s="351" t="e">
        <f>VLOOKUP($D$1,ورقة2!$A$2:$U$1828,16,0)</f>
        <v>#N/A</v>
      </c>
      <c r="AI11" s="351"/>
      <c r="AJ11" s="352"/>
      <c r="AK11" s="58"/>
      <c r="AL11" s="112"/>
      <c r="AM11" s="113"/>
      <c r="BK11" s="100" t="e">
        <f t="shared" si="1"/>
        <v>#N/A</v>
      </c>
      <c r="BL11" s="100">
        <v>7</v>
      </c>
      <c r="BM11" s="84">
        <v>102</v>
      </c>
      <c r="BN11" s="84" t="str">
        <f>IF(V10=BT1,"اللغة الإنكليزية (1)","اللغة الفرنسية (1)")</f>
        <v>اللغة الإنكليزية (1)</v>
      </c>
      <c r="BO11" s="100" t="s">
        <v>58</v>
      </c>
      <c r="BP11" s="100" t="s">
        <v>310</v>
      </c>
      <c r="BQ11" s="100" t="str">
        <f t="shared" si="0"/>
        <v/>
      </c>
      <c r="BR11" s="117" t="e">
        <f>IF(VLOOKUP($D$1,ورقة4!$A$2:$AW$2768,8,0)=0,"",(VLOOKUP($D$1,ورقة4!$A$2:$AW$2768,8,0)))</f>
        <v>#N/A</v>
      </c>
      <c r="BS11" s="83" t="e">
        <f t="shared" si="2"/>
        <v>#N/A</v>
      </c>
      <c r="BT11" s="100" t="e">
        <f t="shared" si="3"/>
        <v>#N/A</v>
      </c>
      <c r="BU11" s="100"/>
      <c r="BX11" s="100"/>
      <c r="BY11" s="100"/>
      <c r="BZ11" s="101"/>
      <c r="CA11" s="101"/>
    </row>
    <row r="12" spans="1:80" ht="23.25" customHeight="1" thickBot="1" x14ac:dyDescent="0.35">
      <c r="A12" s="114"/>
      <c r="B12" s="114"/>
      <c r="C12" s="114">
        <f>C11+D12</f>
        <v>0</v>
      </c>
      <c r="D12" s="107">
        <f t="shared" si="8"/>
        <v>0</v>
      </c>
      <c r="E12" s="116">
        <f t="shared" si="9"/>
        <v>0</v>
      </c>
      <c r="F12" s="115" t="str">
        <f t="shared" si="10"/>
        <v/>
      </c>
      <c r="G12" s="115" t="str">
        <f t="shared" si="4"/>
        <v/>
      </c>
      <c r="H12" s="115" t="str">
        <f t="shared" si="6"/>
        <v/>
      </c>
      <c r="I12" s="116" t="b">
        <f t="shared" ref="I12:I27" si="11">IF(OR(S12="ج",S12="ر1",S12="ر2"),IF(T12=1,IF($D$5=$AO$7,0,IF(OR($D$5=$AO$1,$D$5=$AO$2,$D$5=$AO$5,$D$5=$AO$8),IF(S12="ج",5600,IF(S12="ر1",7200,IF(S12="ر2",8800,""))),IF(OR($D$5=$AO$3,$D$5=$AO$6),IF(S12="ج",3500,IF(S12="ر1",4500,IF(S12="ر2",5500,""))),IF($D$5=$AO$4,500,IF(S12="ج",7000,IF(S12="ر1",9000,IF(S12="ر2",11000,"")))))))))</f>
        <v>0</v>
      </c>
      <c r="J12" s="137" t="str">
        <f t="shared" ref="J12:J27" si="12">IF(IFERROR(VLOOKUP(H12,$BL$4:$BN$54,2,0),"")=0,"",IFERROR(VLOOKUP(H12,$BL$4:$BN$54,2,0),""))</f>
        <v/>
      </c>
      <c r="K12" s="308" t="str">
        <f t="shared" si="7"/>
        <v/>
      </c>
      <c r="L12" s="309"/>
      <c r="M12" s="309"/>
      <c r="N12" s="309"/>
      <c r="O12" s="309"/>
      <c r="P12" s="309"/>
      <c r="Q12" s="309"/>
      <c r="R12" s="310"/>
      <c r="S12" s="138" t="str">
        <f t="shared" si="5"/>
        <v/>
      </c>
      <c r="T12" s="140"/>
      <c r="V12" s="344" t="str">
        <f>IF(D3="أنثى","منقطعة عن التسجيل في","منقطع عن التسجيل في")</f>
        <v>منقطع عن التسجيل في</v>
      </c>
      <c r="W12" s="344"/>
      <c r="X12" s="344"/>
      <c r="Y12" s="344"/>
      <c r="Z12" s="344"/>
      <c r="AA12" s="344"/>
      <c r="AC12" s="342" t="s">
        <v>894</v>
      </c>
      <c r="AD12" s="343"/>
      <c r="AE12" s="343"/>
      <c r="AF12" s="343"/>
      <c r="AG12" s="343"/>
      <c r="AH12" s="351" t="e">
        <f>SUM(AH7:AJ10)-SUM(AH11:AJ11)</f>
        <v>#N/A</v>
      </c>
      <c r="AI12" s="351"/>
      <c r="AJ12" s="352"/>
      <c r="AK12" s="58"/>
      <c r="AL12" s="112"/>
      <c r="AM12" s="113"/>
      <c r="BK12" s="100" t="str">
        <f t="shared" si="1"/>
        <v/>
      </c>
      <c r="BL12" s="84">
        <v>8</v>
      </c>
      <c r="BN12" s="100" t="s">
        <v>315</v>
      </c>
      <c r="BQ12" s="100" t="str">
        <f t="shared" ref="BQ12:BQ24" si="13">IFERROR(VLOOKUP(BN12,$K$9:$T$21,10,0),"")</f>
        <v/>
      </c>
      <c r="BS12" s="83" t="e">
        <f>IF(AND(BS13="",BS14="",BS15="",BS16="",BS17=""),"",BL12)</f>
        <v>#N/A</v>
      </c>
      <c r="BT12" s="100" t="e">
        <f>IF(AND(BT13="",BT14="",BT15="",BT16="",BT17=""),"",BL12)</f>
        <v>#N/A</v>
      </c>
      <c r="BX12" s="84"/>
      <c r="BY12" s="100"/>
      <c r="BZ12" s="101"/>
      <c r="CA12" s="101"/>
    </row>
    <row r="13" spans="1:80" ht="23.25" customHeight="1" x14ac:dyDescent="0.3">
      <c r="A13" s="114"/>
      <c r="B13" s="114"/>
      <c r="C13" s="114">
        <f t="shared" ref="C13:C27" si="14">C12+D13</f>
        <v>0</v>
      </c>
      <c r="D13" s="107">
        <f t="shared" si="8"/>
        <v>0</v>
      </c>
      <c r="E13" s="116">
        <f t="shared" si="9"/>
        <v>0</v>
      </c>
      <c r="F13" s="115" t="str">
        <f t="shared" si="10"/>
        <v/>
      </c>
      <c r="G13" s="115" t="str">
        <f t="shared" si="4"/>
        <v/>
      </c>
      <c r="H13" s="115" t="str">
        <f t="shared" si="6"/>
        <v/>
      </c>
      <c r="I13" s="116" t="b">
        <f t="shared" si="11"/>
        <v>0</v>
      </c>
      <c r="J13" s="137" t="str">
        <f t="shared" si="12"/>
        <v/>
      </c>
      <c r="K13" s="308" t="str">
        <f t="shared" si="7"/>
        <v/>
      </c>
      <c r="L13" s="309"/>
      <c r="M13" s="309"/>
      <c r="N13" s="309"/>
      <c r="O13" s="309"/>
      <c r="P13" s="309"/>
      <c r="Q13" s="309"/>
      <c r="R13" s="310"/>
      <c r="S13" s="138" t="str">
        <f t="shared" si="5"/>
        <v/>
      </c>
      <c r="T13" s="140"/>
      <c r="U13" s="107" t="str">
        <f>IFERROR(SMALL($A$27:$A$32,BL5),"")</f>
        <v/>
      </c>
      <c r="V13" s="341" t="str">
        <f>IFERROR(VLOOKUP(U13,$A$55:$C$59,2,0),"")</f>
        <v/>
      </c>
      <c r="W13" s="341"/>
      <c r="X13" s="341"/>
      <c r="Y13" s="341"/>
      <c r="Z13" s="341"/>
      <c r="AA13" s="341"/>
      <c r="AC13" s="342" t="s">
        <v>19</v>
      </c>
      <c r="AD13" s="343"/>
      <c r="AE13" s="343"/>
      <c r="AF13" s="343"/>
      <c r="AG13" s="343"/>
      <c r="AH13" s="354" t="s">
        <v>274</v>
      </c>
      <c r="AI13" s="354"/>
      <c r="AJ13" s="355"/>
      <c r="AK13" s="59"/>
      <c r="AL13" s="112"/>
      <c r="AM13" s="113"/>
      <c r="BK13" s="100" t="e">
        <f t="shared" si="1"/>
        <v>#N/A</v>
      </c>
      <c r="BL13" s="100">
        <v>9</v>
      </c>
      <c r="BM13" s="84">
        <v>6</v>
      </c>
      <c r="BN13" s="84" t="s">
        <v>161</v>
      </c>
      <c r="BO13" s="109" t="s">
        <v>58</v>
      </c>
      <c r="BP13" s="109" t="s">
        <v>312</v>
      </c>
      <c r="BQ13" s="100" t="str">
        <f t="shared" si="13"/>
        <v/>
      </c>
      <c r="BR13" s="104" t="e">
        <f>IF(VLOOKUP($D$1,ورقة4!$A$2:$AW$2768,9,0)=0,"",(VLOOKUP($D$1,ورقة4!$A$2:$AW$2768,9,0)))</f>
        <v>#N/A</v>
      </c>
      <c r="BS13" s="83" t="e">
        <f>IF(BR13="م",BL13,"")</f>
        <v>#N/A</v>
      </c>
      <c r="BT13" s="100" t="e">
        <f>IF(BR13="","",BL13)</f>
        <v>#N/A</v>
      </c>
      <c r="BX13" s="100"/>
      <c r="BY13" s="100"/>
      <c r="BZ13" s="101"/>
      <c r="CA13" s="101"/>
    </row>
    <row r="14" spans="1:80" ht="23.25" customHeight="1" x14ac:dyDescent="0.3">
      <c r="A14" s="114"/>
      <c r="B14" s="114"/>
      <c r="C14" s="114">
        <f t="shared" si="14"/>
        <v>0</v>
      </c>
      <c r="D14" s="107">
        <f t="shared" si="8"/>
        <v>0</v>
      </c>
      <c r="E14" s="116">
        <f t="shared" si="9"/>
        <v>0</v>
      </c>
      <c r="F14" s="115" t="str">
        <f t="shared" si="10"/>
        <v/>
      </c>
      <c r="G14" s="115" t="str">
        <f t="shared" si="4"/>
        <v/>
      </c>
      <c r="H14" s="115" t="str">
        <f t="shared" si="6"/>
        <v/>
      </c>
      <c r="I14" s="116" t="b">
        <f t="shared" si="11"/>
        <v>0</v>
      </c>
      <c r="J14" s="137" t="str">
        <f t="shared" si="12"/>
        <v/>
      </c>
      <c r="K14" s="308" t="str">
        <f t="shared" si="7"/>
        <v/>
      </c>
      <c r="L14" s="309"/>
      <c r="M14" s="309"/>
      <c r="N14" s="309"/>
      <c r="O14" s="309"/>
      <c r="P14" s="309"/>
      <c r="Q14" s="309"/>
      <c r="R14" s="310"/>
      <c r="S14" s="138" t="str">
        <f t="shared" si="5"/>
        <v/>
      </c>
      <c r="T14" s="140"/>
      <c r="U14" s="107" t="str">
        <f t="shared" ref="U14:U17" si="15">IFERROR(SMALL($A$27:$A$31,BL6),"")</f>
        <v/>
      </c>
      <c r="V14" s="341" t="str">
        <f t="shared" ref="V14:V17" si="16">IFERROR(VLOOKUP(U14,$A$55:$C$59,2,0),"")</f>
        <v/>
      </c>
      <c r="W14" s="341"/>
      <c r="X14" s="341"/>
      <c r="Y14" s="341"/>
      <c r="Z14" s="341"/>
      <c r="AA14" s="341"/>
      <c r="AC14" s="342" t="s">
        <v>22</v>
      </c>
      <c r="AD14" s="343"/>
      <c r="AE14" s="343"/>
      <c r="AF14" s="343"/>
      <c r="AG14" s="343"/>
      <c r="AH14" s="351" t="e">
        <f>IF(OR(AH12&lt;10000,D5=AO4,AH19=2,AH19=1),AH12,IF(AH13="نعم",AE25+AE26/2,AH12))</f>
        <v>#N/A</v>
      </c>
      <c r="AI14" s="351"/>
      <c r="AJ14" s="352"/>
      <c r="AK14" s="59"/>
      <c r="AL14" s="112"/>
      <c r="AM14" s="113"/>
      <c r="BK14" s="100" t="e">
        <f t="shared" si="1"/>
        <v>#N/A</v>
      </c>
      <c r="BL14" s="84">
        <v>10</v>
      </c>
      <c r="BM14" s="84">
        <v>7</v>
      </c>
      <c r="BN14" s="84" t="s">
        <v>162</v>
      </c>
      <c r="BO14" s="109" t="s">
        <v>58</v>
      </c>
      <c r="BP14" s="109" t="s">
        <v>312</v>
      </c>
      <c r="BQ14" s="100" t="str">
        <f t="shared" si="13"/>
        <v/>
      </c>
      <c r="BR14" s="110" t="e">
        <f>IF(VLOOKUP($D$1,ورقة4!$A$2:$AW$2768,10,0)=0,"",(VLOOKUP($D$1,ورقة4!$A$2:$AW$2768,10,0)))</f>
        <v>#N/A</v>
      </c>
      <c r="BS14" s="83" t="e">
        <f>IF(BR14="م",BL14,"")</f>
        <v>#N/A</v>
      </c>
      <c r="BT14" s="100" t="e">
        <f t="shared" ref="BT14:BT17" si="17">IF(BR14="","",BL14)</f>
        <v>#N/A</v>
      </c>
      <c r="BX14" s="84"/>
      <c r="BY14" s="100"/>
      <c r="BZ14" s="101"/>
      <c r="CA14" s="101"/>
    </row>
    <row r="15" spans="1:80" ht="23.25" customHeight="1" x14ac:dyDescent="0.3">
      <c r="A15" s="114"/>
      <c r="B15" s="114"/>
      <c r="C15" s="114">
        <f t="shared" si="14"/>
        <v>0</v>
      </c>
      <c r="D15" s="107">
        <f t="shared" si="8"/>
        <v>0</v>
      </c>
      <c r="E15" s="116">
        <f t="shared" si="9"/>
        <v>0</v>
      </c>
      <c r="F15" s="115" t="str">
        <f t="shared" si="10"/>
        <v/>
      </c>
      <c r="G15" s="115" t="str">
        <f t="shared" si="4"/>
        <v/>
      </c>
      <c r="H15" s="115" t="str">
        <f t="shared" si="6"/>
        <v/>
      </c>
      <c r="I15" s="116" t="b">
        <f t="shared" si="11"/>
        <v>0</v>
      </c>
      <c r="J15" s="137" t="str">
        <f t="shared" si="12"/>
        <v/>
      </c>
      <c r="K15" s="308" t="str">
        <f t="shared" si="7"/>
        <v/>
      </c>
      <c r="L15" s="309"/>
      <c r="M15" s="309"/>
      <c r="N15" s="309"/>
      <c r="O15" s="309"/>
      <c r="P15" s="309"/>
      <c r="Q15" s="309"/>
      <c r="R15" s="310"/>
      <c r="S15" s="138" t="str">
        <f t="shared" si="5"/>
        <v/>
      </c>
      <c r="T15" s="140"/>
      <c r="U15" s="107" t="str">
        <f t="shared" si="15"/>
        <v/>
      </c>
      <c r="V15" s="341" t="str">
        <f t="shared" si="16"/>
        <v/>
      </c>
      <c r="W15" s="341"/>
      <c r="X15" s="341"/>
      <c r="Y15" s="341"/>
      <c r="Z15" s="341"/>
      <c r="AA15" s="341"/>
      <c r="AC15" s="342" t="s">
        <v>24</v>
      </c>
      <c r="AD15" s="343"/>
      <c r="AE15" s="343"/>
      <c r="AF15" s="343"/>
      <c r="AG15" s="343"/>
      <c r="AH15" s="351" t="e">
        <f>IF(OR(D5=BE4,D5=BE7),0,AH12-AH14)</f>
        <v>#N/A</v>
      </c>
      <c r="AI15" s="351"/>
      <c r="AJ15" s="352"/>
      <c r="AK15" s="59"/>
      <c r="AL15" s="113"/>
      <c r="AM15" s="113"/>
      <c r="BK15" s="100" t="e">
        <f t="shared" si="1"/>
        <v>#N/A</v>
      </c>
      <c r="BL15" s="100">
        <v>11</v>
      </c>
      <c r="BM15" s="84">
        <v>8</v>
      </c>
      <c r="BN15" s="84" t="s">
        <v>163</v>
      </c>
      <c r="BO15" s="109" t="s">
        <v>58</v>
      </c>
      <c r="BP15" s="109" t="s">
        <v>312</v>
      </c>
      <c r="BQ15" s="100" t="str">
        <f t="shared" si="13"/>
        <v/>
      </c>
      <c r="BR15" s="110" t="e">
        <f>IF(VLOOKUP($D$1,ورقة4!$A$2:$AW$2768,11,0)=0,"",(VLOOKUP($D$1,ورقة4!$A$2:$AW$2768,11,0)))</f>
        <v>#N/A</v>
      </c>
      <c r="BS15" s="83" t="e">
        <f>IF(BR15="م",BL15,"")</f>
        <v>#N/A</v>
      </c>
      <c r="BT15" s="100" t="e">
        <f t="shared" si="17"/>
        <v>#N/A</v>
      </c>
      <c r="BX15" s="100"/>
      <c r="BY15" s="100"/>
      <c r="BZ15" s="101"/>
      <c r="CA15" s="101"/>
      <c r="CB15" s="106"/>
    </row>
    <row r="16" spans="1:80" ht="23.25" customHeight="1" x14ac:dyDescent="0.3">
      <c r="A16" s="114"/>
      <c r="B16" s="114"/>
      <c r="C16" s="114">
        <f t="shared" si="14"/>
        <v>0</v>
      </c>
      <c r="D16" s="107">
        <f t="shared" si="8"/>
        <v>0</v>
      </c>
      <c r="E16" s="116">
        <f t="shared" si="9"/>
        <v>0</v>
      </c>
      <c r="F16" s="115" t="str">
        <f t="shared" si="10"/>
        <v/>
      </c>
      <c r="G16" s="115" t="str">
        <f t="shared" si="4"/>
        <v/>
      </c>
      <c r="H16" s="115" t="str">
        <f t="shared" si="6"/>
        <v/>
      </c>
      <c r="I16" s="116" t="b">
        <f t="shared" si="11"/>
        <v>0</v>
      </c>
      <c r="J16" s="137" t="str">
        <f>IF(IFERROR(VLOOKUP(H16,$BL$4:$BN$54,2,0),"")=0,"",IFERROR(VLOOKUP(H16,$BL$4:$BN$54,2,0),""))</f>
        <v/>
      </c>
      <c r="K16" s="308" t="str">
        <f t="shared" si="7"/>
        <v/>
      </c>
      <c r="L16" s="309"/>
      <c r="M16" s="309"/>
      <c r="N16" s="309"/>
      <c r="O16" s="309"/>
      <c r="P16" s="309"/>
      <c r="Q16" s="309"/>
      <c r="R16" s="310"/>
      <c r="S16" s="138" t="str">
        <f t="shared" si="5"/>
        <v/>
      </c>
      <c r="T16" s="140"/>
      <c r="U16" s="107" t="str">
        <f t="shared" si="15"/>
        <v/>
      </c>
      <c r="V16" s="341" t="str">
        <f t="shared" si="16"/>
        <v/>
      </c>
      <c r="W16" s="341"/>
      <c r="X16" s="341"/>
      <c r="Y16" s="341"/>
      <c r="Z16" s="341"/>
      <c r="AA16" s="341"/>
      <c r="AC16" s="342" t="s">
        <v>153</v>
      </c>
      <c r="AD16" s="343"/>
      <c r="AE16" s="343"/>
      <c r="AF16" s="343"/>
      <c r="AG16" s="343"/>
      <c r="AH16" s="351">
        <f>COUNTIFS(S9:S27,"ج",T9:T27,1)</f>
        <v>0</v>
      </c>
      <c r="AI16" s="351"/>
      <c r="AJ16" s="352"/>
      <c r="AK16" s="59"/>
      <c r="AL16" s="113"/>
      <c r="AM16" s="113"/>
      <c r="BK16" s="100" t="e">
        <f t="shared" si="1"/>
        <v>#N/A</v>
      </c>
      <c r="BL16" s="84">
        <v>12</v>
      </c>
      <c r="BM16" s="84">
        <v>9</v>
      </c>
      <c r="BN16" s="84" t="str">
        <f>IF(V10=BT1,"دراسات تجارية باللغة الإنكليزية","دراسات تجارية باللغة الفرنسية")</f>
        <v>دراسات تجارية باللغة الإنكليزية</v>
      </c>
      <c r="BO16" s="109" t="s">
        <v>58</v>
      </c>
      <c r="BP16" s="109" t="s">
        <v>312</v>
      </c>
      <c r="BQ16" s="100" t="str">
        <f t="shared" si="13"/>
        <v/>
      </c>
      <c r="BR16" s="110" t="e">
        <f>IF(VLOOKUP($D$1,ورقة4!$A$2:$AW$2768,12,0)=0,"",(VLOOKUP($D$1,ورقة4!$A$2:$AW$2768,12,0)))</f>
        <v>#N/A</v>
      </c>
      <c r="BS16" s="83" t="e">
        <f>IF(BR16="م",BL16,"")</f>
        <v>#N/A</v>
      </c>
      <c r="BT16" s="100" t="e">
        <f t="shared" si="17"/>
        <v>#N/A</v>
      </c>
      <c r="BU16" s="84"/>
      <c r="BV16" s="84"/>
      <c r="BX16" s="84"/>
      <c r="BY16" s="100"/>
      <c r="BZ16" s="101"/>
      <c r="CA16" s="101"/>
      <c r="CB16" s="106"/>
    </row>
    <row r="17" spans="1:80" ht="23.25" customHeight="1" thickBot="1" x14ac:dyDescent="0.35">
      <c r="A17" s="114"/>
      <c r="B17" s="114"/>
      <c r="C17" s="114">
        <f t="shared" si="14"/>
        <v>0</v>
      </c>
      <c r="D17" s="107">
        <f t="shared" si="8"/>
        <v>0</v>
      </c>
      <c r="E17" s="116">
        <f t="shared" si="9"/>
        <v>0</v>
      </c>
      <c r="F17" s="115" t="str">
        <f t="shared" si="10"/>
        <v/>
      </c>
      <c r="G17" s="115" t="str">
        <f t="shared" si="4"/>
        <v/>
      </c>
      <c r="H17" s="115" t="str">
        <f t="shared" si="6"/>
        <v/>
      </c>
      <c r="I17" s="116" t="b">
        <f t="shared" si="11"/>
        <v>0</v>
      </c>
      <c r="J17" s="137" t="str">
        <f t="shared" si="12"/>
        <v/>
      </c>
      <c r="K17" s="308" t="str">
        <f t="shared" si="7"/>
        <v/>
      </c>
      <c r="L17" s="309"/>
      <c r="M17" s="309"/>
      <c r="N17" s="309"/>
      <c r="O17" s="309"/>
      <c r="P17" s="309"/>
      <c r="Q17" s="309"/>
      <c r="R17" s="310"/>
      <c r="S17" s="138" t="str">
        <f t="shared" si="5"/>
        <v/>
      </c>
      <c r="T17" s="140"/>
      <c r="U17" s="107" t="str">
        <f t="shared" si="15"/>
        <v/>
      </c>
      <c r="V17" s="341" t="str">
        <f t="shared" si="16"/>
        <v/>
      </c>
      <c r="W17" s="341"/>
      <c r="X17" s="341"/>
      <c r="Y17" s="341"/>
      <c r="Z17" s="341"/>
      <c r="AA17" s="341"/>
      <c r="AC17" s="342" t="s">
        <v>711</v>
      </c>
      <c r="AD17" s="343"/>
      <c r="AE17" s="343"/>
      <c r="AF17" s="343"/>
      <c r="AG17" s="343"/>
      <c r="AH17" s="351">
        <f>COUNTIFS(S9:S27,"ر1",T9:T27,1)</f>
        <v>0</v>
      </c>
      <c r="AI17" s="351"/>
      <c r="AJ17" s="352"/>
      <c r="AK17" s="59"/>
      <c r="AL17" s="113"/>
      <c r="AM17" s="113"/>
      <c r="BK17" s="100" t="e">
        <f t="shared" si="1"/>
        <v>#N/A</v>
      </c>
      <c r="BL17" s="100">
        <v>13</v>
      </c>
      <c r="BM17" s="84">
        <v>10</v>
      </c>
      <c r="BN17" s="84" t="s">
        <v>164</v>
      </c>
      <c r="BO17" s="109" t="s">
        <v>58</v>
      </c>
      <c r="BP17" s="109" t="s">
        <v>312</v>
      </c>
      <c r="BQ17" s="100" t="str">
        <f t="shared" si="13"/>
        <v/>
      </c>
      <c r="BR17" s="117" t="e">
        <f>IF(VLOOKUP($D$1,ورقة4!$A$2:$AW$2768,13,0)=0,"",(VLOOKUP($D$1,ورقة4!$A$2:$AW$2768,13,0)))</f>
        <v>#N/A</v>
      </c>
      <c r="BS17" s="83" t="e">
        <f>IF(BR17="م",BL17,"")</f>
        <v>#N/A</v>
      </c>
      <c r="BT17" s="100" t="e">
        <f t="shared" si="17"/>
        <v>#N/A</v>
      </c>
      <c r="BX17" s="100"/>
      <c r="BY17" s="100"/>
      <c r="BZ17" s="101"/>
      <c r="CA17" s="101"/>
    </row>
    <row r="18" spans="1:80" ht="23.25" customHeight="1" thickBot="1" x14ac:dyDescent="0.35">
      <c r="A18" s="114"/>
      <c r="B18" s="114"/>
      <c r="C18" s="114">
        <f t="shared" si="14"/>
        <v>0</v>
      </c>
      <c r="D18" s="107">
        <f t="shared" si="8"/>
        <v>0</v>
      </c>
      <c r="E18" s="116">
        <f t="shared" si="9"/>
        <v>0</v>
      </c>
      <c r="F18" s="115" t="str">
        <f t="shared" si="10"/>
        <v/>
      </c>
      <c r="G18" s="115" t="str">
        <f t="shared" si="4"/>
        <v/>
      </c>
      <c r="H18" s="115" t="str">
        <f t="shared" si="6"/>
        <v/>
      </c>
      <c r="I18" s="116" t="b">
        <f t="shared" si="11"/>
        <v>0</v>
      </c>
      <c r="J18" s="137" t="str">
        <f t="shared" si="12"/>
        <v/>
      </c>
      <c r="K18" s="308" t="str">
        <f t="shared" si="7"/>
        <v/>
      </c>
      <c r="L18" s="309"/>
      <c r="M18" s="309"/>
      <c r="N18" s="309"/>
      <c r="O18" s="309"/>
      <c r="P18" s="309"/>
      <c r="Q18" s="309"/>
      <c r="R18" s="310"/>
      <c r="S18" s="138" t="str">
        <f t="shared" si="5"/>
        <v/>
      </c>
      <c r="T18" s="140"/>
      <c r="AC18" s="342" t="s">
        <v>712</v>
      </c>
      <c r="AD18" s="343"/>
      <c r="AE18" s="343"/>
      <c r="AF18" s="343"/>
      <c r="AG18" s="343"/>
      <c r="AH18" s="351">
        <f>COUNTIFS(S9:S27,"ر2",T9:T27,1)</f>
        <v>0</v>
      </c>
      <c r="AI18" s="351"/>
      <c r="AJ18" s="352"/>
      <c r="AK18" s="59"/>
      <c r="AL18" s="113"/>
      <c r="AM18" s="113"/>
      <c r="BK18" s="100" t="str">
        <f t="shared" si="1"/>
        <v/>
      </c>
      <c r="BL18" s="100">
        <v>14</v>
      </c>
      <c r="BN18" s="100" t="s">
        <v>316</v>
      </c>
      <c r="BQ18" s="100" t="str">
        <f t="shared" si="13"/>
        <v/>
      </c>
      <c r="BS18" s="83" t="e">
        <f>IF(AND(BS19="",BS20="",BS21="",BS22="",BS23="",BS24=""),"",BL18)</f>
        <v>#N/A</v>
      </c>
      <c r="BT18" s="100" t="e">
        <f>IF(AND(BT19="",BT20="",BT21="",BT22="",BT23="",BT24=""),"",BL18)</f>
        <v>#N/A</v>
      </c>
      <c r="BX18" s="84"/>
      <c r="BY18" s="100"/>
      <c r="BZ18" s="101"/>
      <c r="CA18" s="101"/>
    </row>
    <row r="19" spans="1:80" ht="23.25" customHeight="1" thickBot="1" x14ac:dyDescent="0.35">
      <c r="A19" s="114"/>
      <c r="B19" s="114"/>
      <c r="C19" s="114">
        <f t="shared" si="14"/>
        <v>0</v>
      </c>
      <c r="D19" s="107">
        <f t="shared" si="8"/>
        <v>0</v>
      </c>
      <c r="E19" s="116">
        <f t="shared" si="9"/>
        <v>0</v>
      </c>
      <c r="F19" s="115" t="str">
        <f t="shared" si="10"/>
        <v/>
      </c>
      <c r="G19" s="115" t="str">
        <f t="shared" si="4"/>
        <v/>
      </c>
      <c r="H19" s="115" t="str">
        <f t="shared" si="6"/>
        <v/>
      </c>
      <c r="I19" s="116" t="b">
        <f t="shared" si="11"/>
        <v>0</v>
      </c>
      <c r="J19" s="137" t="str">
        <f t="shared" si="12"/>
        <v/>
      </c>
      <c r="K19" s="308" t="str">
        <f t="shared" si="7"/>
        <v/>
      </c>
      <c r="L19" s="309"/>
      <c r="M19" s="309"/>
      <c r="N19" s="309"/>
      <c r="O19" s="309"/>
      <c r="P19" s="309"/>
      <c r="Q19" s="309"/>
      <c r="R19" s="310"/>
      <c r="S19" s="138" t="str">
        <f t="shared" si="5"/>
        <v/>
      </c>
      <c r="T19" s="140"/>
      <c r="AC19" s="356" t="s">
        <v>336</v>
      </c>
      <c r="AD19" s="357"/>
      <c r="AE19" s="357"/>
      <c r="AF19" s="357"/>
      <c r="AG19" s="357"/>
      <c r="AH19" s="358">
        <f>SUM(AH16:AJ18)</f>
        <v>0</v>
      </c>
      <c r="AI19" s="358"/>
      <c r="AJ19" s="359"/>
      <c r="AK19" s="80"/>
      <c r="AL19" s="113"/>
      <c r="AM19" s="113"/>
      <c r="BK19" s="100" t="e">
        <f t="shared" si="1"/>
        <v>#N/A</v>
      </c>
      <c r="BL19" s="84">
        <v>15</v>
      </c>
      <c r="BM19" s="84">
        <v>11</v>
      </c>
      <c r="BN19" s="84" t="s">
        <v>187</v>
      </c>
      <c r="BO19" s="109" t="s">
        <v>311</v>
      </c>
      <c r="BP19" s="109" t="s">
        <v>310</v>
      </c>
      <c r="BQ19" s="100" t="str">
        <f t="shared" si="13"/>
        <v/>
      </c>
      <c r="BR19" s="104" t="e">
        <f>IF(VLOOKUP($D$1,ورقة4!$A$2:$AW$2768,14,0)=0,"",(VLOOKUP($D$1,ورقة4!$A$2:$AW$2768,14,0)))</f>
        <v>#N/A</v>
      </c>
      <c r="BS19" s="83" t="e">
        <f t="shared" ref="BS19:BS24" si="18">IF(BR19="م",BL19,"")</f>
        <v>#N/A</v>
      </c>
      <c r="BT19" s="100" t="e">
        <f>IF(BR19="","",BL19)</f>
        <v>#N/A</v>
      </c>
      <c r="BX19" s="100"/>
      <c r="BY19" s="100"/>
      <c r="BZ19" s="101"/>
      <c r="CA19" s="101"/>
    </row>
    <row r="20" spans="1:80" ht="23.25" customHeight="1" thickTop="1" x14ac:dyDescent="0.3">
      <c r="A20" s="114"/>
      <c r="B20" s="114"/>
      <c r="C20" s="114">
        <f t="shared" si="14"/>
        <v>0</v>
      </c>
      <c r="D20" s="107">
        <f t="shared" si="8"/>
        <v>0</v>
      </c>
      <c r="E20" s="116">
        <f t="shared" si="9"/>
        <v>0</v>
      </c>
      <c r="F20" s="115" t="str">
        <f t="shared" si="10"/>
        <v/>
      </c>
      <c r="G20" s="115" t="str">
        <f t="shared" si="4"/>
        <v/>
      </c>
      <c r="H20" s="115" t="str">
        <f t="shared" si="6"/>
        <v/>
      </c>
      <c r="I20" s="116" t="b">
        <f t="shared" si="11"/>
        <v>0</v>
      </c>
      <c r="J20" s="137" t="str">
        <f t="shared" si="12"/>
        <v/>
      </c>
      <c r="K20" s="308" t="str">
        <f>IFERROR(VLOOKUP(H20,$BL$4:$BN$54,3,0),"")</f>
        <v/>
      </c>
      <c r="L20" s="309"/>
      <c r="M20" s="309"/>
      <c r="N20" s="309"/>
      <c r="O20" s="309"/>
      <c r="P20" s="309"/>
      <c r="Q20" s="309"/>
      <c r="R20" s="310"/>
      <c r="S20" s="138" t="str">
        <f t="shared" si="5"/>
        <v/>
      </c>
      <c r="T20" s="140"/>
      <c r="AB20" s="112"/>
      <c r="AK20" s="118"/>
      <c r="AL20" s="113"/>
      <c r="AM20" s="113"/>
      <c r="BK20" s="100" t="e">
        <f t="shared" si="1"/>
        <v>#N/A</v>
      </c>
      <c r="BL20" s="100">
        <v>16</v>
      </c>
      <c r="BM20" s="84">
        <v>12</v>
      </c>
      <c r="BN20" s="84" t="s">
        <v>188</v>
      </c>
      <c r="BO20" s="109" t="s">
        <v>311</v>
      </c>
      <c r="BP20" s="109" t="s">
        <v>310</v>
      </c>
      <c r="BQ20" s="100" t="str">
        <f t="shared" si="13"/>
        <v/>
      </c>
      <c r="BR20" s="119" t="e">
        <f>IF(VLOOKUP($D$1,ورقة4!$A$2:$AW$2768,15,0)=0,"",(VLOOKUP($D$1,ورقة4!$A$2:$AW$2768,15,0)))</f>
        <v>#N/A</v>
      </c>
      <c r="BS20" s="83" t="e">
        <f t="shared" si="18"/>
        <v>#N/A</v>
      </c>
      <c r="BT20" s="100" t="e">
        <f t="shared" ref="BT20:BT24" si="19">IF(BR20="","",BL20)</f>
        <v>#N/A</v>
      </c>
      <c r="BX20" s="84"/>
      <c r="BY20" s="100"/>
      <c r="BZ20" s="101"/>
      <c r="CA20" s="101"/>
    </row>
    <row r="21" spans="1:80" ht="23.25" customHeight="1" x14ac:dyDescent="0.3">
      <c r="A21" s="115" t="str">
        <f t="shared" ref="A21:A22" si="20">IFERROR(SMALL($BS$4:$BS$42,BL18),"")</f>
        <v/>
      </c>
      <c r="B21" s="115">
        <f t="shared" ref="B21:B22" si="21">IF(OR(A21=1,A21=8,A21=14,A21=21,A21=27,A21=33,A21=""),0,1)</f>
        <v>0</v>
      </c>
      <c r="C21" s="114">
        <f t="shared" si="14"/>
        <v>0</v>
      </c>
      <c r="D21" s="107">
        <f t="shared" si="8"/>
        <v>0</v>
      </c>
      <c r="E21" s="116">
        <f t="shared" si="9"/>
        <v>0</v>
      </c>
      <c r="F21" s="115" t="str">
        <f t="shared" si="10"/>
        <v/>
      </c>
      <c r="G21" s="115" t="str">
        <f t="shared" si="4"/>
        <v/>
      </c>
      <c r="H21" s="115" t="str">
        <f t="shared" si="6"/>
        <v/>
      </c>
      <c r="I21" s="116" t="b">
        <f t="shared" si="11"/>
        <v>0</v>
      </c>
      <c r="J21" s="137" t="str">
        <f t="shared" si="12"/>
        <v/>
      </c>
      <c r="K21" s="308" t="str">
        <f t="shared" si="7"/>
        <v/>
      </c>
      <c r="L21" s="309"/>
      <c r="M21" s="309"/>
      <c r="N21" s="309"/>
      <c r="O21" s="309"/>
      <c r="P21" s="309"/>
      <c r="Q21" s="309"/>
      <c r="R21" s="310"/>
      <c r="S21" s="138" t="str">
        <f t="shared" si="5"/>
        <v/>
      </c>
      <c r="T21" s="140"/>
      <c r="AB21" s="112"/>
      <c r="AK21" s="118"/>
      <c r="AL21" s="113"/>
      <c r="AM21" s="113"/>
      <c r="BK21" s="100" t="e">
        <f t="shared" si="1"/>
        <v>#N/A</v>
      </c>
      <c r="BL21" s="84">
        <v>17</v>
      </c>
      <c r="BM21" s="84">
        <v>13</v>
      </c>
      <c r="BN21" s="84" t="s">
        <v>189</v>
      </c>
      <c r="BO21" s="109" t="s">
        <v>311</v>
      </c>
      <c r="BP21" s="109" t="s">
        <v>310</v>
      </c>
      <c r="BQ21" s="100" t="str">
        <f t="shared" si="13"/>
        <v/>
      </c>
      <c r="BR21" s="119" t="e">
        <f>IF(VLOOKUP($D$1,ورقة4!$A$2:$AW$2768,16,0)=0,"",(VLOOKUP($D$1,ورقة4!$A$2:$AW$2768,16,0)))</f>
        <v>#N/A</v>
      </c>
      <c r="BS21" s="83" t="e">
        <f t="shared" si="18"/>
        <v>#N/A</v>
      </c>
      <c r="BT21" s="100" t="e">
        <f t="shared" si="19"/>
        <v>#N/A</v>
      </c>
      <c r="BX21" s="100"/>
      <c r="BY21" s="100"/>
      <c r="BZ21" s="101"/>
      <c r="CA21" s="101"/>
    </row>
    <row r="22" spans="1:80" ht="23.25" customHeight="1" x14ac:dyDescent="0.3">
      <c r="A22" s="115" t="str">
        <f t="shared" si="20"/>
        <v/>
      </c>
      <c r="B22" s="115">
        <f t="shared" si="21"/>
        <v>0</v>
      </c>
      <c r="C22" s="114">
        <f t="shared" si="14"/>
        <v>0</v>
      </c>
      <c r="D22" s="107">
        <f t="shared" si="8"/>
        <v>0</v>
      </c>
      <c r="E22" s="116">
        <f t="shared" si="9"/>
        <v>0</v>
      </c>
      <c r="F22" s="115" t="str">
        <f t="shared" si="10"/>
        <v/>
      </c>
      <c r="G22" s="115" t="str">
        <f t="shared" si="4"/>
        <v/>
      </c>
      <c r="H22" s="115" t="str">
        <f t="shared" si="6"/>
        <v/>
      </c>
      <c r="I22" s="116" t="b">
        <f t="shared" si="11"/>
        <v>0</v>
      </c>
      <c r="J22" s="137" t="str">
        <f t="shared" si="12"/>
        <v/>
      </c>
      <c r="K22" s="308" t="str">
        <f t="shared" si="7"/>
        <v/>
      </c>
      <c r="L22" s="309"/>
      <c r="M22" s="309"/>
      <c r="N22" s="309"/>
      <c r="O22" s="309"/>
      <c r="P22" s="309"/>
      <c r="Q22" s="309"/>
      <c r="R22" s="310"/>
      <c r="S22" s="138" t="str">
        <f t="shared" si="5"/>
        <v/>
      </c>
      <c r="T22" s="140"/>
      <c r="AB22" s="112"/>
      <c r="AK22" s="118"/>
      <c r="AL22" s="113"/>
      <c r="AM22" s="113"/>
      <c r="BK22" s="100" t="e">
        <f t="shared" si="1"/>
        <v>#N/A</v>
      </c>
      <c r="BL22" s="100">
        <v>18</v>
      </c>
      <c r="BM22" s="84">
        <v>14</v>
      </c>
      <c r="BN22" s="84" t="s">
        <v>190</v>
      </c>
      <c r="BO22" s="109" t="s">
        <v>311</v>
      </c>
      <c r="BP22" s="109" t="s">
        <v>310</v>
      </c>
      <c r="BQ22" s="100" t="str">
        <f t="shared" si="13"/>
        <v/>
      </c>
      <c r="BR22" s="119" t="e">
        <f>IF(VLOOKUP($D$1,ورقة4!$A$2:$AW$2768,17,0)=0,"",(VLOOKUP($D$1,ورقة4!$A$2:$AW$2768,17,0)))</f>
        <v>#N/A</v>
      </c>
      <c r="BS22" s="83" t="e">
        <f t="shared" si="18"/>
        <v>#N/A</v>
      </c>
      <c r="BT22" s="100" t="e">
        <f t="shared" si="19"/>
        <v>#N/A</v>
      </c>
      <c r="BX22" s="84"/>
      <c r="BY22" s="100"/>
      <c r="BZ22" s="101"/>
      <c r="CA22" s="101"/>
    </row>
    <row r="23" spans="1:80" ht="23.25" customHeight="1" x14ac:dyDescent="0.3">
      <c r="A23" s="115"/>
      <c r="B23" s="120"/>
      <c r="C23" s="114">
        <f t="shared" si="14"/>
        <v>0</v>
      </c>
      <c r="D23" s="107">
        <f t="shared" si="8"/>
        <v>0</v>
      </c>
      <c r="E23" s="116">
        <f t="shared" si="9"/>
        <v>0</v>
      </c>
      <c r="F23" s="115" t="str">
        <f t="shared" si="10"/>
        <v/>
      </c>
      <c r="G23" s="115" t="str">
        <f t="shared" si="4"/>
        <v/>
      </c>
      <c r="H23" s="115" t="str">
        <f t="shared" si="6"/>
        <v/>
      </c>
      <c r="I23" s="116" t="b">
        <f t="shared" si="11"/>
        <v>0</v>
      </c>
      <c r="J23" s="137" t="str">
        <f t="shared" si="12"/>
        <v/>
      </c>
      <c r="K23" s="308" t="str">
        <f t="shared" si="7"/>
        <v/>
      </c>
      <c r="L23" s="309"/>
      <c r="M23" s="309"/>
      <c r="N23" s="309"/>
      <c r="O23" s="309"/>
      <c r="P23" s="309"/>
      <c r="Q23" s="309"/>
      <c r="R23" s="310"/>
      <c r="S23" s="138" t="str">
        <f t="shared" si="5"/>
        <v/>
      </c>
      <c r="T23" s="140"/>
      <c r="AB23" s="44"/>
      <c r="AD23" s="107">
        <v>1</v>
      </c>
      <c r="AE23" s="121" t="e">
        <f>VLOOKUP(AD23,$C$10:$E$26,3,0)</f>
        <v>#N/A</v>
      </c>
      <c r="AK23" s="118"/>
      <c r="AL23" s="113"/>
      <c r="AM23" s="113"/>
      <c r="BK23" s="100" t="e">
        <f t="shared" si="1"/>
        <v>#N/A</v>
      </c>
      <c r="BL23" s="84">
        <v>19</v>
      </c>
      <c r="BM23" s="84">
        <v>15</v>
      </c>
      <c r="BN23" s="84" t="str">
        <f>IF(V10=BT1,"التمويل باللغة الإنكليزية","التمويل باللغة الفرنسية")</f>
        <v>التمويل باللغة الإنكليزية</v>
      </c>
      <c r="BO23" s="109" t="s">
        <v>311</v>
      </c>
      <c r="BP23" s="109" t="s">
        <v>310</v>
      </c>
      <c r="BQ23" s="100" t="str">
        <f t="shared" si="13"/>
        <v/>
      </c>
      <c r="BR23" s="119" t="e">
        <f>IF(VLOOKUP($D$1,ورقة4!$A$2:$AW$2768,18,0)=0,"",(VLOOKUP($D$1,ورقة4!$A$2:$AW$2768,18,0)))</f>
        <v>#N/A</v>
      </c>
      <c r="BS23" s="83" t="e">
        <f t="shared" si="18"/>
        <v>#N/A</v>
      </c>
      <c r="BT23" s="100" t="e">
        <f t="shared" si="19"/>
        <v>#N/A</v>
      </c>
      <c r="BU23" s="84"/>
      <c r="BV23" s="84"/>
      <c r="BX23" s="100"/>
      <c r="BY23" s="100"/>
      <c r="BZ23" s="101"/>
      <c r="CA23" s="101"/>
      <c r="CB23" s="106"/>
    </row>
    <row r="24" spans="1:80" ht="23.25" customHeight="1" thickBot="1" x14ac:dyDescent="0.35">
      <c r="A24" s="115"/>
      <c r="B24" s="120"/>
      <c r="C24" s="114">
        <f t="shared" si="14"/>
        <v>0</v>
      </c>
      <c r="D24" s="107">
        <f t="shared" si="8"/>
        <v>0</v>
      </c>
      <c r="E24" s="116">
        <f t="shared" si="9"/>
        <v>0</v>
      </c>
      <c r="F24" s="115" t="str">
        <f t="shared" si="10"/>
        <v/>
      </c>
      <c r="G24" s="115" t="str">
        <f t="shared" si="4"/>
        <v/>
      </c>
      <c r="H24" s="115" t="str">
        <f t="shared" si="6"/>
        <v/>
      </c>
      <c r="I24" s="116" t="b">
        <f t="shared" si="11"/>
        <v>0</v>
      </c>
      <c r="J24" s="137" t="str">
        <f t="shared" si="12"/>
        <v/>
      </c>
      <c r="K24" s="308" t="str">
        <f t="shared" si="7"/>
        <v/>
      </c>
      <c r="L24" s="309"/>
      <c r="M24" s="309"/>
      <c r="N24" s="309"/>
      <c r="O24" s="309"/>
      <c r="P24" s="309"/>
      <c r="Q24" s="309"/>
      <c r="R24" s="310"/>
      <c r="S24" s="138" t="str">
        <f t="shared" si="5"/>
        <v/>
      </c>
      <c r="T24" s="140"/>
      <c r="AB24" s="44"/>
      <c r="AD24" s="107">
        <v>2</v>
      </c>
      <c r="AE24" s="121" t="e">
        <f>VLOOKUP(AD24,$C$10:$E$26,3,0)</f>
        <v>#N/A</v>
      </c>
      <c r="AK24" s="118"/>
      <c r="AL24" s="113"/>
      <c r="AM24" s="113"/>
      <c r="BK24" s="100" t="e">
        <f t="shared" si="1"/>
        <v>#N/A</v>
      </c>
      <c r="BL24" s="100">
        <v>20</v>
      </c>
      <c r="BM24" s="84">
        <v>302</v>
      </c>
      <c r="BN24" s="84" t="str">
        <f>IF(V10=BT1,"اللغة الإنكليزية (2)","اللغة الفرنسية (2)")</f>
        <v>اللغة الإنكليزية (2)</v>
      </c>
      <c r="BO24" s="109" t="s">
        <v>311</v>
      </c>
      <c r="BP24" s="109" t="s">
        <v>310</v>
      </c>
      <c r="BQ24" s="100" t="str">
        <f t="shared" si="13"/>
        <v/>
      </c>
      <c r="BR24" s="122" t="e">
        <f>IF(VLOOKUP($D$1,ورقة4!$A$2:$AW$2768,19,0)=0,"",(VLOOKUP($D$1,ورقة4!$A$2:$AW$2768,19,0)))</f>
        <v>#N/A</v>
      </c>
      <c r="BS24" s="83" t="e">
        <f t="shared" si="18"/>
        <v>#N/A</v>
      </c>
      <c r="BT24" s="100" t="e">
        <f t="shared" si="19"/>
        <v>#N/A</v>
      </c>
      <c r="BX24" s="84"/>
      <c r="BY24" s="100"/>
      <c r="BZ24" s="101"/>
      <c r="CA24" s="101"/>
      <c r="CB24" s="106"/>
    </row>
    <row r="25" spans="1:80" ht="23.25" customHeight="1" thickBot="1" x14ac:dyDescent="0.35">
      <c r="A25" s="115"/>
      <c r="B25" s="120"/>
      <c r="C25" s="114">
        <f t="shared" si="14"/>
        <v>0</v>
      </c>
      <c r="D25" s="107">
        <f t="shared" si="8"/>
        <v>0</v>
      </c>
      <c r="E25" s="116">
        <f t="shared" si="9"/>
        <v>0</v>
      </c>
      <c r="F25" s="115" t="str">
        <f t="shared" si="10"/>
        <v/>
      </c>
      <c r="G25" s="115" t="str">
        <f t="shared" si="4"/>
        <v/>
      </c>
      <c r="H25" s="115" t="str">
        <f t="shared" si="6"/>
        <v/>
      </c>
      <c r="I25" s="116" t="b">
        <f t="shared" si="11"/>
        <v>0</v>
      </c>
      <c r="J25" s="137" t="str">
        <f t="shared" si="12"/>
        <v/>
      </c>
      <c r="K25" s="308" t="str">
        <f t="shared" si="7"/>
        <v/>
      </c>
      <c r="L25" s="309"/>
      <c r="M25" s="309"/>
      <c r="N25" s="309"/>
      <c r="O25" s="309"/>
      <c r="P25" s="309"/>
      <c r="Q25" s="309"/>
      <c r="R25" s="310"/>
      <c r="S25" s="138" t="str">
        <f t="shared" si="5"/>
        <v/>
      </c>
      <c r="T25" s="140"/>
      <c r="AB25" s="44"/>
      <c r="AE25" s="121" t="e">
        <f>SUM(AE23:AE24)</f>
        <v>#N/A</v>
      </c>
      <c r="AK25" s="51"/>
      <c r="AL25" s="113"/>
      <c r="AM25" s="113"/>
      <c r="BK25" s="100" t="str">
        <f t="shared" si="1"/>
        <v/>
      </c>
      <c r="BL25" s="84">
        <v>21</v>
      </c>
      <c r="BM25" s="84"/>
      <c r="BN25" s="100" t="s">
        <v>317</v>
      </c>
      <c r="BO25" s="109"/>
      <c r="BP25" s="109"/>
      <c r="BQ25" s="100"/>
      <c r="BR25" s="123"/>
      <c r="BS25" s="83" t="e">
        <f>IF(AND(BS26="",BS27="",BS28="",BS29="",BS30=""),"",BL25)</f>
        <v>#N/A</v>
      </c>
      <c r="BT25" s="100" t="e">
        <f>IF(AND(BT26="",BT27="",BT28="",BT29="",BT30=""),"",BL25)</f>
        <v>#N/A</v>
      </c>
      <c r="BX25" s="100"/>
      <c r="BY25" s="100"/>
      <c r="BZ25" s="101"/>
      <c r="CA25" s="101"/>
      <c r="CB25" s="106"/>
    </row>
    <row r="26" spans="1:80" s="106" customFormat="1" ht="23.25" customHeight="1" x14ac:dyDescent="0.3">
      <c r="A26" s="114"/>
      <c r="B26" s="120"/>
      <c r="C26" s="114">
        <f t="shared" si="14"/>
        <v>0</v>
      </c>
      <c r="D26" s="107">
        <f t="shared" si="8"/>
        <v>0</v>
      </c>
      <c r="E26" s="116">
        <f t="shared" si="9"/>
        <v>0</v>
      </c>
      <c r="F26" s="115" t="str">
        <f t="shared" si="10"/>
        <v/>
      </c>
      <c r="G26" s="115" t="str">
        <f t="shared" si="4"/>
        <v/>
      </c>
      <c r="H26" s="115" t="str">
        <f t="shared" si="6"/>
        <v/>
      </c>
      <c r="I26" s="116" t="b">
        <f t="shared" si="11"/>
        <v>0</v>
      </c>
      <c r="J26" s="137" t="str">
        <f t="shared" si="12"/>
        <v/>
      </c>
      <c r="K26" s="308" t="str">
        <f t="shared" si="7"/>
        <v/>
      </c>
      <c r="L26" s="309"/>
      <c r="M26" s="309"/>
      <c r="N26" s="309"/>
      <c r="O26" s="309"/>
      <c r="P26" s="309"/>
      <c r="Q26" s="309"/>
      <c r="R26" s="310"/>
      <c r="S26" s="138" t="str">
        <f t="shared" si="5"/>
        <v/>
      </c>
      <c r="T26" s="140"/>
      <c r="AB26" s="44"/>
      <c r="AC26" s="107"/>
      <c r="AD26" s="107"/>
      <c r="AE26" s="124" t="e">
        <f>AH12-(AE23+AE24)</f>
        <v>#N/A</v>
      </c>
      <c r="AF26" s="107"/>
      <c r="AG26" s="107"/>
      <c r="AH26" s="107"/>
      <c r="AI26" s="107"/>
      <c r="AJ26" s="107"/>
      <c r="AK26" s="125"/>
      <c r="AL26" s="125"/>
      <c r="AM26" s="125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/>
      <c r="BF26" s="126"/>
      <c r="BG26" s="126"/>
      <c r="BH26" s="126"/>
      <c r="BI26" s="126"/>
      <c r="BJ26" s="126"/>
      <c r="BK26" s="100" t="e">
        <f t="shared" si="1"/>
        <v>#N/A</v>
      </c>
      <c r="BL26" s="100">
        <v>22</v>
      </c>
      <c r="BM26" s="84">
        <v>16</v>
      </c>
      <c r="BN26" s="84" t="s">
        <v>174</v>
      </c>
      <c r="BO26" s="109" t="s">
        <v>311</v>
      </c>
      <c r="BP26" s="109" t="s">
        <v>312</v>
      </c>
      <c r="BQ26" s="100" t="str">
        <f>IFERROR(VLOOKUP(BN26,$K$9:$T$21,10,0),"")</f>
        <v/>
      </c>
      <c r="BR26" s="127" t="e">
        <f>IF(VLOOKUP($D$1,ورقة4!$A$2:$AW$2768,20,0)=0,"",(VLOOKUP($D$1,ورقة4!$A$2:$AW$2768,20,0)))</f>
        <v>#N/A</v>
      </c>
      <c r="BS26" s="83" t="e">
        <f>IF(BR26="م",BL26,"")</f>
        <v>#N/A</v>
      </c>
      <c r="BT26" s="100" t="e">
        <f>IF(BR26="","",BL26)</f>
        <v>#N/A</v>
      </c>
      <c r="BU26" s="126"/>
      <c r="BV26" s="126"/>
      <c r="BW26" s="126"/>
      <c r="BX26" s="84"/>
      <c r="BY26" s="100"/>
    </row>
    <row r="27" spans="1:80" s="106" customFormat="1" ht="23.25" customHeight="1" x14ac:dyDescent="0.3">
      <c r="A27" s="111" t="e">
        <f>IF(VLOOKUP($D$1,ورقة2!$A$2:$V$15000,18,0)="منقطع",1,"")</f>
        <v>#N/A</v>
      </c>
      <c r="B27" s="51" t="s">
        <v>145</v>
      </c>
      <c r="C27" s="114">
        <f t="shared" si="14"/>
        <v>0</v>
      </c>
      <c r="D27" s="107">
        <f t="shared" si="8"/>
        <v>0</v>
      </c>
      <c r="E27" s="116">
        <f t="shared" si="9"/>
        <v>0</v>
      </c>
      <c r="F27" s="115" t="str">
        <f t="shared" si="10"/>
        <v/>
      </c>
      <c r="G27" s="115" t="str">
        <f t="shared" si="4"/>
        <v/>
      </c>
      <c r="H27" s="115" t="str">
        <f t="shared" si="6"/>
        <v/>
      </c>
      <c r="I27" s="116" t="b">
        <f t="shared" si="11"/>
        <v>0</v>
      </c>
      <c r="J27" s="141" t="str">
        <f t="shared" si="12"/>
        <v/>
      </c>
      <c r="K27" s="308" t="str">
        <f t="shared" si="7"/>
        <v/>
      </c>
      <c r="L27" s="309"/>
      <c r="M27" s="309"/>
      <c r="N27" s="309"/>
      <c r="O27" s="309"/>
      <c r="P27" s="309"/>
      <c r="Q27" s="309"/>
      <c r="R27" s="310"/>
      <c r="S27" s="142" t="str">
        <f t="shared" si="5"/>
        <v/>
      </c>
      <c r="T27" s="140"/>
      <c r="U27" s="45"/>
      <c r="V27" s="45"/>
      <c r="W27" s="65"/>
      <c r="X27" s="65"/>
      <c r="Y27" s="65"/>
      <c r="Z27" s="45"/>
      <c r="AA27" s="128"/>
      <c r="AB27" s="45"/>
      <c r="AK27" s="125"/>
      <c r="AL27" s="125"/>
      <c r="AM27" s="125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  <c r="BF27" s="126"/>
      <c r="BG27" s="126"/>
      <c r="BH27" s="126"/>
      <c r="BI27" s="126"/>
      <c r="BJ27" s="126"/>
      <c r="BK27" s="100" t="e">
        <f t="shared" si="1"/>
        <v>#N/A</v>
      </c>
      <c r="BL27" s="84">
        <v>23</v>
      </c>
      <c r="BM27" s="84">
        <v>17</v>
      </c>
      <c r="BN27" s="84" t="s">
        <v>175</v>
      </c>
      <c r="BO27" s="109" t="s">
        <v>311</v>
      </c>
      <c r="BP27" s="109" t="s">
        <v>312</v>
      </c>
      <c r="BQ27" s="100" t="str">
        <f>IFERROR(VLOOKUP(BN27,$K$9:$T$21,10,0),"")</f>
        <v/>
      </c>
      <c r="BR27" s="119" t="e">
        <f>IF(VLOOKUP($D$1,ورقة4!$A$2:$AW$2768,21,0)=0,"",(VLOOKUP($D$1,ورقة4!$A$2:$AW$2768,21,0)))</f>
        <v>#N/A</v>
      </c>
      <c r="BS27" s="83" t="e">
        <f>IF(BR27="م",BL27,"")</f>
        <v>#N/A</v>
      </c>
      <c r="BT27" s="100" t="e">
        <f t="shared" ref="BT27:BT36" si="22">IF(BR27="","",BL27)</f>
        <v>#N/A</v>
      </c>
      <c r="BU27" s="126"/>
      <c r="BV27" s="126"/>
      <c r="BW27" s="126"/>
      <c r="BX27" s="100"/>
      <c r="BY27" s="100"/>
    </row>
    <row r="28" spans="1:80" s="106" customFormat="1" ht="23.25" customHeight="1" thickBot="1" x14ac:dyDescent="0.35">
      <c r="A28" s="111" t="e">
        <f>IF(VLOOKUP($D$1,ورقة2!$A$2:$V$15000,19,0)="منقطع",2,"")</f>
        <v>#N/A</v>
      </c>
      <c r="B28" s="114"/>
      <c r="C28" s="114" t="s">
        <v>146</v>
      </c>
      <c r="D28" s="114"/>
      <c r="E28" s="114"/>
      <c r="F28" s="114">
        <f>COUNT(F9:F27)</f>
        <v>0</v>
      </c>
      <c r="G28" s="114"/>
      <c r="H28" s="114"/>
      <c r="I28" s="116">
        <f>SUM(I10:I27)</f>
        <v>0</v>
      </c>
      <c r="J28" s="143"/>
      <c r="K28" s="143"/>
      <c r="L28" s="144"/>
      <c r="M28" s="144"/>
      <c r="N28" s="65"/>
      <c r="O28" s="65"/>
      <c r="P28" s="65"/>
      <c r="Q28" s="65"/>
      <c r="R28" s="145"/>
      <c r="S28" s="145"/>
      <c r="T28" s="140"/>
      <c r="U28" s="45"/>
      <c r="V28" s="45"/>
      <c r="W28" s="65"/>
      <c r="X28" s="65"/>
      <c r="Y28" s="65"/>
      <c r="Z28" s="45"/>
      <c r="AA28" s="129"/>
      <c r="AB28" s="45"/>
      <c r="AK28" s="125"/>
      <c r="AL28" s="125"/>
      <c r="AM28" s="125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  <c r="BE28" s="126"/>
      <c r="BF28" s="126"/>
      <c r="BG28" s="126"/>
      <c r="BH28" s="126"/>
      <c r="BI28" s="126"/>
      <c r="BJ28" s="126"/>
      <c r="BK28" s="100" t="e">
        <f t="shared" si="1"/>
        <v>#N/A</v>
      </c>
      <c r="BL28" s="100">
        <v>24</v>
      </c>
      <c r="BM28" s="84">
        <v>18</v>
      </c>
      <c r="BN28" s="84" t="s">
        <v>176</v>
      </c>
      <c r="BO28" s="109" t="s">
        <v>311</v>
      </c>
      <c r="BP28" s="109" t="s">
        <v>312</v>
      </c>
      <c r="BQ28" s="100" t="str">
        <f>IFERROR(VLOOKUP(BN28,$K$9:$T$21,10,0),"")</f>
        <v/>
      </c>
      <c r="BR28" s="119" t="e">
        <f>IF(VLOOKUP($D$1,ورقة4!$A$2:$AW$2768,22,0)=0,"",(VLOOKUP($D$1,ورقة4!$A$2:$AW$2768,22,0)))</f>
        <v>#N/A</v>
      </c>
      <c r="BS28" s="83" t="e">
        <f>IF(BR28="م",BL28,"")</f>
        <v>#N/A</v>
      </c>
      <c r="BT28" s="100" t="e">
        <f t="shared" si="22"/>
        <v>#N/A</v>
      </c>
      <c r="BU28" s="126"/>
      <c r="BV28" s="126"/>
      <c r="BW28" s="126"/>
      <c r="BX28" s="84"/>
      <c r="BY28" s="100"/>
    </row>
    <row r="29" spans="1:80" s="106" customFormat="1" ht="23.25" customHeight="1" thickTop="1" thickBot="1" x14ac:dyDescent="0.35">
      <c r="A29" s="111" t="e">
        <f>IF(VLOOKUP($D$1,ورقة2!$A$2:$V$15000,20,0)="منقطع",3,"")</f>
        <v>#N/A</v>
      </c>
      <c r="C29" s="106" t="s">
        <v>144</v>
      </c>
      <c r="J29" s="143"/>
      <c r="K29" s="143"/>
      <c r="L29" s="146"/>
      <c r="M29" s="146"/>
      <c r="N29" s="65"/>
      <c r="O29" s="65"/>
      <c r="P29" s="65"/>
      <c r="Q29" s="65"/>
      <c r="R29" s="145"/>
      <c r="S29" s="145"/>
      <c r="T29" s="140"/>
      <c r="U29" s="125"/>
      <c r="V29" s="125"/>
      <c r="W29" s="125"/>
      <c r="X29" s="125"/>
      <c r="Y29" s="125"/>
      <c r="Z29" s="125"/>
      <c r="AA29" s="125"/>
      <c r="AB29" s="125"/>
      <c r="AK29" s="125"/>
      <c r="AL29" s="125"/>
      <c r="AM29" s="125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  <c r="BE29" s="126"/>
      <c r="BF29" s="126"/>
      <c r="BG29" s="126"/>
      <c r="BH29" s="126"/>
      <c r="BI29" s="126"/>
      <c r="BJ29" s="126"/>
      <c r="BK29" s="100" t="e">
        <f t="shared" si="1"/>
        <v>#N/A</v>
      </c>
      <c r="BL29" s="84">
        <v>25</v>
      </c>
      <c r="BM29" s="84">
        <v>19</v>
      </c>
      <c r="BN29" s="84" t="s">
        <v>177</v>
      </c>
      <c r="BO29" s="109" t="s">
        <v>311</v>
      </c>
      <c r="BP29" s="109" t="s">
        <v>312</v>
      </c>
      <c r="BQ29" s="100" t="str">
        <f>IFERROR(VLOOKUP(BN29,$K$9:$T$21,10,0),"")</f>
        <v/>
      </c>
      <c r="BR29" s="119" t="e">
        <f>IF(VLOOKUP($D$1,ورقة4!$A$2:$AW$2768,23,0)=0,"",(VLOOKUP($D$1,ورقة4!$A$2:$AW$2768,23,0)))</f>
        <v>#N/A</v>
      </c>
      <c r="BS29" s="83" t="e">
        <f>IF(BR29="م",BL29,"")</f>
        <v>#N/A</v>
      </c>
      <c r="BT29" s="100" t="e">
        <f t="shared" si="22"/>
        <v>#N/A</v>
      </c>
      <c r="BU29" s="126"/>
      <c r="BV29" s="126"/>
      <c r="BW29" s="126"/>
      <c r="BX29" s="100"/>
      <c r="BY29" s="100"/>
    </row>
    <row r="30" spans="1:80" s="106" customFormat="1" ht="23.25" customHeight="1" thickTop="1" thickBot="1" x14ac:dyDescent="0.35">
      <c r="A30" s="111" t="e">
        <f>IF(VLOOKUP($D$1,ورقة2!$A$2:$V$15000,21,0)="منقطع",4,"")</f>
        <v>#N/A</v>
      </c>
      <c r="J30" s="143"/>
      <c r="K30" s="143"/>
      <c r="L30" s="65"/>
      <c r="M30" s="65"/>
      <c r="N30" s="65"/>
      <c r="O30" s="65"/>
      <c r="P30" s="65"/>
      <c r="Q30" s="147"/>
      <c r="R30" s="145"/>
      <c r="S30" s="145"/>
      <c r="T30" s="140"/>
      <c r="U30" s="46"/>
      <c r="V30" s="46"/>
      <c r="W30" s="46"/>
      <c r="X30" s="46"/>
      <c r="Y30" s="46"/>
      <c r="Z30" s="130"/>
      <c r="AA30" s="45"/>
      <c r="AB30" s="45"/>
      <c r="AK30" s="125"/>
      <c r="AL30" s="125"/>
      <c r="AM30" s="125"/>
      <c r="AO30" s="126"/>
      <c r="AP30" s="126"/>
      <c r="AQ30" s="126"/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  <c r="BC30" s="99"/>
      <c r="BD30" s="108"/>
      <c r="BE30" s="126"/>
      <c r="BF30" s="126"/>
      <c r="BG30" s="126"/>
      <c r="BH30" s="126"/>
      <c r="BI30" s="126"/>
      <c r="BJ30" s="126"/>
      <c r="BK30" s="100" t="e">
        <f t="shared" si="1"/>
        <v>#N/A</v>
      </c>
      <c r="BL30" s="100">
        <v>26</v>
      </c>
      <c r="BM30" s="84">
        <v>20</v>
      </c>
      <c r="BN30" s="84" t="s">
        <v>178</v>
      </c>
      <c r="BO30" s="109" t="s">
        <v>311</v>
      </c>
      <c r="BP30" s="109" t="s">
        <v>312</v>
      </c>
      <c r="BQ30" s="100" t="str">
        <f>IFERROR(VLOOKUP(BN30,$K$9:$T$21,10,0),"")</f>
        <v/>
      </c>
      <c r="BR30" s="122" t="e">
        <f>IF(VLOOKUP($D$1,ورقة4!$A$2:$AW$2768,24,0)=0,"",(VLOOKUP($D$1,ورقة4!$A$2:$AW$2768,24,0)))</f>
        <v>#N/A</v>
      </c>
      <c r="BS30" s="83" t="e">
        <f>IF(BR30="م",BL30,"")</f>
        <v>#N/A</v>
      </c>
      <c r="BT30" s="100" t="e">
        <f t="shared" si="22"/>
        <v>#N/A</v>
      </c>
      <c r="BU30" s="126"/>
      <c r="BV30" s="126"/>
      <c r="BW30" s="126"/>
      <c r="BX30" s="100"/>
      <c r="BY30" s="100"/>
    </row>
    <row r="31" spans="1:80" s="106" customFormat="1" ht="23.25" customHeight="1" thickTop="1" thickBot="1" x14ac:dyDescent="0.35">
      <c r="A31" s="111" t="e">
        <f>IF(VLOOKUP($D$1,ورقة2!$A$2:$V$15000,22,0)="منقطع",5,"")</f>
        <v>#N/A</v>
      </c>
      <c r="B31" s="105"/>
      <c r="J31" s="143"/>
      <c r="K31" s="143"/>
      <c r="L31" s="65"/>
      <c r="M31" s="65"/>
      <c r="N31" s="65"/>
      <c r="O31" s="65"/>
      <c r="P31" s="65"/>
      <c r="Q31" s="147"/>
      <c r="R31" s="145"/>
      <c r="S31" s="145"/>
      <c r="T31" s="139"/>
      <c r="U31" s="46"/>
      <c r="V31" s="46"/>
      <c r="W31" s="46"/>
      <c r="X31" s="46"/>
      <c r="Y31" s="46"/>
      <c r="Z31" s="130"/>
      <c r="AA31" s="45"/>
      <c r="AB31" s="45"/>
      <c r="AK31" s="125"/>
      <c r="AL31" s="125"/>
      <c r="AM31" s="125"/>
      <c r="AO31" s="126"/>
      <c r="AP31" s="126"/>
      <c r="AQ31" s="126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99"/>
      <c r="BD31" s="108"/>
      <c r="BE31" s="126"/>
      <c r="BF31" s="126"/>
      <c r="BG31" s="126"/>
      <c r="BH31" s="126"/>
      <c r="BI31" s="126"/>
      <c r="BJ31" s="126"/>
      <c r="BK31" s="100" t="str">
        <f t="shared" si="1"/>
        <v/>
      </c>
      <c r="BL31" s="100">
        <v>27</v>
      </c>
      <c r="BM31" s="84"/>
      <c r="BN31" s="100" t="s">
        <v>318</v>
      </c>
      <c r="BO31" s="109"/>
      <c r="BP31" s="109"/>
      <c r="BQ31" s="100"/>
      <c r="BR31" s="123"/>
      <c r="BS31" s="83" t="e">
        <f>IF(AND(BS32="",BS33="",BS34="",BS35="",BS36=""),"",BL31)</f>
        <v>#N/A</v>
      </c>
      <c r="BT31" s="100" t="e">
        <f>IF(AND(BT32="",BT33="",BT34="",BT35="",BT36=""),"",BL31)</f>
        <v>#N/A</v>
      </c>
      <c r="BU31" s="126"/>
      <c r="BV31" s="126"/>
      <c r="BW31" s="126"/>
      <c r="BX31" s="100"/>
      <c r="BY31" s="100"/>
    </row>
    <row r="32" spans="1:80" s="112" customFormat="1" ht="23.25" customHeight="1" thickTop="1" thickBot="1" x14ac:dyDescent="0.3">
      <c r="A32" s="111" t="e">
        <f>IF(VLOOKUP($D$1,ورقة2!$A$2:$V$15000,18,0)="منقطع",1,"")</f>
        <v>#N/A</v>
      </c>
      <c r="B32" s="131"/>
      <c r="C32" s="60"/>
      <c r="D32" s="61"/>
      <c r="E32" s="61"/>
      <c r="F32" s="61"/>
      <c r="G32" s="61"/>
      <c r="J32" s="62"/>
      <c r="AO32" s="109"/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99"/>
      <c r="BD32" s="108"/>
      <c r="BE32" s="109"/>
      <c r="BF32" s="109"/>
      <c r="BG32" s="109"/>
      <c r="BH32" s="109"/>
      <c r="BI32" s="109"/>
      <c r="BJ32" s="109"/>
      <c r="BK32" s="100" t="e">
        <f t="shared" si="1"/>
        <v>#N/A</v>
      </c>
      <c r="BL32" s="84">
        <v>28</v>
      </c>
      <c r="BM32" s="84">
        <v>21</v>
      </c>
      <c r="BN32" s="84" t="s">
        <v>165</v>
      </c>
      <c r="BO32" s="126" t="s">
        <v>313</v>
      </c>
      <c r="BP32" s="126" t="s">
        <v>310</v>
      </c>
      <c r="BQ32" s="100" t="str">
        <f>IFERROR(VLOOKUP(BN32,$K$9:$T$21,10,0),"")</f>
        <v/>
      </c>
      <c r="BR32" s="127" t="e">
        <f>IF(VLOOKUP($D$1,ورقة4!$A$2:$AW$2768,25,0)=0,"",(VLOOKUP($D$1,ورقة4!$A$2:$AW$2768,25,0)))</f>
        <v>#N/A</v>
      </c>
      <c r="BS32" s="83" t="e">
        <f>IF(BR32="م",BL32,"")</f>
        <v>#N/A</v>
      </c>
      <c r="BT32" s="100" t="e">
        <f>IF(BR32="","",BL32)</f>
        <v>#N/A</v>
      </c>
      <c r="BU32" s="109"/>
      <c r="BV32" s="109"/>
      <c r="BW32" s="109"/>
      <c r="BX32" s="100"/>
      <c r="BY32" s="100"/>
    </row>
    <row r="33" spans="1:77" s="112" customFormat="1" ht="23.25" customHeight="1" thickTop="1" thickBot="1" x14ac:dyDescent="0.3">
      <c r="A33" s="131"/>
      <c r="B33" s="131"/>
      <c r="C33" s="86"/>
      <c r="D33" s="87"/>
      <c r="E33" s="87"/>
      <c r="F33" s="87"/>
      <c r="G33" s="87"/>
      <c r="H33" s="131"/>
      <c r="I33" s="131"/>
      <c r="J33" s="62"/>
      <c r="AO33" s="109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99"/>
      <c r="BD33" s="108"/>
      <c r="BE33" s="109"/>
      <c r="BF33" s="109"/>
      <c r="BG33" s="109"/>
      <c r="BH33" s="109"/>
      <c r="BI33" s="109"/>
      <c r="BJ33" s="109"/>
      <c r="BK33" s="100" t="e">
        <f t="shared" si="1"/>
        <v>#N/A</v>
      </c>
      <c r="BL33" s="100">
        <v>29</v>
      </c>
      <c r="BM33" s="84">
        <v>22</v>
      </c>
      <c r="BN33" s="84" t="s">
        <v>166</v>
      </c>
      <c r="BO33" s="126" t="s">
        <v>313</v>
      </c>
      <c r="BP33" s="126" t="s">
        <v>310</v>
      </c>
      <c r="BQ33" s="100" t="str">
        <f>IFERROR(VLOOKUP(BN33,$K$9:$T$21,10,0),"")</f>
        <v/>
      </c>
      <c r="BR33" s="119" t="e">
        <f>IF(VLOOKUP($D$1,ورقة4!$A$2:$AW$2768,26,0)=0,"",(VLOOKUP($D$1,ورقة4!$A$2:$AW$2768,26,0)))</f>
        <v>#N/A</v>
      </c>
      <c r="BS33" s="83" t="e">
        <f>IF(BR33="م",BL33,"")</f>
        <v>#N/A</v>
      </c>
      <c r="BT33" s="100" t="e">
        <f t="shared" si="22"/>
        <v>#N/A</v>
      </c>
      <c r="BU33" s="109"/>
      <c r="BV33" s="109"/>
      <c r="BW33" s="109"/>
      <c r="BX33" s="100"/>
      <c r="BY33" s="100"/>
    </row>
    <row r="34" spans="1:77" s="112" customFormat="1" ht="23.25" customHeight="1" thickTop="1" thickBot="1" x14ac:dyDescent="0.3">
      <c r="A34" s="131"/>
      <c r="B34" s="131"/>
      <c r="C34" s="86"/>
      <c r="D34" s="87"/>
      <c r="E34" s="87"/>
      <c r="F34" s="87"/>
      <c r="G34" s="87"/>
      <c r="H34" s="131"/>
      <c r="I34" s="131"/>
      <c r="J34" s="62"/>
      <c r="L34" s="60"/>
      <c r="M34" s="61"/>
      <c r="N34" s="61"/>
      <c r="O34" s="61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99"/>
      <c r="BD34" s="108"/>
      <c r="BE34" s="109"/>
      <c r="BF34" s="109"/>
      <c r="BG34" s="109"/>
      <c r="BH34" s="109"/>
      <c r="BI34" s="109"/>
      <c r="BJ34" s="109"/>
      <c r="BK34" s="100" t="e">
        <f t="shared" si="1"/>
        <v>#N/A</v>
      </c>
      <c r="BL34" s="84">
        <v>30</v>
      </c>
      <c r="BM34" s="84">
        <v>23</v>
      </c>
      <c r="BN34" s="84" t="s">
        <v>167</v>
      </c>
      <c r="BO34" s="126" t="s">
        <v>313</v>
      </c>
      <c r="BP34" s="126" t="s">
        <v>310</v>
      </c>
      <c r="BQ34" s="100" t="str">
        <f>IFERROR(VLOOKUP(BN34,$K$9:$T$21,10,0),"")</f>
        <v/>
      </c>
      <c r="BR34" s="110" t="e">
        <f>IF(VLOOKUP($D$1,ورقة4!$A$2:$AW$2768,27,0)=0,"",(VLOOKUP($D$1,ورقة4!$A$2:$AW$2768,27,0)))</f>
        <v>#N/A</v>
      </c>
      <c r="BS34" s="83" t="e">
        <f>IF(BR34="م",BL34,"")</f>
        <v>#N/A</v>
      </c>
      <c r="BT34" s="100" t="e">
        <f t="shared" si="22"/>
        <v>#N/A</v>
      </c>
      <c r="BU34" s="109"/>
      <c r="BV34" s="109"/>
      <c r="BW34" s="109"/>
      <c r="BX34" s="100"/>
      <c r="BY34" s="100"/>
    </row>
    <row r="35" spans="1:77" s="112" customFormat="1" ht="23.25" customHeight="1" thickTop="1" thickBot="1" x14ac:dyDescent="0.3">
      <c r="A35" s="131"/>
      <c r="B35" s="131"/>
      <c r="C35" s="88"/>
      <c r="D35" s="87"/>
      <c r="E35" s="87"/>
      <c r="F35" s="87"/>
      <c r="G35" s="87"/>
      <c r="H35" s="131"/>
      <c r="I35" s="131"/>
      <c r="J35" s="62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99"/>
      <c r="BD35" s="108"/>
      <c r="BE35" s="109"/>
      <c r="BF35" s="109"/>
      <c r="BG35" s="109"/>
      <c r="BH35" s="109"/>
      <c r="BI35" s="109"/>
      <c r="BJ35" s="109"/>
      <c r="BK35" s="100" t="e">
        <f t="shared" si="1"/>
        <v>#N/A</v>
      </c>
      <c r="BL35" s="100">
        <v>31</v>
      </c>
      <c r="BM35" s="84">
        <v>24</v>
      </c>
      <c r="BN35" s="84" t="s">
        <v>168</v>
      </c>
      <c r="BO35" s="126" t="s">
        <v>313</v>
      </c>
      <c r="BP35" s="126" t="s">
        <v>310</v>
      </c>
      <c r="BQ35" s="100" t="str">
        <f>IFERROR(VLOOKUP(BN35,$K$9:$T$21,10,0),"")</f>
        <v/>
      </c>
      <c r="BR35" s="110" t="e">
        <f>IF(VLOOKUP($D$1,ورقة4!$A$2:$AW$2768,28,0)=0,"",(VLOOKUP($D$1,ورقة4!$A$2:$AW$2768,28,0)))</f>
        <v>#N/A</v>
      </c>
      <c r="BS35" s="83" t="e">
        <f>IF(BR35="م",BL35,"")</f>
        <v>#N/A</v>
      </c>
      <c r="BT35" s="100" t="e">
        <f t="shared" si="22"/>
        <v>#N/A</v>
      </c>
      <c r="BU35" s="109"/>
      <c r="BV35" s="109"/>
      <c r="BW35" s="109"/>
      <c r="BX35" s="100"/>
      <c r="BY35" s="100"/>
    </row>
    <row r="36" spans="1:77" s="112" customFormat="1" ht="23.25" customHeight="1" thickTop="1" thickBot="1" x14ac:dyDescent="0.35">
      <c r="A36" s="131"/>
      <c r="B36" s="85"/>
      <c r="C36" s="85"/>
      <c r="D36" s="85"/>
      <c r="E36" s="85"/>
      <c r="F36" s="85"/>
      <c r="G36" s="85"/>
      <c r="H36" s="85"/>
      <c r="I36" s="85"/>
      <c r="J36" s="51"/>
      <c r="K36" s="51"/>
      <c r="L36" s="51"/>
      <c r="M36" s="51"/>
      <c r="N36" s="51"/>
      <c r="O36" s="51"/>
      <c r="P36" s="51"/>
      <c r="Q36" s="51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99"/>
      <c r="BD36" s="108"/>
      <c r="BE36" s="109"/>
      <c r="BF36" s="109"/>
      <c r="BG36" s="109"/>
      <c r="BH36" s="109"/>
      <c r="BI36" s="109"/>
      <c r="BJ36" s="109"/>
      <c r="BK36" s="100" t="e">
        <f t="shared" si="1"/>
        <v>#N/A</v>
      </c>
      <c r="BL36" s="84">
        <v>32</v>
      </c>
      <c r="BM36" s="84">
        <v>25</v>
      </c>
      <c r="BN36" s="84" t="s">
        <v>169</v>
      </c>
      <c r="BO36" s="126" t="s">
        <v>313</v>
      </c>
      <c r="BP36" s="126" t="s">
        <v>310</v>
      </c>
      <c r="BQ36" s="100" t="str">
        <f>IFERROR(VLOOKUP(BN36,$K$9:$T$21,10,0),"")</f>
        <v/>
      </c>
      <c r="BR36" s="117" t="e">
        <f>IF(VLOOKUP($D$1,ورقة4!$A$2:$AW$2768,29,0)=0,"",(VLOOKUP($D$1,ورقة4!$A$2:$AW$2768,29,0)))</f>
        <v>#N/A</v>
      </c>
      <c r="BS36" s="83" t="e">
        <f>IF(BR36="م",BL36,"")</f>
        <v>#N/A</v>
      </c>
      <c r="BT36" s="100" t="e">
        <f t="shared" si="22"/>
        <v>#N/A</v>
      </c>
      <c r="BU36" s="109"/>
      <c r="BV36" s="109"/>
      <c r="BW36" s="109"/>
      <c r="BX36" s="100"/>
      <c r="BY36" s="100"/>
    </row>
    <row r="37" spans="1:77" s="112" customFormat="1" ht="23.25" customHeight="1" thickTop="1" thickBot="1" x14ac:dyDescent="0.35">
      <c r="A37" s="131"/>
      <c r="B37" s="85"/>
      <c r="C37" s="85"/>
      <c r="D37" s="85"/>
      <c r="E37" s="85"/>
      <c r="F37" s="85"/>
      <c r="G37" s="85"/>
      <c r="H37" s="85"/>
      <c r="I37" s="85"/>
      <c r="J37" s="51"/>
      <c r="K37" s="51"/>
      <c r="L37" s="51"/>
      <c r="M37" s="51"/>
      <c r="N37" s="51"/>
      <c r="O37" s="51"/>
      <c r="P37" s="51"/>
      <c r="Q37" s="51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  <c r="BC37" s="99"/>
      <c r="BD37" s="108"/>
      <c r="BE37" s="109"/>
      <c r="BF37" s="109"/>
      <c r="BG37" s="109"/>
      <c r="BH37" s="109"/>
      <c r="BI37" s="109"/>
      <c r="BJ37" s="109"/>
      <c r="BK37" s="100" t="str">
        <f t="shared" si="1"/>
        <v/>
      </c>
      <c r="BL37" s="100">
        <v>33</v>
      </c>
      <c r="BM37" s="84"/>
      <c r="BN37" s="100" t="s">
        <v>319</v>
      </c>
      <c r="BO37" s="126"/>
      <c r="BP37" s="126"/>
      <c r="BQ37" s="100"/>
      <c r="BR37" s="132"/>
      <c r="BS37" s="83" t="e">
        <f>IF(AND(BS38="",BS39="",BS40="",BS41="",BS42=""),"",BL37)</f>
        <v>#N/A</v>
      </c>
      <c r="BT37" s="100" t="e">
        <f>IF(AND(BT38="",BT39="",BT40="",BT41="",BT42=""),"",BL37)</f>
        <v>#N/A</v>
      </c>
      <c r="BU37" s="109"/>
      <c r="BV37" s="109"/>
      <c r="BW37" s="109"/>
      <c r="BX37" s="100"/>
      <c r="BY37" s="100"/>
    </row>
    <row r="38" spans="1:77" s="112" customFormat="1" ht="23.25" customHeight="1" thickTop="1" thickBot="1" x14ac:dyDescent="0.3">
      <c r="A38" s="131"/>
      <c r="B38" s="131"/>
      <c r="C38" s="86"/>
      <c r="D38" s="87"/>
      <c r="E38" s="87"/>
      <c r="F38" s="87"/>
      <c r="G38" s="87"/>
      <c r="H38" s="131"/>
      <c r="I38" s="131"/>
      <c r="J38" s="62"/>
      <c r="L38" s="60"/>
      <c r="M38" s="61"/>
      <c r="N38" s="61"/>
      <c r="O38" s="61"/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09"/>
      <c r="BC38" s="99"/>
      <c r="BD38" s="108"/>
      <c r="BE38" s="109"/>
      <c r="BF38" s="109"/>
      <c r="BG38" s="109"/>
      <c r="BH38" s="109"/>
      <c r="BI38" s="109"/>
      <c r="BJ38" s="109"/>
      <c r="BK38" s="100" t="e">
        <f t="shared" si="1"/>
        <v>#N/A</v>
      </c>
      <c r="BL38" s="84">
        <v>34</v>
      </c>
      <c r="BM38" s="84">
        <v>26</v>
      </c>
      <c r="BN38" s="84" t="s">
        <v>170</v>
      </c>
      <c r="BO38" s="126" t="s">
        <v>313</v>
      </c>
      <c r="BP38" s="109" t="s">
        <v>312</v>
      </c>
      <c r="BQ38" s="100" t="str">
        <f>IFERROR(VLOOKUP(BN38,$K$9:$T$21,10,0),"")</f>
        <v/>
      </c>
      <c r="BR38" s="104" t="e">
        <f>IF(VLOOKUP($D$1,ورقة4!$A$2:$AW$2768,30,0)=0,"",(VLOOKUP($D$1,ورقة4!$A$2:$AW$2768,30,0)))</f>
        <v>#N/A</v>
      </c>
      <c r="BS38" s="83" t="e">
        <f t="shared" ref="BS38:BS42" si="23">IF(BR38="م",BL38,"")</f>
        <v>#N/A</v>
      </c>
      <c r="BT38" s="100" t="e">
        <f>IF(BR38="","",BL38)</f>
        <v>#N/A</v>
      </c>
      <c r="BU38" s="109"/>
      <c r="BV38" s="109"/>
      <c r="BW38" s="109"/>
      <c r="BX38" s="100"/>
      <c r="BY38" s="100"/>
    </row>
    <row r="39" spans="1:77" s="112" customFormat="1" ht="23.25" customHeight="1" thickTop="1" thickBot="1" x14ac:dyDescent="0.3">
      <c r="A39" s="131"/>
      <c r="B39" s="131"/>
      <c r="C39" s="86"/>
      <c r="D39" s="87"/>
      <c r="E39" s="87"/>
      <c r="F39" s="87"/>
      <c r="G39" s="87"/>
      <c r="H39" s="131"/>
      <c r="I39" s="131"/>
      <c r="J39" s="62"/>
      <c r="L39" s="60"/>
      <c r="M39" s="61"/>
      <c r="N39" s="61"/>
      <c r="O39" s="61"/>
      <c r="AO39" s="109"/>
      <c r="AP39" s="109"/>
      <c r="AQ39" s="109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99"/>
      <c r="BD39" s="108"/>
      <c r="BE39" s="109"/>
      <c r="BF39" s="109"/>
      <c r="BG39" s="109"/>
      <c r="BH39" s="109"/>
      <c r="BI39" s="109"/>
      <c r="BJ39" s="109"/>
      <c r="BK39" s="100" t="e">
        <f t="shared" si="1"/>
        <v>#N/A</v>
      </c>
      <c r="BL39" s="100">
        <v>35</v>
      </c>
      <c r="BM39" s="84">
        <v>27</v>
      </c>
      <c r="BN39" s="84" t="str">
        <f>IF(V10=BT1,"تحليل مالي باللغة الإنكليزية","تحليل مالي باللغة الفرنسية")</f>
        <v>تحليل مالي باللغة الإنكليزية</v>
      </c>
      <c r="BO39" s="126" t="s">
        <v>313</v>
      </c>
      <c r="BP39" s="109" t="s">
        <v>312</v>
      </c>
      <c r="BQ39" s="100" t="str">
        <f>IFERROR(VLOOKUP(BN39,$K$9:$T$21,10,0),"")</f>
        <v/>
      </c>
      <c r="BR39" s="110" t="e">
        <f>IF(VLOOKUP($D$1,ورقة4!$A$2:$AW$2768,31,0)=0,"",(VLOOKUP($D$1,ورقة4!$A$2:$AW$2768,31,0)))</f>
        <v>#N/A</v>
      </c>
      <c r="BS39" s="83" t="e">
        <f t="shared" si="23"/>
        <v>#N/A</v>
      </c>
      <c r="BT39" s="100" t="e">
        <f t="shared" ref="BT39:BT42" si="24">IF(BR39="","",BL39)</f>
        <v>#N/A</v>
      </c>
      <c r="BU39" s="84"/>
      <c r="BV39" s="84"/>
      <c r="BW39" s="109"/>
      <c r="BX39" s="100"/>
      <c r="BY39" s="100"/>
    </row>
    <row r="40" spans="1:77" s="112" customFormat="1" ht="23.25" customHeight="1" thickTop="1" thickBot="1" x14ac:dyDescent="0.3">
      <c r="A40" s="131"/>
      <c r="B40" s="131"/>
      <c r="C40" s="86"/>
      <c r="D40" s="87"/>
      <c r="E40" s="87"/>
      <c r="F40" s="87"/>
      <c r="G40" s="87"/>
      <c r="H40" s="131"/>
      <c r="I40" s="131"/>
      <c r="J40" s="62"/>
      <c r="L40" s="60"/>
      <c r="M40" s="61"/>
      <c r="N40" s="61"/>
      <c r="O40" s="61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99"/>
      <c r="BD40" s="108"/>
      <c r="BE40" s="109"/>
      <c r="BF40" s="109"/>
      <c r="BG40" s="109"/>
      <c r="BH40" s="109"/>
      <c r="BI40" s="109"/>
      <c r="BJ40" s="109"/>
      <c r="BK40" s="100" t="e">
        <f t="shared" si="1"/>
        <v>#N/A</v>
      </c>
      <c r="BL40" s="84">
        <v>36</v>
      </c>
      <c r="BM40" s="84">
        <v>28</v>
      </c>
      <c r="BN40" s="84" t="s">
        <v>171</v>
      </c>
      <c r="BO40" s="126" t="s">
        <v>313</v>
      </c>
      <c r="BP40" s="109" t="s">
        <v>312</v>
      </c>
      <c r="BQ40" s="100" t="str">
        <f>IFERROR(VLOOKUP(BN40,$K$9:$T$21,10,0),"")</f>
        <v/>
      </c>
      <c r="BR40" s="110" t="e">
        <f>IF(VLOOKUP($D$1,ورقة4!$A$2:$AW$2768,32,0)=0,"",(VLOOKUP($D$1,ورقة4!$A$2:$AW$2768,32,0)))</f>
        <v>#N/A</v>
      </c>
      <c r="BS40" s="83" t="e">
        <f t="shared" si="23"/>
        <v>#N/A</v>
      </c>
      <c r="BT40" s="100" t="e">
        <f t="shared" si="24"/>
        <v>#N/A</v>
      </c>
      <c r="BU40" s="109"/>
      <c r="BV40" s="109"/>
      <c r="BW40" s="109"/>
      <c r="BX40" s="100"/>
      <c r="BY40" s="100"/>
    </row>
    <row r="41" spans="1:77" s="112" customFormat="1" ht="23.25" customHeight="1" thickTop="1" thickBot="1" x14ac:dyDescent="0.3">
      <c r="A41" s="131"/>
      <c r="B41" s="131"/>
      <c r="C41" s="86"/>
      <c r="D41" s="87"/>
      <c r="E41" s="87"/>
      <c r="F41" s="87"/>
      <c r="G41" s="87"/>
      <c r="H41" s="131"/>
      <c r="I41" s="131"/>
      <c r="J41" s="62"/>
      <c r="L41" s="60"/>
      <c r="M41" s="61"/>
      <c r="N41" s="61"/>
      <c r="O41" s="61"/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09"/>
      <c r="BC41" s="99"/>
      <c r="BD41" s="108"/>
      <c r="BE41" s="109"/>
      <c r="BF41" s="109"/>
      <c r="BG41" s="109"/>
      <c r="BH41" s="109"/>
      <c r="BI41" s="109"/>
      <c r="BJ41" s="109"/>
      <c r="BK41" s="100" t="e">
        <f t="shared" si="1"/>
        <v>#N/A</v>
      </c>
      <c r="BL41" s="100">
        <v>37</v>
      </c>
      <c r="BM41" s="84">
        <v>29</v>
      </c>
      <c r="BN41" s="84" t="s">
        <v>172</v>
      </c>
      <c r="BO41" s="126" t="s">
        <v>313</v>
      </c>
      <c r="BP41" s="109" t="s">
        <v>312</v>
      </c>
      <c r="BQ41" s="100" t="str">
        <f>IFERROR(VLOOKUP(BN41,$K$9:$T$21,10,0),"")</f>
        <v/>
      </c>
      <c r="BR41" s="110" t="e">
        <f>IF(VLOOKUP($D$1,ورقة4!$A$2:$AW$2768,33,0)=0,"",(VLOOKUP($D$1,ورقة4!$A$2:$AW$2768,33,0)))</f>
        <v>#N/A</v>
      </c>
      <c r="BS41" s="83" t="e">
        <f t="shared" si="23"/>
        <v>#N/A</v>
      </c>
      <c r="BT41" s="100" t="e">
        <f t="shared" si="24"/>
        <v>#N/A</v>
      </c>
      <c r="BU41" s="109"/>
      <c r="BV41" s="109"/>
      <c r="BW41" s="109"/>
      <c r="BX41" s="100"/>
      <c r="BY41" s="100"/>
    </row>
    <row r="42" spans="1:77" s="112" customFormat="1" ht="23.25" customHeight="1" thickTop="1" thickBot="1" x14ac:dyDescent="0.3">
      <c r="A42" s="131"/>
      <c r="B42" s="131"/>
      <c r="C42" s="86"/>
      <c r="D42" s="87"/>
      <c r="E42" s="87"/>
      <c r="F42" s="87"/>
      <c r="G42" s="87"/>
      <c r="H42" s="131"/>
      <c r="I42" s="131"/>
      <c r="J42" s="62"/>
      <c r="L42" s="60"/>
      <c r="M42" s="61"/>
      <c r="N42" s="61"/>
      <c r="O42" s="61"/>
      <c r="AO42" s="109"/>
      <c r="AP42" s="109"/>
      <c r="AQ42" s="109"/>
      <c r="AR42" s="109"/>
      <c r="AS42" s="109"/>
      <c r="AT42" s="109"/>
      <c r="AU42" s="109"/>
      <c r="AV42" s="109"/>
      <c r="AW42" s="109"/>
      <c r="AX42" s="109"/>
      <c r="AY42" s="109"/>
      <c r="AZ42" s="109"/>
      <c r="BA42" s="109"/>
      <c r="BB42" s="109"/>
      <c r="BC42" s="99"/>
      <c r="BD42" s="108"/>
      <c r="BE42" s="109"/>
      <c r="BF42" s="109"/>
      <c r="BG42" s="109"/>
      <c r="BH42" s="109"/>
      <c r="BI42" s="109"/>
      <c r="BJ42" s="109"/>
      <c r="BK42" s="100" t="e">
        <f t="shared" si="1"/>
        <v>#N/A</v>
      </c>
      <c r="BL42" s="84">
        <v>38</v>
      </c>
      <c r="BM42" s="84">
        <v>30</v>
      </c>
      <c r="BN42" s="84" t="s">
        <v>173</v>
      </c>
      <c r="BO42" s="126" t="s">
        <v>313</v>
      </c>
      <c r="BP42" s="109" t="s">
        <v>312</v>
      </c>
      <c r="BQ42" s="100" t="str">
        <f>IFERROR(VLOOKUP(BN42,$K$9:$T$21,10,0),"")</f>
        <v/>
      </c>
      <c r="BR42" s="117" t="e">
        <f>IF(VLOOKUP($D$1,ورقة4!$A$2:$AW$2768,34,0)=0,"",(VLOOKUP($D$1,ورقة4!$A$2:$AW$2768,34,0)))</f>
        <v>#N/A</v>
      </c>
      <c r="BS42" s="83" t="e">
        <f t="shared" si="23"/>
        <v>#N/A</v>
      </c>
      <c r="BT42" s="100" t="e">
        <f t="shared" si="24"/>
        <v>#N/A</v>
      </c>
      <c r="BU42" s="109"/>
      <c r="BV42" s="109"/>
      <c r="BW42" s="109"/>
      <c r="BX42" s="100"/>
      <c r="BY42" s="100"/>
    </row>
    <row r="43" spans="1:77" s="112" customFormat="1" ht="23.25" customHeight="1" thickTop="1" thickBot="1" x14ac:dyDescent="0.3">
      <c r="A43" s="131"/>
      <c r="B43" s="131"/>
      <c r="C43" s="86"/>
      <c r="D43" s="87"/>
      <c r="E43" s="87"/>
      <c r="F43" s="87"/>
      <c r="G43" s="87"/>
      <c r="H43" s="131"/>
      <c r="I43" s="131"/>
      <c r="J43" s="62"/>
      <c r="L43" s="60"/>
      <c r="M43" s="61"/>
      <c r="N43" s="61"/>
      <c r="O43" s="61"/>
      <c r="AO43" s="109"/>
      <c r="AP43" s="109"/>
      <c r="AQ43" s="109"/>
      <c r="AR43" s="109"/>
      <c r="AS43" s="109"/>
      <c r="AT43" s="109"/>
      <c r="AU43" s="109"/>
      <c r="AV43" s="109"/>
      <c r="AW43" s="109"/>
      <c r="AX43" s="109"/>
      <c r="AY43" s="109"/>
      <c r="AZ43" s="109"/>
      <c r="BA43" s="109"/>
      <c r="BB43" s="109"/>
      <c r="BC43" s="99"/>
      <c r="BD43" s="108"/>
      <c r="BE43" s="109"/>
      <c r="BF43" s="109"/>
      <c r="BG43" s="109"/>
      <c r="BH43" s="109"/>
      <c r="BI43" s="109"/>
      <c r="BJ43" s="109"/>
      <c r="BK43" s="100" t="e">
        <f>IF(BR44="م",BL44,"")</f>
        <v>#N/A</v>
      </c>
      <c r="BL43" s="100">
        <v>39</v>
      </c>
      <c r="BM43" s="109"/>
      <c r="BN43" s="100" t="s">
        <v>709</v>
      </c>
      <c r="BO43" s="109"/>
      <c r="BP43" s="109"/>
      <c r="BQ43" s="109"/>
      <c r="BR43" s="109"/>
      <c r="BS43" s="83" t="e">
        <f>IF(BR44="م",BL44,"")</f>
        <v>#N/A</v>
      </c>
      <c r="BT43" s="100" t="e">
        <f>IF(AND(BT44="",BT45="",BT46="",BT47="",BT48=""),"",BL43)</f>
        <v>#N/A</v>
      </c>
      <c r="BU43" s="109"/>
      <c r="BV43" s="109"/>
      <c r="BW43" s="109"/>
      <c r="BX43" s="109"/>
      <c r="BY43" s="100"/>
    </row>
    <row r="44" spans="1:77" s="112" customFormat="1" ht="23.25" customHeight="1" thickTop="1" thickBot="1" x14ac:dyDescent="0.3">
      <c r="A44" s="131"/>
      <c r="B44" s="88"/>
      <c r="C44" s="88"/>
      <c r="D44" s="88"/>
      <c r="E44" s="89"/>
      <c r="F44" s="133"/>
      <c r="G44" s="131"/>
      <c r="H44" s="90"/>
      <c r="I44" s="90"/>
      <c r="J44" s="45"/>
      <c r="K44" s="45"/>
      <c r="L44" s="63"/>
      <c r="M44" s="63"/>
      <c r="N44" s="64"/>
      <c r="O44" s="64"/>
      <c r="P44" s="64"/>
      <c r="Q44" s="64"/>
      <c r="AO44" s="109"/>
      <c r="AP44" s="109"/>
      <c r="AQ44" s="109"/>
      <c r="AR44" s="109"/>
      <c r="AS44" s="109"/>
      <c r="AT44" s="109"/>
      <c r="AU44" s="109"/>
      <c r="AV44" s="109"/>
      <c r="AW44" s="109"/>
      <c r="AX44" s="109"/>
      <c r="AY44" s="109"/>
      <c r="AZ44" s="109"/>
      <c r="BA44" s="109"/>
      <c r="BB44" s="109"/>
      <c r="BC44" s="99"/>
      <c r="BD44" s="108"/>
      <c r="BE44" s="109"/>
      <c r="BF44" s="109"/>
      <c r="BG44" s="109"/>
      <c r="BH44" s="109"/>
      <c r="BI44" s="109"/>
      <c r="BJ44" s="109"/>
      <c r="BK44" s="100" t="e">
        <f>IF(BR45="م",BL45,"")</f>
        <v>#N/A</v>
      </c>
      <c r="BL44" s="84">
        <v>40</v>
      </c>
      <c r="BM44" s="84">
        <v>31</v>
      </c>
      <c r="BN44" s="84" t="s">
        <v>183</v>
      </c>
      <c r="BO44" s="109"/>
      <c r="BP44" s="109"/>
      <c r="BQ44" s="100" t="str">
        <f>IFERROR(VLOOKUP(BN44,$K$9:$T$21,10,0),"")</f>
        <v/>
      </c>
      <c r="BR44" s="104" t="e">
        <f>IF(VLOOKUP($D$1,ورقة4!$A$2:$AW$2768,35,0)=0,"",(VLOOKUP($D$1,ورقة4!$A$2:$AW$2768,35,0)))</f>
        <v>#N/A</v>
      </c>
      <c r="BS44" s="83" t="e">
        <f>IF(BR45="م",BL45,"")</f>
        <v>#N/A</v>
      </c>
      <c r="BT44" s="100" t="e">
        <f>IF(BR44="","",BL44)</f>
        <v>#N/A</v>
      </c>
      <c r="BU44" s="109"/>
      <c r="BV44" s="109"/>
      <c r="BW44" s="109"/>
      <c r="BX44" s="109"/>
      <c r="BY44" s="100"/>
    </row>
    <row r="45" spans="1:77" s="112" customFormat="1" ht="23.25" customHeight="1" thickTop="1" thickBot="1" x14ac:dyDescent="0.3">
      <c r="A45" s="131"/>
      <c r="B45" s="91"/>
      <c r="C45" s="91"/>
      <c r="D45" s="88"/>
      <c r="E45" s="88"/>
      <c r="F45" s="88"/>
      <c r="G45" s="133"/>
      <c r="H45" s="90"/>
      <c r="I45" s="90"/>
      <c r="J45" s="45"/>
      <c r="K45" s="45"/>
      <c r="L45" s="63"/>
      <c r="M45" s="63"/>
      <c r="N45" s="64"/>
      <c r="O45" s="64"/>
      <c r="P45" s="64"/>
      <c r="Q45" s="64"/>
      <c r="AO45" s="109"/>
      <c r="AP45" s="109"/>
      <c r="AQ45" s="109"/>
      <c r="AR45" s="109"/>
      <c r="AS45" s="109"/>
      <c r="AT45" s="109"/>
      <c r="AU45" s="109"/>
      <c r="AV45" s="109"/>
      <c r="AW45" s="109"/>
      <c r="AX45" s="109"/>
      <c r="AY45" s="109"/>
      <c r="AZ45" s="109"/>
      <c r="BA45" s="109"/>
      <c r="BB45" s="109"/>
      <c r="BC45" s="99"/>
      <c r="BD45" s="108"/>
      <c r="BE45" s="109"/>
      <c r="BF45" s="109"/>
      <c r="BG45" s="109"/>
      <c r="BH45" s="109"/>
      <c r="BI45" s="109"/>
      <c r="BJ45" s="109"/>
      <c r="BK45" s="100" t="e">
        <f>IF(BR46="م",BL46,"")</f>
        <v>#N/A</v>
      </c>
      <c r="BL45" s="100">
        <v>41</v>
      </c>
      <c r="BM45" s="84">
        <v>32</v>
      </c>
      <c r="BN45" s="84" t="s">
        <v>184</v>
      </c>
      <c r="BO45" s="109"/>
      <c r="BP45" s="109"/>
      <c r="BQ45" s="100" t="str">
        <f>IFERROR(VLOOKUP(BN45,$K$9:$T$21,10,0),"")</f>
        <v/>
      </c>
      <c r="BR45" s="110" t="e">
        <f>IF(VLOOKUP($D$1,ورقة4!$A$2:$AW$2768,36,0)=0,"",(VLOOKUP($D$1,ورقة4!$A$2:$AW$2768,36,0)))</f>
        <v>#N/A</v>
      </c>
      <c r="BS45" s="83" t="e">
        <f>IF(BR46="م",BL46,"")</f>
        <v>#N/A</v>
      </c>
      <c r="BT45" s="100" t="e">
        <f t="shared" ref="BT45:BT48" si="25">IF(BR45="","",BL45)</f>
        <v>#N/A</v>
      </c>
      <c r="BU45" s="109"/>
      <c r="BV45" s="109"/>
      <c r="BW45" s="109"/>
      <c r="BX45" s="109"/>
      <c r="BY45" s="100"/>
    </row>
    <row r="46" spans="1:77" s="112" customFormat="1" ht="23.25" customHeight="1" thickTop="1" thickBot="1" x14ac:dyDescent="0.3">
      <c r="A46" s="131"/>
      <c r="B46" s="92"/>
      <c r="C46" s="92"/>
      <c r="D46" s="92"/>
      <c r="E46" s="92"/>
      <c r="F46" s="92"/>
      <c r="G46" s="93"/>
      <c r="H46" s="91"/>
      <c r="I46" s="91"/>
      <c r="J46" s="65"/>
      <c r="K46" s="65"/>
      <c r="L46" s="61"/>
      <c r="M46" s="61"/>
      <c r="N46" s="64"/>
      <c r="O46" s="64"/>
      <c r="P46" s="64"/>
      <c r="Q46" s="64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B46" s="109"/>
      <c r="BC46" s="99"/>
      <c r="BD46" s="108"/>
      <c r="BE46" s="109"/>
      <c r="BF46" s="109"/>
      <c r="BG46" s="109"/>
      <c r="BH46" s="109"/>
      <c r="BI46" s="109"/>
      <c r="BJ46" s="109"/>
      <c r="BK46" s="100" t="e">
        <f>IF(BR47="م",BL47,"")</f>
        <v>#N/A</v>
      </c>
      <c r="BL46" s="84">
        <v>42</v>
      </c>
      <c r="BM46" s="84">
        <v>33</v>
      </c>
      <c r="BN46" s="84" t="str">
        <f>IF(V10=BT1,"محاسبة دولية باللغة الإنكليزية","محاسبة دولية باللغة الفرنسية")</f>
        <v>محاسبة دولية باللغة الإنكليزية</v>
      </c>
      <c r="BO46" s="109"/>
      <c r="BP46" s="109"/>
      <c r="BQ46" s="100" t="str">
        <f>IFERROR(VLOOKUP(BN46,$K$9:$T$21,10,0),"")</f>
        <v/>
      </c>
      <c r="BR46" s="110" t="e">
        <f>IF(VLOOKUP($D$1,ورقة4!$A$2:$AW$2768,37,0)=0,"",(VLOOKUP($D$1,ورقة4!$A$2:$AW$2768,37,0)))</f>
        <v>#N/A</v>
      </c>
      <c r="BS46" s="83" t="e">
        <f>IF(BR47="م",BL47,"")</f>
        <v>#N/A</v>
      </c>
      <c r="BT46" s="100" t="e">
        <f t="shared" si="25"/>
        <v>#N/A</v>
      </c>
      <c r="BU46" s="84"/>
      <c r="BV46" s="84"/>
      <c r="BW46" s="109"/>
      <c r="BX46" s="109"/>
      <c r="BY46" s="100"/>
    </row>
    <row r="47" spans="1:77" s="112" customFormat="1" ht="23.25" customHeight="1" thickTop="1" thickBot="1" x14ac:dyDescent="0.3">
      <c r="A47" s="131"/>
      <c r="B47" s="87"/>
      <c r="C47" s="87"/>
      <c r="D47" s="87"/>
      <c r="E47" s="131"/>
      <c r="F47" s="131"/>
      <c r="G47" s="87"/>
      <c r="H47" s="87"/>
      <c r="I47" s="87"/>
      <c r="J47" s="61"/>
      <c r="K47" s="61"/>
      <c r="L47" s="61"/>
      <c r="M47" s="67"/>
      <c r="N47" s="64"/>
      <c r="O47" s="64"/>
      <c r="P47" s="64"/>
      <c r="Q47" s="64"/>
      <c r="AO47" s="109"/>
      <c r="AP47" s="109"/>
      <c r="AQ47" s="109"/>
      <c r="AR47" s="109"/>
      <c r="AS47" s="109"/>
      <c r="AT47" s="109"/>
      <c r="AU47" s="109"/>
      <c r="AV47" s="109"/>
      <c r="AW47" s="109"/>
      <c r="AX47" s="109"/>
      <c r="AY47" s="109"/>
      <c r="AZ47" s="109"/>
      <c r="BA47" s="109"/>
      <c r="BB47" s="109"/>
      <c r="BC47" s="99"/>
      <c r="BD47" s="108"/>
      <c r="BE47" s="109"/>
      <c r="BF47" s="109"/>
      <c r="BG47" s="109"/>
      <c r="BH47" s="109"/>
      <c r="BI47" s="109"/>
      <c r="BJ47" s="109"/>
      <c r="BK47" s="100" t="e">
        <f>IF(BR48="م",BL48,"")</f>
        <v>#N/A</v>
      </c>
      <c r="BL47" s="100">
        <v>43</v>
      </c>
      <c r="BM47" s="84">
        <v>34</v>
      </c>
      <c r="BN47" s="84" t="s">
        <v>185</v>
      </c>
      <c r="BO47" s="109"/>
      <c r="BP47" s="109"/>
      <c r="BQ47" s="100" t="str">
        <f>IFERROR(VLOOKUP(BN47,$K$9:$T$21,10,0),"")</f>
        <v/>
      </c>
      <c r="BR47" s="110" t="e">
        <f>IF(VLOOKUP($D$1,ورقة4!$A$2:$AW$2768,38,0)=0,"",(VLOOKUP($D$1,ورقة4!$A$2:$AW$2768,38,0)))</f>
        <v>#N/A</v>
      </c>
      <c r="BS47" s="83" t="e">
        <f>IF(BR48="م",BL48,"")</f>
        <v>#N/A</v>
      </c>
      <c r="BT47" s="100" t="e">
        <f t="shared" si="25"/>
        <v>#N/A</v>
      </c>
      <c r="BU47" s="109"/>
      <c r="BV47" s="109"/>
      <c r="BW47" s="109"/>
      <c r="BX47" s="109"/>
      <c r="BY47" s="100"/>
    </row>
    <row r="48" spans="1:77" s="112" customFormat="1" ht="23.25" customHeight="1" thickTop="1" thickBot="1" x14ac:dyDescent="0.3">
      <c r="A48" s="131"/>
      <c r="B48" s="91"/>
      <c r="C48" s="93"/>
      <c r="D48" s="93"/>
      <c r="E48" s="93"/>
      <c r="F48" s="93"/>
      <c r="G48" s="87"/>
      <c r="H48" s="87"/>
      <c r="I48" s="87"/>
      <c r="J48" s="61"/>
      <c r="K48" s="61"/>
      <c r="L48" s="61"/>
      <c r="M48" s="63"/>
      <c r="N48" s="63"/>
      <c r="O48" s="68"/>
      <c r="P48" s="68"/>
      <c r="Q48" s="68"/>
      <c r="AO48" s="109"/>
      <c r="AP48" s="109"/>
      <c r="AQ48" s="109"/>
      <c r="AR48" s="109"/>
      <c r="AS48" s="109"/>
      <c r="AT48" s="109"/>
      <c r="AU48" s="109"/>
      <c r="AV48" s="109"/>
      <c r="AW48" s="109"/>
      <c r="AX48" s="109"/>
      <c r="AY48" s="109"/>
      <c r="AZ48" s="109"/>
      <c r="BA48" s="109"/>
      <c r="BB48" s="109"/>
      <c r="BC48" s="99"/>
      <c r="BD48" s="108"/>
      <c r="BE48" s="109"/>
      <c r="BF48" s="109"/>
      <c r="BG48" s="109"/>
      <c r="BH48" s="109"/>
      <c r="BI48" s="109"/>
      <c r="BJ48" s="109"/>
      <c r="BK48" s="100" t="e">
        <f>IF(BR50="م",BL50,"")</f>
        <v>#N/A</v>
      </c>
      <c r="BL48" s="84">
        <v>44</v>
      </c>
      <c r="BM48" s="84">
        <v>35</v>
      </c>
      <c r="BN48" s="84" t="s">
        <v>186</v>
      </c>
      <c r="BO48" s="109"/>
      <c r="BP48" s="109"/>
      <c r="BQ48" s="100" t="str">
        <f>IFERROR(VLOOKUP(BN48,$K$9:$T$21,10,0),"")</f>
        <v/>
      </c>
      <c r="BR48" s="122" t="e">
        <f>IF(VLOOKUP($D$1,ورقة4!$A$2:$AW$2768,39,0)=0,"",(VLOOKUP($D$1,ورقة4!$A$2:$AW$2768,39,0)))</f>
        <v>#N/A</v>
      </c>
      <c r="BS48" s="83" t="e">
        <f>IF(BR50="م",BL50,"")</f>
        <v>#N/A</v>
      </c>
      <c r="BT48" s="100" t="e">
        <f t="shared" si="25"/>
        <v>#N/A</v>
      </c>
      <c r="BU48" s="109"/>
      <c r="BV48" s="109"/>
      <c r="BW48" s="109"/>
      <c r="BX48" s="109"/>
      <c r="BY48" s="100"/>
    </row>
    <row r="49" spans="1:77" s="112" customFormat="1" ht="23.25" customHeight="1" thickTop="1" thickBot="1" x14ac:dyDescent="0.3">
      <c r="A49" s="131"/>
      <c r="B49" s="131"/>
      <c r="C49" s="131"/>
      <c r="D49" s="131"/>
      <c r="E49" s="131"/>
      <c r="F49" s="131"/>
      <c r="G49" s="131"/>
      <c r="H49" s="131"/>
      <c r="I49" s="131"/>
      <c r="AO49" s="109"/>
      <c r="AP49" s="109"/>
      <c r="AQ49" s="109"/>
      <c r="AR49" s="109"/>
      <c r="AS49" s="109"/>
      <c r="AT49" s="109"/>
      <c r="AU49" s="109"/>
      <c r="AV49" s="109"/>
      <c r="AW49" s="109"/>
      <c r="AX49" s="109"/>
      <c r="AY49" s="109"/>
      <c r="AZ49" s="109"/>
      <c r="BA49" s="109"/>
      <c r="BB49" s="109"/>
      <c r="BC49" s="99"/>
      <c r="BD49" s="108"/>
      <c r="BE49" s="109"/>
      <c r="BF49" s="109"/>
      <c r="BG49" s="109"/>
      <c r="BH49" s="109"/>
      <c r="BI49" s="109"/>
      <c r="BJ49" s="109"/>
      <c r="BK49" s="100" t="e">
        <f>IF(BR51="م",BL51,"")</f>
        <v>#N/A</v>
      </c>
      <c r="BL49" s="100">
        <v>45</v>
      </c>
      <c r="BM49" s="109"/>
      <c r="BN49" s="100" t="s">
        <v>710</v>
      </c>
      <c r="BO49" s="109"/>
      <c r="BP49" s="109"/>
      <c r="BQ49" s="109"/>
      <c r="BR49" s="109"/>
      <c r="BS49" s="83" t="e">
        <f>IF(BR51="م",BL51,"")</f>
        <v>#N/A</v>
      </c>
      <c r="BT49" s="100" t="e">
        <f>IF(AND(BT50="",BT51="",BT52="",BT53="",BT54=""),"",BL49)</f>
        <v>#N/A</v>
      </c>
      <c r="BU49" s="109"/>
      <c r="BV49" s="109"/>
      <c r="BW49" s="109"/>
      <c r="BX49" s="109"/>
      <c r="BY49" s="100"/>
    </row>
    <row r="50" spans="1:77" s="112" customFormat="1" ht="23.25" customHeight="1" thickTop="1" thickBot="1" x14ac:dyDescent="0.3">
      <c r="A50" s="131"/>
      <c r="B50" s="94"/>
      <c r="C50" s="94"/>
      <c r="D50" s="94"/>
      <c r="E50" s="94"/>
      <c r="F50" s="94"/>
      <c r="G50" s="94"/>
      <c r="H50" s="94"/>
      <c r="I50" s="94"/>
      <c r="J50" s="69"/>
      <c r="K50" s="69"/>
      <c r="L50" s="69"/>
      <c r="M50" s="69"/>
      <c r="N50" s="69"/>
      <c r="O50" s="69"/>
      <c r="P50" s="69"/>
      <c r="Q50" s="69"/>
      <c r="AO50" s="109"/>
      <c r="AP50" s="109"/>
      <c r="AQ50" s="109"/>
      <c r="AR50" s="109"/>
      <c r="AS50" s="109"/>
      <c r="AT50" s="109"/>
      <c r="AU50" s="109"/>
      <c r="AV50" s="109"/>
      <c r="AW50" s="109"/>
      <c r="AX50" s="109"/>
      <c r="AY50" s="109"/>
      <c r="AZ50" s="109"/>
      <c r="BA50" s="109"/>
      <c r="BB50" s="109"/>
      <c r="BC50" s="99"/>
      <c r="BD50" s="108"/>
      <c r="BE50" s="109"/>
      <c r="BF50" s="109"/>
      <c r="BG50" s="109"/>
      <c r="BH50" s="109"/>
      <c r="BI50" s="109"/>
      <c r="BJ50" s="109"/>
      <c r="BK50" s="100" t="e">
        <f>IF(BR52="م",BL52,"")</f>
        <v>#N/A</v>
      </c>
      <c r="BL50" s="84">
        <v>46</v>
      </c>
      <c r="BM50" s="84">
        <v>36</v>
      </c>
      <c r="BN50" s="84" t="s">
        <v>179</v>
      </c>
      <c r="BO50" s="109"/>
      <c r="BP50" s="109"/>
      <c r="BQ50" s="100" t="str">
        <f>IFERROR(VLOOKUP(BN50,$K$9:$T$21,10,0),"")</f>
        <v/>
      </c>
      <c r="BR50" s="127" t="e">
        <f>IF(VLOOKUP($D$1,ورقة4!$A$2:$AW$2768,40,0)=0,"",(VLOOKUP($D$1,ورقة4!$A$2:$AW$2768,40,0)))</f>
        <v>#N/A</v>
      </c>
      <c r="BS50" s="83" t="e">
        <f>IF(BR52="م",BL52,"")</f>
        <v>#N/A</v>
      </c>
      <c r="BT50" s="100" t="e">
        <f>IF(BR50="","",BL50)</f>
        <v>#N/A</v>
      </c>
      <c r="BU50" s="109"/>
      <c r="BV50" s="109"/>
      <c r="BW50" s="109"/>
      <c r="BX50" s="109"/>
      <c r="BY50" s="100"/>
    </row>
    <row r="51" spans="1:77" s="112" customFormat="1" ht="23.25" customHeight="1" thickTop="1" thickBot="1" x14ac:dyDescent="0.3">
      <c r="A51" s="131"/>
      <c r="B51" s="94"/>
      <c r="C51" s="94"/>
      <c r="D51" s="94"/>
      <c r="E51" s="94"/>
      <c r="F51" s="94"/>
      <c r="G51" s="94"/>
      <c r="H51" s="94"/>
      <c r="I51" s="94"/>
      <c r="J51" s="69"/>
      <c r="K51" s="69"/>
      <c r="L51" s="69"/>
      <c r="M51" s="69"/>
      <c r="N51" s="69"/>
      <c r="O51" s="69"/>
      <c r="P51" s="69"/>
      <c r="Q51" s="69"/>
      <c r="AO51" s="109"/>
      <c r="AP51" s="109"/>
      <c r="AQ51" s="109"/>
      <c r="AR51" s="109"/>
      <c r="AS51" s="109"/>
      <c r="AT51" s="109"/>
      <c r="AU51" s="109"/>
      <c r="AV51" s="109"/>
      <c r="AW51" s="109"/>
      <c r="AX51" s="109"/>
      <c r="AY51" s="109"/>
      <c r="AZ51" s="109"/>
      <c r="BA51" s="109"/>
      <c r="BB51" s="109"/>
      <c r="BC51" s="99"/>
      <c r="BD51" s="108"/>
      <c r="BE51" s="109"/>
      <c r="BF51" s="109"/>
      <c r="BG51" s="109"/>
      <c r="BH51" s="109"/>
      <c r="BI51" s="109"/>
      <c r="BJ51" s="109"/>
      <c r="BK51" s="100" t="e">
        <f>IF(BR53="م",BL53,"")</f>
        <v>#N/A</v>
      </c>
      <c r="BL51" s="100">
        <v>47</v>
      </c>
      <c r="BM51" s="84">
        <v>37</v>
      </c>
      <c r="BN51" s="84" t="s">
        <v>180</v>
      </c>
      <c r="BO51" s="109"/>
      <c r="BP51" s="109"/>
      <c r="BQ51" s="100" t="str">
        <f>IFERROR(VLOOKUP(BN51,$K$9:$T$21,10,0),"")</f>
        <v/>
      </c>
      <c r="BR51" s="119" t="e">
        <f>IF(VLOOKUP($D$1,ورقة4!$A$2:$AW$2768,41,0)=0,"",(VLOOKUP($D$1,ورقة4!$A$2:$AW$2768,41,0)))</f>
        <v>#N/A</v>
      </c>
      <c r="BS51" s="83" t="e">
        <f>IF(BR53="م",BL53,"")</f>
        <v>#N/A</v>
      </c>
      <c r="BT51" s="100" t="e">
        <f t="shared" ref="BT51:BT54" si="26">IF(BR51="","",BL51)</f>
        <v>#N/A</v>
      </c>
      <c r="BU51" s="109"/>
      <c r="BV51" s="109"/>
      <c r="BW51" s="109"/>
      <c r="BX51" s="109"/>
      <c r="BY51" s="100"/>
    </row>
    <row r="52" spans="1:77" s="112" customFormat="1" ht="23.25" customHeight="1" thickTop="1" thickBot="1" x14ac:dyDescent="0.3">
      <c r="A52" s="131"/>
      <c r="B52" s="95"/>
      <c r="C52" s="95"/>
      <c r="D52" s="95"/>
      <c r="E52" s="95"/>
      <c r="F52" s="95"/>
      <c r="G52" s="95"/>
      <c r="H52" s="96"/>
      <c r="I52" s="96"/>
      <c r="J52" s="54"/>
      <c r="K52" s="65"/>
      <c r="L52" s="65"/>
      <c r="M52" s="54"/>
      <c r="N52" s="54"/>
      <c r="O52" s="70"/>
      <c r="P52" s="70"/>
      <c r="Q52" s="70"/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99"/>
      <c r="BD52" s="108"/>
      <c r="BE52" s="109"/>
      <c r="BF52" s="109"/>
      <c r="BG52" s="109"/>
      <c r="BH52" s="109"/>
      <c r="BI52" s="109"/>
      <c r="BJ52" s="109"/>
      <c r="BK52" s="100" t="e">
        <f>IF(BR54="م",BL54,"")</f>
        <v>#N/A</v>
      </c>
      <c r="BL52" s="84">
        <v>48</v>
      </c>
      <c r="BM52" s="84">
        <v>38</v>
      </c>
      <c r="BN52" s="84" t="s">
        <v>181</v>
      </c>
      <c r="BO52" s="109"/>
      <c r="BP52" s="109"/>
      <c r="BQ52" s="100" t="str">
        <f>IFERROR(VLOOKUP(BN52,$K$9:$T$21,10,0),"")</f>
        <v/>
      </c>
      <c r="BR52" s="119" t="e">
        <f>IF(VLOOKUP($D$1,ورقة4!$A$2:$AW$2768,42,0)=0,"",(VLOOKUP($D$1,ورقة4!$A$2:$AW$2768,42,0)))</f>
        <v>#N/A</v>
      </c>
      <c r="BS52" s="83" t="e">
        <f>IF(BR54="م",BL54,"")</f>
        <v>#N/A</v>
      </c>
      <c r="BT52" s="100" t="e">
        <f t="shared" si="26"/>
        <v>#N/A</v>
      </c>
      <c r="BU52" s="109"/>
      <c r="BV52" s="109"/>
      <c r="BW52" s="109"/>
      <c r="BX52" s="109"/>
      <c r="BY52" s="100"/>
    </row>
    <row r="53" spans="1:77" s="112" customFormat="1" ht="23.25" customHeight="1" thickTop="1" thickBot="1" x14ac:dyDescent="0.3">
      <c r="A53" s="131"/>
      <c r="B53" s="96"/>
      <c r="C53" s="96"/>
      <c r="D53" s="96"/>
      <c r="E53" s="96"/>
      <c r="F53" s="96"/>
      <c r="G53" s="96"/>
      <c r="H53" s="133"/>
      <c r="I53" s="133"/>
      <c r="J53" s="134"/>
      <c r="K53" s="134"/>
      <c r="L53" s="134"/>
      <c r="M53" s="134"/>
      <c r="N53" s="134"/>
      <c r="O53" s="54"/>
      <c r="P53" s="54"/>
      <c r="Q53" s="54"/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99"/>
      <c r="BD53" s="108"/>
      <c r="BE53" s="109"/>
      <c r="BF53" s="109"/>
      <c r="BG53" s="109"/>
      <c r="BH53" s="109"/>
      <c r="BI53" s="109"/>
      <c r="BJ53" s="109"/>
      <c r="BK53" s="109"/>
      <c r="BL53" s="100">
        <v>49</v>
      </c>
      <c r="BM53" s="84">
        <v>39</v>
      </c>
      <c r="BN53" s="84" t="s">
        <v>182</v>
      </c>
      <c r="BO53" s="109"/>
      <c r="BP53" s="109"/>
      <c r="BQ53" s="100" t="str">
        <f>IFERROR(VLOOKUP(BN53,$K$9:$T$21,10,0),"")</f>
        <v/>
      </c>
      <c r="BR53" s="119" t="e">
        <f>IF(VLOOKUP($D$1,ورقة4!$A$2:$AW$2768,43,0)=0,"",(VLOOKUP($D$1,ورقة4!$A$2:$AW$2768,43,0)))</f>
        <v>#N/A</v>
      </c>
      <c r="BS53" s="109"/>
      <c r="BT53" s="100" t="e">
        <f t="shared" si="26"/>
        <v>#N/A</v>
      </c>
      <c r="BU53" s="109"/>
      <c r="BV53" s="109"/>
      <c r="BW53" s="109"/>
      <c r="BX53" s="109"/>
      <c r="BY53" s="109"/>
    </row>
    <row r="54" spans="1:77" s="112" customFormat="1" ht="23.25" customHeight="1" thickTop="1" thickBot="1" x14ac:dyDescent="0.3">
      <c r="B54" s="13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AN54" s="107"/>
      <c r="AO54" s="109"/>
      <c r="AP54" s="109"/>
      <c r="AQ54" s="109"/>
      <c r="AR54" s="109"/>
      <c r="AS54" s="109"/>
      <c r="AT54" s="109"/>
      <c r="AU54" s="109"/>
      <c r="AV54" s="84"/>
      <c r="AW54" s="84"/>
      <c r="AX54" s="84"/>
      <c r="AY54" s="109"/>
      <c r="AZ54" s="109"/>
      <c r="BA54" s="83"/>
      <c r="BB54" s="109"/>
      <c r="BC54" s="109"/>
      <c r="BD54" s="109"/>
      <c r="BE54" s="109"/>
      <c r="BF54" s="109"/>
      <c r="BG54" s="109"/>
      <c r="BH54" s="109"/>
      <c r="BI54" s="109"/>
      <c r="BJ54" s="109"/>
      <c r="BK54" s="109"/>
      <c r="BL54" s="84">
        <v>50</v>
      </c>
      <c r="BM54" s="84">
        <v>40</v>
      </c>
      <c r="BN54" s="84" t="str">
        <f>IF(V10=BT1,"دراسات محاسبية باللغة الإنكليزية","دراسات محاسبية باللغة الفرنسية")</f>
        <v>دراسات محاسبية باللغة الإنكليزية</v>
      </c>
      <c r="BO54" s="109"/>
      <c r="BP54" s="109"/>
      <c r="BQ54" s="100" t="str">
        <f>IFERROR(VLOOKUP(BN54,$K$9:$T$21,10,0),"")</f>
        <v/>
      </c>
      <c r="BR54" s="122" t="e">
        <f>IF(VLOOKUP($D$1,ورقة4!$A$2:$AW$2768,44,0)=0,"",(VLOOKUP($D$1,ورقة4!$A$2:$AW$2768,44,0)))</f>
        <v>#N/A</v>
      </c>
      <c r="BS54" s="109"/>
      <c r="BT54" s="100" t="e">
        <f t="shared" si="26"/>
        <v>#N/A</v>
      </c>
      <c r="BU54" s="84"/>
      <c r="BV54" s="84"/>
      <c r="BW54" s="109"/>
      <c r="BX54" s="109"/>
      <c r="BY54" s="109"/>
    </row>
    <row r="55" spans="1:77" s="112" customFormat="1" ht="23.25" customHeight="1" x14ac:dyDescent="0.3">
      <c r="A55">
        <v>1</v>
      </c>
      <c r="B55" t="s">
        <v>1413</v>
      </c>
      <c r="C55" s="2"/>
      <c r="D55" s="2"/>
      <c r="E55" s="2"/>
      <c r="F55" s="2"/>
      <c r="G55" s="2"/>
      <c r="H55" s="2"/>
      <c r="I55" s="2"/>
      <c r="J55" s="44"/>
      <c r="K55" s="44"/>
      <c r="L55" s="44"/>
      <c r="M55" s="44"/>
      <c r="N55" s="65"/>
      <c r="O55" s="65"/>
      <c r="P55" s="65"/>
      <c r="Q55" s="65"/>
      <c r="AN55" s="107"/>
      <c r="AO55" s="109"/>
      <c r="AP55" s="109"/>
      <c r="AQ55" s="109"/>
      <c r="AR55" s="109"/>
      <c r="AS55" s="109"/>
      <c r="AT55" s="109"/>
      <c r="AU55" s="109"/>
      <c r="AV55" s="84"/>
      <c r="AW55" s="84"/>
      <c r="AX55" s="84"/>
      <c r="AY55" s="109"/>
      <c r="AZ55" s="109"/>
      <c r="BA55" s="83"/>
      <c r="BB55" s="109"/>
      <c r="BC55" s="109"/>
      <c r="BD55" s="109"/>
      <c r="BE55" s="109"/>
      <c r="BF55" s="109"/>
      <c r="BG55" s="109"/>
      <c r="BH55" s="109"/>
      <c r="BI55" s="109"/>
      <c r="BJ55" s="109"/>
      <c r="BK55" s="109"/>
      <c r="BL55" s="109"/>
      <c r="BM55" s="109"/>
      <c r="BN55" s="109"/>
      <c r="BO55" s="109"/>
      <c r="BP55" s="109"/>
      <c r="BQ55" s="83"/>
      <c r="BR55" s="109">
        <f>COUNTIFS(BR6:BR54,"ج")</f>
        <v>0</v>
      </c>
      <c r="BS55" s="109"/>
      <c r="BT55" s="109"/>
      <c r="BU55" s="109"/>
      <c r="BV55" s="109"/>
      <c r="BW55" s="109"/>
      <c r="BX55" s="109"/>
      <c r="BY55" s="109"/>
    </row>
    <row r="56" spans="1:77" s="112" customFormat="1" ht="23.25" customHeight="1" x14ac:dyDescent="0.3">
      <c r="A56">
        <v>2</v>
      </c>
      <c r="B56" t="s">
        <v>3772</v>
      </c>
      <c r="C56" s="71"/>
      <c r="D56" s="71"/>
      <c r="E56" s="44"/>
      <c r="F56" s="71"/>
      <c r="G56" s="71"/>
      <c r="H56" s="71"/>
      <c r="I56" s="71"/>
      <c r="J56" s="71"/>
      <c r="K56" s="71"/>
      <c r="L56" s="71"/>
      <c r="M56" s="71"/>
      <c r="N56" s="66"/>
      <c r="O56" s="66"/>
      <c r="P56" s="66"/>
      <c r="Q56" s="66"/>
      <c r="AN56" s="107"/>
      <c r="AO56" s="109"/>
      <c r="AP56" s="109"/>
      <c r="AQ56" s="109"/>
      <c r="AR56" s="109"/>
      <c r="AS56" s="109"/>
      <c r="AT56" s="109"/>
      <c r="AU56" s="109"/>
      <c r="AV56" s="84"/>
      <c r="AW56" s="84"/>
      <c r="AX56" s="84"/>
      <c r="AY56" s="109"/>
      <c r="AZ56" s="109"/>
      <c r="BA56" s="83"/>
      <c r="BB56" s="109"/>
      <c r="BC56" s="109"/>
      <c r="BD56" s="109"/>
      <c r="BE56" s="109"/>
      <c r="BF56" s="109"/>
      <c r="BG56" s="109"/>
      <c r="BH56" s="109"/>
      <c r="BI56" s="109"/>
      <c r="BJ56" s="109"/>
      <c r="BK56" s="109"/>
      <c r="BL56" s="109"/>
      <c r="BM56" s="109"/>
      <c r="BN56" s="109"/>
      <c r="BO56" s="109"/>
      <c r="BP56" s="109"/>
      <c r="BQ56" s="109"/>
      <c r="BR56" s="109">
        <f>COUNTIFS(BR6:BR54,"ر1")</f>
        <v>0</v>
      </c>
      <c r="BS56" s="109"/>
      <c r="BT56" s="109"/>
      <c r="BU56" s="109"/>
      <c r="BV56" s="109"/>
      <c r="BW56" s="109"/>
      <c r="BX56" s="109"/>
      <c r="BY56" s="109"/>
    </row>
    <row r="57" spans="1:77" s="112" customFormat="1" ht="21" x14ac:dyDescent="0.4">
      <c r="A57">
        <v>3</v>
      </c>
      <c r="B57" t="s">
        <v>3773</v>
      </c>
      <c r="C57" s="73"/>
      <c r="D57" s="73"/>
      <c r="E57" s="73"/>
      <c r="F57" s="73"/>
      <c r="G57" s="73"/>
      <c r="H57" s="73"/>
      <c r="I57" s="72"/>
      <c r="J57" s="72"/>
      <c r="K57" s="74"/>
      <c r="L57" s="75"/>
      <c r="M57" s="75"/>
      <c r="N57" s="76"/>
      <c r="O57" s="76"/>
      <c r="P57" s="76"/>
      <c r="Q57" s="76"/>
      <c r="AN57" s="107"/>
      <c r="AO57" s="109"/>
      <c r="AP57" s="109"/>
      <c r="AQ57" s="109"/>
      <c r="AR57" s="109"/>
      <c r="AS57" s="109"/>
      <c r="AT57" s="109"/>
      <c r="AU57" s="109"/>
      <c r="AV57" s="84"/>
      <c r="AW57" s="109"/>
      <c r="AX57" s="109"/>
      <c r="AY57" s="109"/>
      <c r="AZ57" s="109"/>
      <c r="BA57" s="109"/>
      <c r="BB57" s="109"/>
      <c r="BC57" s="109"/>
      <c r="BD57" s="109"/>
      <c r="BE57" s="109"/>
      <c r="BF57" s="109"/>
      <c r="BG57" s="109"/>
      <c r="BH57" s="109"/>
      <c r="BI57" s="109"/>
      <c r="BJ57" s="109"/>
      <c r="BK57" s="109"/>
      <c r="BL57" s="109"/>
      <c r="BM57" s="109"/>
      <c r="BN57" s="109"/>
      <c r="BO57" s="109"/>
      <c r="BP57" s="109"/>
      <c r="BQ57" s="109"/>
      <c r="BR57" s="109">
        <f>COUNTIFS(BR6:BR54,"ر2")</f>
        <v>0</v>
      </c>
      <c r="BS57" s="109"/>
      <c r="BT57" s="109"/>
      <c r="BU57" s="109"/>
      <c r="BV57" s="109"/>
      <c r="BW57" s="109"/>
      <c r="BX57" s="109"/>
      <c r="BY57" s="109"/>
    </row>
    <row r="58" spans="1:77" s="112" customFormat="1" ht="21" x14ac:dyDescent="0.4">
      <c r="A58">
        <v>4</v>
      </c>
      <c r="B58" t="s">
        <v>893</v>
      </c>
      <c r="C58" s="74"/>
      <c r="D58" s="74"/>
      <c r="E58" s="74"/>
      <c r="F58" s="74"/>
      <c r="G58" s="74"/>
      <c r="H58" s="77"/>
      <c r="I58" s="77"/>
      <c r="J58" s="77"/>
      <c r="K58" s="77"/>
      <c r="L58" s="77"/>
      <c r="M58" s="77"/>
      <c r="O58" s="78"/>
      <c r="P58" s="78"/>
      <c r="Q58" s="78"/>
      <c r="AN58" s="107"/>
      <c r="AO58" s="109"/>
      <c r="AP58" s="109"/>
      <c r="AQ58" s="109"/>
      <c r="AR58" s="109"/>
      <c r="AS58" s="109"/>
      <c r="AT58" s="109"/>
      <c r="AU58" s="109"/>
      <c r="AV58" s="109"/>
      <c r="AW58" s="109"/>
      <c r="AX58" s="109"/>
      <c r="AY58" s="109"/>
      <c r="AZ58" s="109"/>
      <c r="BA58" s="109"/>
      <c r="BB58" s="109"/>
      <c r="BC58" s="109"/>
      <c r="BD58" s="109"/>
      <c r="BE58" s="109"/>
      <c r="BF58" s="109"/>
      <c r="BG58" s="109"/>
      <c r="BH58" s="109"/>
      <c r="BI58" s="109"/>
      <c r="BJ58" s="109"/>
      <c r="BK58" s="109"/>
      <c r="BL58" s="109"/>
      <c r="BM58" s="109"/>
      <c r="BN58" s="109"/>
      <c r="BO58" s="109"/>
      <c r="BP58" s="109"/>
      <c r="BQ58" s="109"/>
      <c r="BR58" s="109">
        <f>SUM(BR55:BR57)</f>
        <v>0</v>
      </c>
      <c r="BS58" s="109"/>
      <c r="BT58" s="109"/>
      <c r="BU58" s="109"/>
      <c r="BV58" s="109"/>
      <c r="BW58" s="109"/>
      <c r="BX58" s="109"/>
      <c r="BY58" s="109"/>
    </row>
    <row r="59" spans="1:77" ht="21.6" thickBot="1" x14ac:dyDescent="0.45">
      <c r="A59">
        <v>5</v>
      </c>
      <c r="B59" t="s">
        <v>3774</v>
      </c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AM59" s="98"/>
    </row>
    <row r="60" spans="1:77" ht="14.25" customHeight="1" thickTop="1" x14ac:dyDescent="0.25"/>
  </sheetData>
  <sheetProtection algorithmName="SHA-512" hashValue="zu1vvPAMknqA6lscZg4yypBxXBLb9tzmjmf/k1MSJHdLQDwb7ndT5Xerlr1Nr01qbVlS/H+1UG35iCkb3p+ifA==" saltValue="b4eH6Jkovbyc4kdUCauODw==" spinCount="100000" sheet="1" selectLockedCells="1"/>
  <mergeCells count="113">
    <mergeCell ref="V17:AA17"/>
    <mergeCell ref="V10:AA11"/>
    <mergeCell ref="AC13:AG13"/>
    <mergeCell ref="AH13:AJ13"/>
    <mergeCell ref="AC17:AG17"/>
    <mergeCell ref="AC19:AG19"/>
    <mergeCell ref="AH19:AJ19"/>
    <mergeCell ref="AC10:AG10"/>
    <mergeCell ref="AH10:AJ10"/>
    <mergeCell ref="AC7:AG7"/>
    <mergeCell ref="AH7:AJ7"/>
    <mergeCell ref="AH17:AJ17"/>
    <mergeCell ref="AH18:AJ18"/>
    <mergeCell ref="AH15:AJ15"/>
    <mergeCell ref="AH16:AJ16"/>
    <mergeCell ref="AH14:AJ14"/>
    <mergeCell ref="AH8:AJ8"/>
    <mergeCell ref="AH9:AJ9"/>
    <mergeCell ref="AH12:AJ12"/>
    <mergeCell ref="AC11:AG11"/>
    <mergeCell ref="AH11:AJ11"/>
    <mergeCell ref="D5:L5"/>
    <mergeCell ref="M5:O5"/>
    <mergeCell ref="P5:R5"/>
    <mergeCell ref="S5:U5"/>
    <mergeCell ref="V5:X5"/>
    <mergeCell ref="Y5:AA5"/>
    <mergeCell ref="AB5:AD5"/>
    <mergeCell ref="K24:R24"/>
    <mergeCell ref="K25:R25"/>
    <mergeCell ref="K16:R16"/>
    <mergeCell ref="V16:AA16"/>
    <mergeCell ref="AC18:AG18"/>
    <mergeCell ref="AC14:AG14"/>
    <mergeCell ref="AC15:AG15"/>
    <mergeCell ref="AC16:AG16"/>
    <mergeCell ref="V12:AA12"/>
    <mergeCell ref="V13:AA13"/>
    <mergeCell ref="V14:AA14"/>
    <mergeCell ref="V15:AA15"/>
    <mergeCell ref="AC8:AG8"/>
    <mergeCell ref="AC9:AG9"/>
    <mergeCell ref="AC12:AG12"/>
    <mergeCell ref="K14:R14"/>
    <mergeCell ref="K15:R15"/>
    <mergeCell ref="K26:R26"/>
    <mergeCell ref="K27:R27"/>
    <mergeCell ref="K17:R17"/>
    <mergeCell ref="K18:R18"/>
    <mergeCell ref="K19:R19"/>
    <mergeCell ref="K20:R20"/>
    <mergeCell ref="K21:R21"/>
    <mergeCell ref="K22:R22"/>
    <mergeCell ref="K23:R23"/>
    <mergeCell ref="V1:X1"/>
    <mergeCell ref="V4:X4"/>
    <mergeCell ref="Y2:AA2"/>
    <mergeCell ref="Y4:AA4"/>
    <mergeCell ref="S1:U1"/>
    <mergeCell ref="S2:U2"/>
    <mergeCell ref="Y3:AA3"/>
    <mergeCell ref="V2:X2"/>
    <mergeCell ref="V3:X3"/>
    <mergeCell ref="Y1:AA1"/>
    <mergeCell ref="S4:U4"/>
    <mergeCell ref="A5:C5"/>
    <mergeCell ref="P1:R1"/>
    <mergeCell ref="P2:R2"/>
    <mergeCell ref="P3:R3"/>
    <mergeCell ref="P4:R4"/>
    <mergeCell ref="G4:I4"/>
    <mergeCell ref="G2:L2"/>
    <mergeCell ref="G1:I1"/>
    <mergeCell ref="J1:L1"/>
    <mergeCell ref="G3:I3"/>
    <mergeCell ref="J3:L3"/>
    <mergeCell ref="J4:L4"/>
    <mergeCell ref="A1:C1"/>
    <mergeCell ref="A2:C2"/>
    <mergeCell ref="A3:C3"/>
    <mergeCell ref="A4:C4"/>
    <mergeCell ref="M1:O1"/>
    <mergeCell ref="M2:O2"/>
    <mergeCell ref="M3:O3"/>
    <mergeCell ref="M4:O4"/>
    <mergeCell ref="D4:F4"/>
    <mergeCell ref="D1:F1"/>
    <mergeCell ref="D3:F3"/>
    <mergeCell ref="D2:F2"/>
    <mergeCell ref="J7:AA7"/>
    <mergeCell ref="K8:T8"/>
    <mergeCell ref="K9:R9"/>
    <mergeCell ref="K10:R10"/>
    <mergeCell ref="K11:R11"/>
    <mergeCell ref="K12:R12"/>
    <mergeCell ref="K13:R13"/>
    <mergeCell ref="AK1:AL1"/>
    <mergeCell ref="AH2:AJ2"/>
    <mergeCell ref="AK2:AL2"/>
    <mergeCell ref="AK3:AL3"/>
    <mergeCell ref="AH1:AJ1"/>
    <mergeCell ref="AH3:AJ3"/>
    <mergeCell ref="AH4:AL4"/>
    <mergeCell ref="V8:AA9"/>
    <mergeCell ref="AE4:AG4"/>
    <mergeCell ref="AE2:AG2"/>
    <mergeCell ref="AB2:AD2"/>
    <mergeCell ref="AB1:AD1"/>
    <mergeCell ref="AB3:AD3"/>
    <mergeCell ref="AB4:AD4"/>
    <mergeCell ref="AE1:AG1"/>
    <mergeCell ref="AE3:AG3"/>
    <mergeCell ref="S3:U3"/>
  </mergeCells>
  <conditionalFormatting sqref="K9:R27">
    <cfRule type="containsText" dxfId="20" priority="16" operator="containsText" text="مقررات">
      <formula>NOT(ISERROR(SEARCH("مقررات",K9)))</formula>
    </cfRule>
  </conditionalFormatting>
  <conditionalFormatting sqref="K8 K9:R27">
    <cfRule type="containsBlanks" dxfId="19" priority="11">
      <formula>LEN(TRIM(K8))=0</formula>
    </cfRule>
  </conditionalFormatting>
  <conditionalFormatting sqref="AA28">
    <cfRule type="expression" dxfId="18" priority="10">
      <formula>OR($R28=$BN$5,$R28=$BN$12,$R28=$BN$18)</formula>
    </cfRule>
  </conditionalFormatting>
  <conditionalFormatting sqref="AA28">
    <cfRule type="expression" dxfId="17" priority="5">
      <formula>$R28=""</formula>
    </cfRule>
  </conditionalFormatting>
  <conditionalFormatting sqref="AA27">
    <cfRule type="expression" dxfId="16" priority="35">
      <formula>OR(#REF!=$BN$5,#REF!=$BN$12,#REF!=$BN$18)</formula>
    </cfRule>
  </conditionalFormatting>
  <conditionalFormatting sqref="AA27">
    <cfRule type="expression" dxfId="15" priority="37">
      <formula>#REF!=""</formula>
    </cfRule>
  </conditionalFormatting>
  <conditionalFormatting sqref="J9:J27 S9:T10 S11:S27 T11:T31">
    <cfRule type="expression" dxfId="14" priority="38">
      <formula>OR($K9=$BN$5,$K9=$BN$12,$K9=$BN$18)</formula>
    </cfRule>
  </conditionalFormatting>
  <conditionalFormatting sqref="S9:T10 S11:S27 T11:T31">
    <cfRule type="expression" dxfId="13" priority="39">
      <formula>$K9=""</formula>
    </cfRule>
  </conditionalFormatting>
  <conditionalFormatting sqref="J9:J27">
    <cfRule type="expression" dxfId="12" priority="2">
      <formula>$K9=""</formula>
    </cfRule>
  </conditionalFormatting>
  <dataValidations count="6">
    <dataValidation type="list" allowBlank="1" showInputMessage="1" showErrorMessage="1" sqref="N29 AH13:AJ13" xr:uid="{00000000-0002-0000-0200-000000000000}">
      <formula1>$BS$1:$BS$2</formula1>
    </dataValidation>
    <dataValidation type="list" allowBlank="1" showInputMessage="1" showErrorMessage="1" sqref="D5:L5" xr:uid="{00000000-0002-0000-0200-000001000000}">
      <formula1>$AO$1:$AO$8</formula1>
    </dataValidation>
    <dataValidation type="list" allowBlank="1" showInputMessage="1" showErrorMessage="1" sqref="V10:AA11" xr:uid="{00000000-0002-0000-0200-000004000000}">
      <formula1>$BT$1:$BT$2</formula1>
    </dataValidation>
    <dataValidation type="custom" errorStyle="warning" allowBlank="1" showInputMessage="1" showErrorMessage="1" error="يجب أن تتأكد بأن جميع البيانات المطلوبة ممتلئة بالمعلومات الصحيحة دون أية نقص، ثم اضغط عل الرقم واحد لتتمكن من اختيار المقرر" sqref="T31" xr:uid="{6F3B4D18-2E30-4158-8844-C2B36A031E29}">
      <formula1>AND($AN$1=0,T31=1)</formula1>
    </dataValidation>
    <dataValidation type="custom" errorStyle="warning" allowBlank="1" showInputMessage="1" showErrorMessage="1" error="يجب أن تتأكد أولاً بأن جميع البيانات المطلوبة ممتلئة بالمعلومات الصحيحة دون أية نقص، ثم اضغط على الرقم (1) لتتمكن من اختيار المقرر" sqref="T10:T30" xr:uid="{A8FFC949-4939-443F-9FCA-06DB0D4EAB6E}">
      <formula1>AND($AN$1=0,T10=1)</formula1>
    </dataValidation>
    <dataValidation type="custom" allowBlank="1" showInputMessage="1" showErrorMessage="1" error="أكملت الخطة الدرسية" sqref="AA27:AA28" xr:uid="{00000000-0002-0000-0200-000002000000}">
      <formula1>OR($D$2="الثانية حديث",#REF!&lt;7,$BZ$25&lt;6)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48"/>
  <sheetViews>
    <sheetView rightToLeft="1" workbookViewId="0">
      <selection activeCell="R11" sqref="R11"/>
    </sheetView>
  </sheetViews>
  <sheetFormatPr defaultColWidth="8.88671875" defaultRowHeight="15.6" x14ac:dyDescent="0.3"/>
  <cols>
    <col min="1" max="1" width="1.44140625" style="1" customWidth="1"/>
    <col min="2" max="3" width="5.109375" style="1" customWidth="1"/>
    <col min="4" max="4" width="4.109375" style="1" customWidth="1"/>
    <col min="5" max="5" width="8" style="24" customWidth="1"/>
    <col min="6" max="6" width="7.109375" style="24" customWidth="1"/>
    <col min="7" max="7" width="4.6640625" style="24" customWidth="1"/>
    <col min="8" max="8" width="5.44140625" style="24" customWidth="1"/>
    <col min="9" max="9" width="5.21875" style="1" customWidth="1"/>
    <col min="10" max="10" width="9.109375" style="1" customWidth="1"/>
    <col min="11" max="11" width="5" style="1" customWidth="1"/>
    <col min="12" max="12" width="3.88671875" style="1" customWidth="1"/>
    <col min="13" max="13" width="9.21875" style="24" customWidth="1"/>
    <col min="14" max="14" width="6" style="24" customWidth="1"/>
    <col min="15" max="15" width="7.109375" style="24" customWidth="1"/>
    <col min="16" max="17" width="4.44140625" style="1" customWidth="1"/>
    <col min="18" max="18" width="4" style="1" customWidth="1"/>
    <col min="19" max="19" width="1.44140625" style="1" customWidth="1"/>
    <col min="20" max="20" width="9" style="1" hidden="1" customWidth="1"/>
    <col min="21" max="21" width="6" style="1" hidden="1" customWidth="1"/>
    <col min="22" max="22" width="3" style="43" hidden="1" customWidth="1"/>
    <col min="23" max="23" width="6" style="43" hidden="1" customWidth="1"/>
    <col min="24" max="25" width="3" style="1" hidden="1" customWidth="1"/>
    <col min="26" max="26" width="12.5546875" style="1" hidden="1" customWidth="1"/>
    <col min="27" max="27" width="3" style="1" hidden="1" customWidth="1"/>
    <col min="28" max="28" width="1.109375" style="1" hidden="1" customWidth="1"/>
    <col min="29" max="29" width="8.88671875" style="1" customWidth="1"/>
    <col min="30" max="30" width="8.88671875" style="1"/>
    <col min="31" max="31" width="30.21875" style="1" customWidth="1"/>
    <col min="32" max="16383" width="8.88671875" style="1"/>
    <col min="16384" max="16384" width="0.109375" style="1" customWidth="1"/>
  </cols>
  <sheetData>
    <row r="1" spans="2:36" ht="18.600000000000001" customHeight="1" thickTop="1" thickBot="1" x14ac:dyDescent="0.35">
      <c r="B1" s="457">
        <f ca="1">NOW()</f>
        <v>44573.464696064817</v>
      </c>
      <c r="C1" s="457"/>
      <c r="D1" s="457"/>
      <c r="E1" s="457"/>
      <c r="F1" s="368" t="s">
        <v>1344</v>
      </c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AC1" s="151"/>
      <c r="AD1" s="396" t="str">
        <f>IF(AJ1&gt;0,"يجب عليك ادخال البيانات المطلوبة أدناه بالمعلومات الصحيحة في صفحة إدخال البيانات لتتمكن من طباعة استمارة المقررات بشكل صحيح","")</f>
        <v>يجب عليك ادخال البيانات المطلوبة أدناه بالمعلومات الصحيحة في صفحة إدخال البيانات لتتمكن من طباعة استمارة المقررات بشكل صحيح</v>
      </c>
      <c r="AE1" s="397"/>
      <c r="AF1" s="397"/>
      <c r="AG1" s="397"/>
      <c r="AH1" s="398"/>
      <c r="AI1" s="151"/>
      <c r="AJ1" s="149">
        <f>COUNT(AA3:AA21)</f>
        <v>17</v>
      </c>
    </row>
    <row r="2" spans="2:36" ht="17.25" customHeight="1" thickBot="1" x14ac:dyDescent="0.35">
      <c r="B2" s="458" t="s">
        <v>320</v>
      </c>
      <c r="C2" s="459"/>
      <c r="D2" s="460">
        <f>'إختيار المقررات'!D1</f>
        <v>0</v>
      </c>
      <c r="E2" s="460"/>
      <c r="F2" s="444" t="s">
        <v>3</v>
      </c>
      <c r="G2" s="444"/>
      <c r="H2" s="461" t="str">
        <f>'إختيار المقررات'!J1</f>
        <v/>
      </c>
      <c r="I2" s="461"/>
      <c r="J2" s="461"/>
      <c r="K2" s="444" t="s">
        <v>4</v>
      </c>
      <c r="L2" s="444"/>
      <c r="M2" s="441" t="str">
        <f>'إختيار المقررات'!P1</f>
        <v/>
      </c>
      <c r="N2" s="441"/>
      <c r="O2" s="196" t="s">
        <v>5</v>
      </c>
      <c r="P2" s="441" t="str">
        <f>'إختيار المقررات'!V1</f>
        <v/>
      </c>
      <c r="Q2" s="441"/>
      <c r="R2" s="442"/>
      <c r="AC2" s="151"/>
      <c r="AD2" s="399"/>
      <c r="AE2" s="400"/>
      <c r="AF2" s="400"/>
      <c r="AG2" s="400"/>
      <c r="AH2" s="401"/>
      <c r="AI2" s="152" t="s">
        <v>1408</v>
      </c>
    </row>
    <row r="3" spans="2:36" ht="17.25" customHeight="1" thickTop="1" thickBot="1" x14ac:dyDescent="0.35">
      <c r="B3" s="439" t="s">
        <v>321</v>
      </c>
      <c r="C3" s="438"/>
      <c r="D3" s="443" t="e">
        <f>'إختيار المقررات'!D2</f>
        <v>#N/A</v>
      </c>
      <c r="E3" s="443"/>
      <c r="F3" s="436">
        <f>'إختيار المقررات'!P2</f>
        <v>0</v>
      </c>
      <c r="G3" s="436"/>
      <c r="H3" s="445" t="s">
        <v>269</v>
      </c>
      <c r="I3" s="445"/>
      <c r="J3" s="449">
        <f>'إختيار المقررات'!V2</f>
        <v>0</v>
      </c>
      <c r="K3" s="449"/>
      <c r="L3" s="449"/>
      <c r="M3" s="197" t="s">
        <v>268</v>
      </c>
      <c r="N3" s="443" t="str">
        <f>'إختيار المقررات'!AB2</f>
        <v xml:space="preserve"> </v>
      </c>
      <c r="O3" s="443"/>
      <c r="P3" s="443"/>
      <c r="Q3" s="447" t="s">
        <v>270</v>
      </c>
      <c r="R3" s="448"/>
      <c r="W3" s="43">
        <f>IF(Z3&lt;&gt;"",1,"")</f>
        <v>1</v>
      </c>
      <c r="X3" s="1">
        <v>1</v>
      </c>
      <c r="Y3" s="1">
        <f>IF(Z3&lt;&gt;"",X3,"")</f>
        <v>1</v>
      </c>
      <c r="Z3" s="1" t="str">
        <f>IF(LEN(M2)&lt;2,K2,"")</f>
        <v>اسم الاب:</v>
      </c>
      <c r="AA3" s="1">
        <f>IFERROR(SMALL($Y$3:$Y$22,X3),"")</f>
        <v>1</v>
      </c>
      <c r="AC3" s="149"/>
      <c r="AD3" s="149"/>
      <c r="AE3" s="378" t="str">
        <f>IFERROR(VLOOKUP(AA3,$X$3:$Z$22,3,0),"")</f>
        <v>اسم الاب:</v>
      </c>
      <c r="AF3" s="378"/>
      <c r="AG3" s="378"/>
      <c r="AH3" s="149"/>
      <c r="AI3" s="149"/>
    </row>
    <row r="4" spans="2:36" ht="18.75" customHeight="1" thickTop="1" thickBot="1" x14ac:dyDescent="0.35">
      <c r="B4" s="439" t="s">
        <v>322</v>
      </c>
      <c r="C4" s="438"/>
      <c r="D4" s="436" t="str">
        <f>'إختيار المقررات'!D3</f>
        <v/>
      </c>
      <c r="E4" s="436"/>
      <c r="F4" s="434" t="s">
        <v>326</v>
      </c>
      <c r="G4" s="434"/>
      <c r="H4" s="387" t="str">
        <f>'إختيار المقررات'!AB1</f>
        <v/>
      </c>
      <c r="I4" s="387"/>
      <c r="J4" s="194" t="s">
        <v>330</v>
      </c>
      <c r="K4" s="436" t="str">
        <f>'إختيار المقررات'!AH1</f>
        <v/>
      </c>
      <c r="L4" s="436"/>
      <c r="M4" s="436"/>
      <c r="N4" s="443">
        <f>'إختيار المقررات'!G2</f>
        <v>0</v>
      </c>
      <c r="O4" s="443"/>
      <c r="P4" s="443"/>
      <c r="Q4" s="445" t="s">
        <v>271</v>
      </c>
      <c r="R4" s="446"/>
      <c r="X4" s="1">
        <v>2</v>
      </c>
      <c r="Y4" s="1">
        <f t="shared" ref="Y4:Y25" si="0">IF(Z4&lt;&gt;"",X4,"")</f>
        <v>2</v>
      </c>
      <c r="Z4" s="1" t="str">
        <f>IF(LEN(P2)&lt;2,O2,"")</f>
        <v>اسم الام:</v>
      </c>
      <c r="AA4" s="1">
        <f t="shared" ref="AA4:AA21" si="1">IFERROR(SMALL($Y$3:$Y$22,X4),"")</f>
        <v>2</v>
      </c>
      <c r="AC4" s="149"/>
      <c r="AD4" s="149"/>
      <c r="AE4" s="378" t="str">
        <f t="shared" ref="AE4:AE22" si="2">IFERROR(VLOOKUP(AA4,$X$3:$Z$22,3,0),"")</f>
        <v>اسم الام:</v>
      </c>
      <c r="AF4" s="378"/>
      <c r="AG4" s="378"/>
      <c r="AH4" s="149"/>
      <c r="AI4" s="149"/>
    </row>
    <row r="5" spans="2:36" ht="18.75" customHeight="1" thickTop="1" thickBot="1" x14ac:dyDescent="0.35">
      <c r="B5" s="439" t="s">
        <v>323</v>
      </c>
      <c r="C5" s="438"/>
      <c r="D5" s="436" t="str">
        <f>'إختيار المقررات'!J3</f>
        <v/>
      </c>
      <c r="E5" s="436"/>
      <c r="F5" s="438" t="s">
        <v>327</v>
      </c>
      <c r="G5" s="438"/>
      <c r="H5" s="440">
        <f>'إختيار المقررات'!P3</f>
        <v>0</v>
      </c>
      <c r="I5" s="435"/>
      <c r="J5" s="198" t="s">
        <v>331</v>
      </c>
      <c r="K5" s="435" t="str">
        <f>'إختيار المقررات'!AB3</f>
        <v>غير سوري</v>
      </c>
      <c r="L5" s="435"/>
      <c r="M5" s="435"/>
      <c r="N5" s="438" t="s">
        <v>333</v>
      </c>
      <c r="O5" s="438"/>
      <c r="P5" s="436" t="str">
        <f>'إختيار المقررات'!V3</f>
        <v>غير سوري</v>
      </c>
      <c r="Q5" s="436"/>
      <c r="R5" s="437"/>
      <c r="X5" s="1">
        <v>3</v>
      </c>
      <c r="Y5" s="1">
        <f t="shared" si="0"/>
        <v>3</v>
      </c>
      <c r="Z5" s="1" t="str">
        <f>IF(LEN(N3)&lt;2,Q3,"")</f>
        <v>Full Name</v>
      </c>
      <c r="AA5" s="1">
        <f t="shared" si="1"/>
        <v>3</v>
      </c>
      <c r="AC5" s="149"/>
      <c r="AD5" s="149"/>
      <c r="AE5" s="378" t="str">
        <f t="shared" si="2"/>
        <v>Full Name</v>
      </c>
      <c r="AF5" s="378"/>
      <c r="AG5" s="378"/>
      <c r="AH5" s="149"/>
      <c r="AI5" s="149"/>
    </row>
    <row r="6" spans="2:36" ht="18.75" customHeight="1" thickTop="1" thickBot="1" x14ac:dyDescent="0.35">
      <c r="B6" s="462" t="s">
        <v>324</v>
      </c>
      <c r="C6" s="463"/>
      <c r="D6" s="436" t="str">
        <f>'إختيار المقررات'!AH3</f>
        <v>لايوجد</v>
      </c>
      <c r="E6" s="436"/>
      <c r="F6" s="434" t="s">
        <v>328</v>
      </c>
      <c r="G6" s="434"/>
      <c r="H6" s="436" t="str">
        <f>'إختيار المقررات'!D4</f>
        <v/>
      </c>
      <c r="I6" s="436"/>
      <c r="J6" s="195" t="s">
        <v>332</v>
      </c>
      <c r="K6" s="435" t="str">
        <f>'إختيار المقررات'!P4</f>
        <v/>
      </c>
      <c r="L6" s="435"/>
      <c r="M6" s="435"/>
      <c r="N6" s="434" t="s">
        <v>334</v>
      </c>
      <c r="O6" s="434"/>
      <c r="P6" s="436" t="str">
        <f>'إختيار المقررات'!J4</f>
        <v/>
      </c>
      <c r="Q6" s="436"/>
      <c r="R6" s="437"/>
      <c r="X6" s="1">
        <v>4</v>
      </c>
      <c r="Y6" s="1">
        <f t="shared" si="0"/>
        <v>4</v>
      </c>
      <c r="Z6" s="1" t="str">
        <f>IF(LEN(J3)&lt;2,M3,"")</f>
        <v>Father Name</v>
      </c>
      <c r="AA6" s="1">
        <f t="shared" si="1"/>
        <v>4</v>
      </c>
      <c r="AC6" s="149"/>
      <c r="AD6" s="149"/>
      <c r="AE6" s="378" t="str">
        <f t="shared" si="2"/>
        <v>Father Name</v>
      </c>
      <c r="AF6" s="378"/>
      <c r="AG6" s="378"/>
      <c r="AH6" s="149"/>
      <c r="AI6" s="149"/>
    </row>
    <row r="7" spans="2:36" thickTop="1" thickBot="1" x14ac:dyDescent="0.35">
      <c r="B7" s="424" t="s">
        <v>325</v>
      </c>
      <c r="C7" s="425"/>
      <c r="D7" s="464">
        <f>'إختيار المقررات'!V4</f>
        <v>0</v>
      </c>
      <c r="E7" s="428"/>
      <c r="F7" s="425" t="s">
        <v>329</v>
      </c>
      <c r="G7" s="425"/>
      <c r="H7" s="426">
        <f>'إختيار المقررات'!AB4</f>
        <v>0</v>
      </c>
      <c r="I7" s="427"/>
      <c r="J7" s="156" t="s">
        <v>143</v>
      </c>
      <c r="K7" s="428">
        <f>'إختيار المقررات'!AH4</f>
        <v>0</v>
      </c>
      <c r="L7" s="428"/>
      <c r="M7" s="428"/>
      <c r="N7" s="428"/>
      <c r="O7" s="428"/>
      <c r="P7" s="428"/>
      <c r="Q7" s="428"/>
      <c r="R7" s="429"/>
      <c r="X7" s="1">
        <v>5</v>
      </c>
      <c r="Y7" s="1">
        <f t="shared" si="0"/>
        <v>5</v>
      </c>
      <c r="Z7" s="1" t="str">
        <f>IF(LEN(F3)&lt;2,H3,"")</f>
        <v>Mother Name</v>
      </c>
      <c r="AA7" s="1">
        <f t="shared" si="1"/>
        <v>5</v>
      </c>
      <c r="AC7" s="149"/>
      <c r="AD7" s="149"/>
      <c r="AE7" s="378" t="str">
        <f t="shared" si="2"/>
        <v>Mother Name</v>
      </c>
      <c r="AF7" s="378"/>
      <c r="AG7" s="378"/>
      <c r="AH7" s="149"/>
      <c r="AI7" s="149"/>
    </row>
    <row r="8" spans="2:36" ht="24" customHeight="1" thickTop="1" thickBot="1" x14ac:dyDescent="0.35">
      <c r="B8" s="465" t="str">
        <f>IF(AD1&lt;&gt;"",AD1,AI2)</f>
        <v>يجب عليك ادخال البيانات المطلوبة أدناه بالمعلومات الصحيحة في صفحة إدخال البيانات لتتمكن من طباعة استمارة المقررات بشكل صحيح</v>
      </c>
      <c r="C8" s="465"/>
      <c r="D8" s="465"/>
      <c r="E8" s="465"/>
      <c r="F8" s="465"/>
      <c r="G8" s="465"/>
      <c r="H8" s="465"/>
      <c r="I8" s="465"/>
      <c r="J8" s="465"/>
      <c r="K8" s="465"/>
      <c r="L8" s="465"/>
      <c r="M8" s="465"/>
      <c r="N8" s="465"/>
      <c r="O8" s="465"/>
      <c r="P8" s="465"/>
      <c r="Q8" s="465"/>
      <c r="R8" s="465"/>
      <c r="X8" s="1">
        <v>6</v>
      </c>
      <c r="Y8" s="1">
        <f>IF(Z8&lt;&gt;"",X8,"")</f>
        <v>6</v>
      </c>
      <c r="Z8" s="1" t="str">
        <f>IF(LEN(D4)&lt;2,B4,"")</f>
        <v>الجنس:</v>
      </c>
      <c r="AA8" s="1">
        <f t="shared" si="1"/>
        <v>6</v>
      </c>
      <c r="AC8" s="149"/>
      <c r="AD8" s="149"/>
      <c r="AE8" s="378" t="str">
        <f t="shared" si="2"/>
        <v>الجنس:</v>
      </c>
      <c r="AF8" s="378"/>
      <c r="AG8" s="378"/>
      <c r="AH8" s="149"/>
      <c r="AI8" s="149"/>
    </row>
    <row r="9" spans="2:36" ht="24" customHeight="1" thickTop="1" thickBot="1" x14ac:dyDescent="0.35">
      <c r="B9" s="466"/>
      <c r="C9" s="466"/>
      <c r="D9" s="466"/>
      <c r="E9" s="466"/>
      <c r="F9" s="466"/>
      <c r="G9" s="466"/>
      <c r="H9" s="466"/>
      <c r="I9" s="466"/>
      <c r="J9" s="466"/>
      <c r="K9" s="466"/>
      <c r="L9" s="466"/>
      <c r="M9" s="466"/>
      <c r="N9" s="466"/>
      <c r="O9" s="466"/>
      <c r="P9" s="466"/>
      <c r="Q9" s="466"/>
      <c r="R9" s="466"/>
      <c r="S9" s="15"/>
      <c r="T9" s="15"/>
      <c r="U9" s="15"/>
      <c r="X9" s="1">
        <v>7</v>
      </c>
      <c r="Y9" s="1">
        <f t="shared" si="0"/>
        <v>7</v>
      </c>
      <c r="Z9" s="1" t="str">
        <f>IF(LEN(H4)&lt;2,F4,"")</f>
        <v>تاريخ الميلاد:</v>
      </c>
      <c r="AA9" s="1">
        <f t="shared" si="1"/>
        <v>7</v>
      </c>
      <c r="AC9" s="149"/>
      <c r="AD9" s="149"/>
      <c r="AE9" s="378" t="str">
        <f t="shared" si="2"/>
        <v>تاريخ الميلاد:</v>
      </c>
      <c r="AF9" s="378"/>
      <c r="AG9" s="378"/>
      <c r="AH9" s="149"/>
      <c r="AI9" s="149"/>
    </row>
    <row r="10" spans="2:36" ht="22.5" customHeight="1" thickTop="1" thickBot="1" x14ac:dyDescent="0.35">
      <c r="B10" s="157"/>
      <c r="C10" s="158" t="s">
        <v>26</v>
      </c>
      <c r="D10" s="430" t="s">
        <v>309</v>
      </c>
      <c r="E10" s="431"/>
      <c r="F10" s="431"/>
      <c r="G10" s="431"/>
      <c r="H10" s="431"/>
      <c r="I10" s="432"/>
      <c r="J10" s="157"/>
      <c r="K10" s="158" t="s">
        <v>26</v>
      </c>
      <c r="L10" s="430" t="s">
        <v>309</v>
      </c>
      <c r="M10" s="431"/>
      <c r="N10" s="431"/>
      <c r="O10" s="431"/>
      <c r="P10" s="431"/>
      <c r="Q10" s="432"/>
      <c r="R10" s="159"/>
      <c r="S10" s="16"/>
      <c r="T10" s="16"/>
      <c r="U10" s="17"/>
      <c r="V10" s="43" t="str">
        <f>IFERROR(SMALL('إختيار المقررات'!$F$9:$F$27,'إختيار المقررات'!BL5),"")</f>
        <v/>
      </c>
      <c r="W10" s="43" t="str">
        <f>IFERROR(SMALL('إختيار المقررات'!$BK$6:$BK$52,'إختيار المقررات'!BL5),"")</f>
        <v/>
      </c>
      <c r="X10" s="1">
        <v>8</v>
      </c>
      <c r="Y10" s="1">
        <f t="shared" si="0"/>
        <v>8</v>
      </c>
      <c r="Z10" s="1" t="str">
        <f>IF(LEN(K4)&lt;2,J4,"")</f>
        <v>مكان الميلاد:</v>
      </c>
      <c r="AA10" s="1">
        <f t="shared" si="1"/>
        <v>8</v>
      </c>
      <c r="AC10" s="149"/>
      <c r="AD10" s="149"/>
      <c r="AE10" s="378" t="str">
        <f t="shared" si="2"/>
        <v>مكان الميلاد:</v>
      </c>
      <c r="AF10" s="378"/>
      <c r="AG10" s="378"/>
      <c r="AH10" s="149"/>
      <c r="AI10" s="149"/>
    </row>
    <row r="11" spans="2:36" ht="22.5" customHeight="1" thickTop="1" thickBot="1" x14ac:dyDescent="0.35">
      <c r="B11" s="160" t="str">
        <f>IF(AJ1&gt;0,"",IF('إختيار المقررات'!BR58=1,V10,IF('إختيار المقررات'!F28&lt;2,"",V10)))</f>
        <v/>
      </c>
      <c r="C11" s="161" t="str">
        <f>IFERROR(VLOOKUP(B11,'إختيار المقررات'!$BL$5:$BM$54,2,0),"")</f>
        <v/>
      </c>
      <c r="D11" s="433" t="str">
        <f>IFERROR(VLOOKUP(B11,'إختيار المقررات'!$BL$5:$BN$54,3,0),"")</f>
        <v/>
      </c>
      <c r="E11" s="433"/>
      <c r="F11" s="433"/>
      <c r="G11" s="433"/>
      <c r="H11" s="162" t="str">
        <f>IFERROR(VLOOKUP(D11,'إختيار المقررات'!$K$9:$T$28,9,0),"")</f>
        <v/>
      </c>
      <c r="I11" s="163" t="str">
        <f>IFERROR(IF(VLOOKUP(D11,'إختيار المقررات'!$K$9:$T$28,10,0)=0,"",VLOOKUP(D11,'إختيار المقررات'!$K$9:$T$28,10,0)),"")</f>
        <v/>
      </c>
      <c r="J11" s="160" t="str">
        <f>IF(B18="","",V18)</f>
        <v/>
      </c>
      <c r="K11" s="161" t="str">
        <f>IFERROR(VLOOKUP(J11,'إختيار المقررات'!$BL$5:$BM$54,2,0),"")</f>
        <v/>
      </c>
      <c r="L11" s="433" t="str">
        <f>IFERROR(VLOOKUP(J11,'إختيار المقررات'!$BL$5:$BN$54,3,0),"")</f>
        <v/>
      </c>
      <c r="M11" s="433"/>
      <c r="N11" s="433"/>
      <c r="O11" s="433"/>
      <c r="P11" s="164" t="str">
        <f>IFERROR(VLOOKUP(L11,'إختيار المقررات'!$K$9:$T$28,9,0),"")</f>
        <v/>
      </c>
      <c r="Q11" s="163" t="str">
        <f>IFERROR(IF(VLOOKUP(L11,'إختيار المقررات'!$K$9:$T$28,10,0)=0,"",VLOOKUP(L11,'إختيار المقررات'!$K$9:$T$28,10,0)),"")</f>
        <v/>
      </c>
      <c r="R11" s="191"/>
      <c r="S11" s="18"/>
      <c r="T11" s="19"/>
      <c r="U11" s="18"/>
      <c r="V11" s="43" t="str">
        <f>IFERROR(SMALL('إختيار المقررات'!$F$9:$F$27,'إختيار المقررات'!BL6),"")</f>
        <v/>
      </c>
      <c r="W11" s="43" t="str">
        <f>IFERROR(SMALL('إختيار المقررات'!$BK$6:$BK$52,'إختيار المقررات'!BL6),"")</f>
        <v/>
      </c>
      <c r="X11" s="1">
        <v>9</v>
      </c>
      <c r="Y11" s="1">
        <f t="shared" si="0"/>
        <v>9</v>
      </c>
      <c r="Z11" s="1" t="str">
        <f>IF(LEN(N4)&lt;2,Q4,"")</f>
        <v>place of birth</v>
      </c>
      <c r="AA11" s="1">
        <f t="shared" si="1"/>
        <v>9</v>
      </c>
      <c r="AC11" s="149"/>
      <c r="AD11" s="149"/>
      <c r="AE11" s="378" t="str">
        <f t="shared" si="2"/>
        <v>place of birth</v>
      </c>
      <c r="AF11" s="378"/>
      <c r="AG11" s="378"/>
      <c r="AH11" s="149"/>
      <c r="AI11" s="149"/>
    </row>
    <row r="12" spans="2:36" ht="22.5" customHeight="1" thickTop="1" thickBot="1" x14ac:dyDescent="0.35">
      <c r="B12" s="160" t="str">
        <f>IF(B11="","",V11)</f>
        <v/>
      </c>
      <c r="C12" s="161" t="str">
        <f>IFERROR(VLOOKUP(B12,'إختيار المقررات'!$BL$5:$BM$54,2,0),"")</f>
        <v/>
      </c>
      <c r="D12" s="433" t="str">
        <f>IFERROR(VLOOKUP(B12,'إختيار المقررات'!$BL$5:$BN$54,3,0),"")</f>
        <v/>
      </c>
      <c r="E12" s="433"/>
      <c r="F12" s="433"/>
      <c r="G12" s="433"/>
      <c r="H12" s="162" t="str">
        <f>IFERROR(VLOOKUP(D12,'إختيار المقررات'!$K$9:$T$28,9,0),"")</f>
        <v/>
      </c>
      <c r="I12" s="163" t="str">
        <f>IFERROR(IF(VLOOKUP(D12,'إختيار المقررات'!$K$9:$T$28,10,0)=0,"",VLOOKUP(D12,'إختيار المقررات'!$K$9:$T$28,10,0)),"")</f>
        <v/>
      </c>
      <c r="J12" s="160" t="str">
        <f>IF(J11="","",V19)</f>
        <v/>
      </c>
      <c r="K12" s="161" t="str">
        <f>IFERROR(VLOOKUP(J12,'إختيار المقررات'!$BL$5:$BM$54,2,0),"")</f>
        <v/>
      </c>
      <c r="L12" s="381" t="str">
        <f>IFERROR(VLOOKUP(J12,'إختيار المقررات'!$BL$5:$BN$54,3,0),"")</f>
        <v/>
      </c>
      <c r="M12" s="381"/>
      <c r="N12" s="381"/>
      <c r="O12" s="381"/>
      <c r="P12" s="164" t="str">
        <f>IFERROR(VLOOKUP(L12,'إختيار المقررات'!$K$9:$T$28,9,0),"")</f>
        <v/>
      </c>
      <c r="Q12" s="163" t="str">
        <f>IFERROR(IF(VLOOKUP(L12,'إختيار المقررات'!$K$9:$T$28,10,0)=0,"",VLOOKUP(L12,'إختيار المقررات'!$K$9:$T$28,10,0)),"")</f>
        <v/>
      </c>
      <c r="R12" s="191"/>
      <c r="S12" s="19"/>
      <c r="T12" s="19"/>
      <c r="U12" s="20"/>
      <c r="V12" s="43" t="str">
        <f>IFERROR(SMALL('إختيار المقررات'!$F$9:$F$27,'إختيار المقررات'!BL7),"")</f>
        <v/>
      </c>
      <c r="W12" s="43" t="str">
        <f>IFERROR(SMALL('إختيار المقررات'!$BK$6:$BK$52,'إختيار المقررات'!BL7),"")</f>
        <v/>
      </c>
      <c r="X12" s="1">
        <v>10</v>
      </c>
      <c r="Y12" s="1">
        <f t="shared" si="0"/>
        <v>10</v>
      </c>
      <c r="Z12" s="1" t="str">
        <f>IF(LEN(D5)&lt;2,B5,"")</f>
        <v>الجنسية:</v>
      </c>
      <c r="AA12" s="1">
        <f t="shared" si="1"/>
        <v>10</v>
      </c>
      <c r="AC12" s="149"/>
      <c r="AD12" s="149"/>
      <c r="AE12" s="378" t="str">
        <f t="shared" si="2"/>
        <v>الجنسية:</v>
      </c>
      <c r="AF12" s="378"/>
      <c r="AG12" s="378"/>
      <c r="AH12" s="149"/>
      <c r="AI12" s="149"/>
    </row>
    <row r="13" spans="2:36" ht="22.5" customHeight="1" thickTop="1" thickBot="1" x14ac:dyDescent="0.35">
      <c r="B13" s="160" t="str">
        <f t="shared" ref="B13:B18" si="3">IF(B12="","",V12)</f>
        <v/>
      </c>
      <c r="C13" s="165" t="str">
        <f>IFERROR(VLOOKUP(B13,'إختيار المقررات'!$BL$5:$BM$54,2,0),"")</f>
        <v/>
      </c>
      <c r="D13" s="381" t="str">
        <f>IFERROR(VLOOKUP(B13,'إختيار المقررات'!$BL$5:$BN$54,3,0),"")</f>
        <v/>
      </c>
      <c r="E13" s="381"/>
      <c r="F13" s="381"/>
      <c r="G13" s="381"/>
      <c r="H13" s="162" t="str">
        <f>IFERROR(VLOOKUP(D13,'إختيار المقررات'!$K$9:$T$28,9,0),"")</f>
        <v/>
      </c>
      <c r="I13" s="163" t="str">
        <f>IFERROR(IF(VLOOKUP(D13,'إختيار المقررات'!$K$9:$T$28,10,0)=0,"",VLOOKUP(D13,'إختيار المقررات'!$K$9:$T$28,10,0)),"")</f>
        <v/>
      </c>
      <c r="J13" s="160" t="str">
        <f t="shared" ref="J13:J18" si="4">IF(J12="","",V20)</f>
        <v/>
      </c>
      <c r="K13" s="161" t="str">
        <f>IFERROR(VLOOKUP(J13,'إختيار المقررات'!$BL$5:$BM$54,2,0),"")</f>
        <v/>
      </c>
      <c r="L13" s="381" t="str">
        <f>IFERROR(VLOOKUP(J13,'إختيار المقررات'!$BL$5:$BN$54,3,0),"")</f>
        <v/>
      </c>
      <c r="M13" s="381"/>
      <c r="N13" s="381"/>
      <c r="O13" s="381"/>
      <c r="P13" s="164" t="str">
        <f>IFERROR(VLOOKUP(L13,'إختيار المقررات'!$K$9:$T$28,9,0),"")</f>
        <v/>
      </c>
      <c r="Q13" s="163" t="str">
        <f>IFERROR(IF(VLOOKUP(L13,'إختيار المقررات'!$K$9:$T$28,10,0)=0,"",VLOOKUP(L13,'إختيار المقررات'!$K$9:$T$28,10,0)),"")</f>
        <v/>
      </c>
      <c r="R13" s="191"/>
      <c r="S13" s="19"/>
      <c r="T13" s="19"/>
      <c r="U13" s="20"/>
      <c r="V13" s="43" t="str">
        <f>IFERROR(SMALL('إختيار المقررات'!$F$9:$F$27,'إختيار المقررات'!BL8),"")</f>
        <v/>
      </c>
      <c r="W13" s="43" t="str">
        <f>IFERROR(SMALL('إختيار المقررات'!$BK$6:$BK$52,'إختيار المقررات'!BL8),"")</f>
        <v/>
      </c>
      <c r="X13" s="1">
        <v>11</v>
      </c>
      <c r="Y13" s="1">
        <f t="shared" si="0"/>
        <v>11</v>
      </c>
      <c r="Z13" s="1" t="str">
        <f>IF(LEN(H5)&lt;2,F5,"")</f>
        <v>الرقم الوطني:</v>
      </c>
      <c r="AA13" s="1">
        <f t="shared" si="1"/>
        <v>11</v>
      </c>
      <c r="AC13" s="149"/>
      <c r="AD13" s="149"/>
      <c r="AE13" s="378" t="str">
        <f t="shared" si="2"/>
        <v>الرقم الوطني:</v>
      </c>
      <c r="AF13" s="378"/>
      <c r="AG13" s="378"/>
      <c r="AH13" s="149"/>
      <c r="AI13" s="149"/>
    </row>
    <row r="14" spans="2:36" ht="22.5" customHeight="1" thickTop="1" thickBot="1" x14ac:dyDescent="0.35">
      <c r="B14" s="160" t="str">
        <f t="shared" si="3"/>
        <v/>
      </c>
      <c r="C14" s="165" t="str">
        <f>IFERROR(VLOOKUP(B14,'إختيار المقررات'!$BL$5:$BM$54,2,0),"")</f>
        <v/>
      </c>
      <c r="D14" s="381" t="str">
        <f>IFERROR(VLOOKUP(B14,'إختيار المقررات'!$BL$5:$BN$54,3,0),"")</f>
        <v/>
      </c>
      <c r="E14" s="381"/>
      <c r="F14" s="381"/>
      <c r="G14" s="381"/>
      <c r="H14" s="162" t="str">
        <f>IFERROR(VLOOKUP(D14,'إختيار المقررات'!$K$9:$T$28,9,0),"")</f>
        <v/>
      </c>
      <c r="I14" s="163" t="str">
        <f>IFERROR(IF(VLOOKUP(D14,'إختيار المقررات'!$K$9:$T$28,10,0)=0,"",VLOOKUP(D14,'إختيار المقررات'!$K$9:$T$28,10,0)),"")</f>
        <v/>
      </c>
      <c r="J14" s="160" t="str">
        <f t="shared" si="4"/>
        <v/>
      </c>
      <c r="K14" s="161" t="str">
        <f>IFERROR(VLOOKUP(J14,'إختيار المقررات'!$BL$5:$BM$54,2,0),"")</f>
        <v/>
      </c>
      <c r="L14" s="381" t="str">
        <f>IFERROR(VLOOKUP(J14,'إختيار المقررات'!$BL$5:$BN$54,3,0),"")</f>
        <v/>
      </c>
      <c r="M14" s="381"/>
      <c r="N14" s="381"/>
      <c r="O14" s="381"/>
      <c r="P14" s="164" t="str">
        <f>IFERROR(VLOOKUP(L14,'إختيار المقررات'!$K$9:$T$28,9,0),"")</f>
        <v/>
      </c>
      <c r="Q14" s="163" t="str">
        <f>IFERROR(IF(VLOOKUP(L14,'إختيار المقررات'!$K$9:$T$28,10,0)=0,"",VLOOKUP(L14,'إختيار المقررات'!$K$9:$T$28,10,0)),"")</f>
        <v/>
      </c>
      <c r="R14" s="191"/>
      <c r="S14" s="19"/>
      <c r="T14" s="19"/>
      <c r="U14" s="20"/>
      <c r="V14" s="43" t="str">
        <f>IFERROR(SMALL('إختيار المقررات'!$F$9:$F$27,'إختيار المقررات'!BL9),"")</f>
        <v/>
      </c>
      <c r="W14" s="43" t="str">
        <f>IFERROR(SMALL('إختيار المقررات'!$BK$6:$BK$52,'إختيار المقررات'!BL9),"")</f>
        <v/>
      </c>
      <c r="X14" s="1">
        <v>12</v>
      </c>
      <c r="Y14" s="1" t="str">
        <f t="shared" si="0"/>
        <v/>
      </c>
      <c r="Z14" s="1" t="str">
        <f>IF(LEN(K5)&lt;2,J5,"")</f>
        <v/>
      </c>
      <c r="AA14" s="1">
        <f t="shared" si="1"/>
        <v>15</v>
      </c>
      <c r="AC14" s="149"/>
      <c r="AD14" s="149"/>
      <c r="AE14" s="378" t="str">
        <f t="shared" si="2"/>
        <v>نوع الثانوية:</v>
      </c>
      <c r="AF14" s="378"/>
      <c r="AG14" s="378"/>
      <c r="AH14" s="149"/>
      <c r="AI14" s="149"/>
    </row>
    <row r="15" spans="2:36" ht="22.5" customHeight="1" thickTop="1" thickBot="1" x14ac:dyDescent="0.35">
      <c r="B15" s="160" t="str">
        <f t="shared" si="3"/>
        <v/>
      </c>
      <c r="C15" s="165" t="str">
        <f>IFERROR(VLOOKUP(B15,'إختيار المقررات'!$BL$5:$BM$54,2,0),"")</f>
        <v/>
      </c>
      <c r="D15" s="381" t="str">
        <f>IFERROR(VLOOKUP(B15,'إختيار المقررات'!$BL$5:$BN$54,3,0),"")</f>
        <v/>
      </c>
      <c r="E15" s="381"/>
      <c r="F15" s="381"/>
      <c r="G15" s="381"/>
      <c r="H15" s="162" t="str">
        <f>IFERROR(VLOOKUP(D15,'إختيار المقررات'!$K$9:$T$28,9,0),"")</f>
        <v/>
      </c>
      <c r="I15" s="163" t="str">
        <f>IFERROR(IF(VLOOKUP(D15,'إختيار المقررات'!$K$9:$T$28,10,0)=0,"",VLOOKUP(D15,'إختيار المقررات'!$K$9:$T$28,10,0)),"")</f>
        <v/>
      </c>
      <c r="J15" s="160" t="str">
        <f t="shared" si="4"/>
        <v/>
      </c>
      <c r="K15" s="161" t="str">
        <f>IFERROR(VLOOKUP(J15,'إختيار المقررات'!$BL$5:$BM$54,2,0),"")</f>
        <v/>
      </c>
      <c r="L15" s="381" t="str">
        <f>IFERROR(VLOOKUP(J15,'إختيار المقررات'!$BL$5:$BN$54,3,0),"")</f>
        <v/>
      </c>
      <c r="M15" s="381"/>
      <c r="N15" s="381"/>
      <c r="O15" s="381"/>
      <c r="P15" s="164" t="str">
        <f>IFERROR(VLOOKUP(L15,'إختيار المقررات'!$K$9:$T$28,9,0),"")</f>
        <v/>
      </c>
      <c r="Q15" s="163" t="str">
        <f>IFERROR(IF(VLOOKUP(L15,'إختيار المقررات'!$K$9:$T$28,10,0)=0,"",VLOOKUP(L15,'إختيار المقررات'!$K$9:$T$28,10,0)),"")</f>
        <v/>
      </c>
      <c r="R15" s="191"/>
      <c r="S15" s="19"/>
      <c r="T15" s="19"/>
      <c r="U15" s="20"/>
      <c r="V15" s="43" t="str">
        <f>IFERROR(SMALL('إختيار المقررات'!$F$9:$F$27,'إختيار المقررات'!BL10),"")</f>
        <v/>
      </c>
      <c r="W15" s="43" t="str">
        <f>IFERROR(SMALL('إختيار المقررات'!$BK$6:$BK$52,'إختيار المقررات'!BL10),"")</f>
        <v/>
      </c>
      <c r="X15" s="1">
        <v>13</v>
      </c>
      <c r="Y15" s="1" t="str">
        <f t="shared" si="0"/>
        <v/>
      </c>
      <c r="Z15" s="1" t="str">
        <f>IF(LEN(P5)&lt;2,N5,"")</f>
        <v/>
      </c>
      <c r="AA15" s="1">
        <f t="shared" si="1"/>
        <v>16</v>
      </c>
      <c r="AC15" s="149"/>
      <c r="AD15" s="149"/>
      <c r="AE15" s="378" t="str">
        <f t="shared" si="2"/>
        <v>محافظتها:</v>
      </c>
      <c r="AF15" s="378"/>
      <c r="AG15" s="378"/>
      <c r="AH15" s="149"/>
      <c r="AI15" s="149"/>
    </row>
    <row r="16" spans="2:36" ht="22.5" customHeight="1" thickTop="1" thickBot="1" x14ac:dyDescent="0.35">
      <c r="B16" s="160" t="str">
        <f t="shared" si="3"/>
        <v/>
      </c>
      <c r="C16" s="165" t="str">
        <f>IFERROR(VLOOKUP(B16,'إختيار المقررات'!$BL$5:$BM$54,2,0),"")</f>
        <v/>
      </c>
      <c r="D16" s="381" t="str">
        <f>IFERROR(VLOOKUP(B16,'إختيار المقررات'!$BL$5:$BN$54,3,0),"")</f>
        <v/>
      </c>
      <c r="E16" s="381"/>
      <c r="F16" s="381"/>
      <c r="G16" s="381"/>
      <c r="H16" s="162" t="str">
        <f>IFERROR(VLOOKUP(D16,'إختيار المقررات'!$K$9:$T$28,9,0),"")</f>
        <v/>
      </c>
      <c r="I16" s="163" t="str">
        <f>IFERROR(IF(VLOOKUP(D16,'إختيار المقررات'!$K$9:$T$28,10,0)=0,"",VLOOKUP(D16,'إختيار المقررات'!$K$9:$T$28,10,0)),"")</f>
        <v/>
      </c>
      <c r="J16" s="160" t="str">
        <f t="shared" si="4"/>
        <v/>
      </c>
      <c r="K16" s="161" t="str">
        <f>IFERROR(VLOOKUP(J16,'إختيار المقررات'!$BL$5:$BM$54,2,0),"")</f>
        <v/>
      </c>
      <c r="L16" s="381" t="str">
        <f>IFERROR(VLOOKUP(J16,'إختيار المقررات'!$BL$5:$BN$54,3,0),"")</f>
        <v/>
      </c>
      <c r="M16" s="381"/>
      <c r="N16" s="381"/>
      <c r="O16" s="381"/>
      <c r="P16" s="164" t="str">
        <f>IFERROR(VLOOKUP(L16,'إختيار المقررات'!$K$9:$T$28,9,0),"")</f>
        <v/>
      </c>
      <c r="Q16" s="163" t="str">
        <f>IFERROR(IF(VLOOKUP(L16,'إختيار المقررات'!$K$9:$T$28,10,0)=0,"",VLOOKUP(L16,'إختيار المقررات'!$K$9:$T$28,10,0)),"")</f>
        <v/>
      </c>
      <c r="R16" s="191"/>
      <c r="S16" s="19"/>
      <c r="T16" s="19"/>
      <c r="U16" s="20"/>
      <c r="V16" s="43" t="str">
        <f>IFERROR(SMALL('إختيار المقررات'!$F$9:$F$27,'إختيار المقررات'!BL11),"")</f>
        <v/>
      </c>
      <c r="W16" s="43" t="str">
        <f>IFERROR(SMALL('إختيار المقررات'!$BK$6:$BK$52,'إختيار المقررات'!BL11),"")</f>
        <v/>
      </c>
      <c r="X16" s="1">
        <v>14</v>
      </c>
      <c r="Y16" s="1" t="str">
        <f t="shared" si="0"/>
        <v/>
      </c>
      <c r="Z16" s="1" t="str">
        <f>IF(LEN(D6)&lt;2,B6,"")</f>
        <v/>
      </c>
      <c r="AA16" s="1">
        <f t="shared" si="1"/>
        <v>17</v>
      </c>
      <c r="AC16" s="149"/>
      <c r="AD16" s="149"/>
      <c r="AE16" s="378" t="str">
        <f t="shared" si="2"/>
        <v>عامها:</v>
      </c>
      <c r="AF16" s="378"/>
      <c r="AG16" s="378"/>
      <c r="AH16" s="149"/>
      <c r="AI16" s="149"/>
    </row>
    <row r="17" spans="2:35" s="21" customFormat="1" ht="22.5" customHeight="1" thickTop="1" thickBot="1" x14ac:dyDescent="0.35">
      <c r="B17" s="160" t="str">
        <f t="shared" si="3"/>
        <v/>
      </c>
      <c r="C17" s="165" t="str">
        <f>IFERROR(VLOOKUP(B17,'إختيار المقررات'!$BL$5:$BM$54,2,0),"")</f>
        <v/>
      </c>
      <c r="D17" s="381" t="str">
        <f>IFERROR(VLOOKUP(B17,'إختيار المقررات'!$BL$5:$BN$54,3,0),"")</f>
        <v/>
      </c>
      <c r="E17" s="381"/>
      <c r="F17" s="381"/>
      <c r="G17" s="381"/>
      <c r="H17" s="162" t="str">
        <f>IFERROR(VLOOKUP(D17,'إختيار المقررات'!$K$9:$T$28,9,0),"")</f>
        <v/>
      </c>
      <c r="I17" s="163" t="str">
        <f>IFERROR(IF(VLOOKUP(D17,'إختيار المقررات'!$K$9:$T$28,10,0)=0,"",VLOOKUP(D17,'إختيار المقررات'!$K$9:$T$28,10,0)),"")</f>
        <v/>
      </c>
      <c r="J17" s="160" t="str">
        <f t="shared" si="4"/>
        <v/>
      </c>
      <c r="K17" s="161" t="str">
        <f>IFERROR(VLOOKUP(J17,'إختيار المقررات'!$BL$5:$BM$54,2,0),"")</f>
        <v/>
      </c>
      <c r="L17" s="381" t="str">
        <f>IFERROR(VLOOKUP(J17,'إختيار المقررات'!$BL$5:$BN$54,3,0),"")</f>
        <v/>
      </c>
      <c r="M17" s="381"/>
      <c r="N17" s="381"/>
      <c r="O17" s="381"/>
      <c r="P17" s="164" t="str">
        <f>IFERROR(VLOOKUP(L17,'إختيار المقررات'!$K$9:$T$28,9,0),"")</f>
        <v/>
      </c>
      <c r="Q17" s="163" t="str">
        <f>IFERROR(IF(VLOOKUP(L17,'إختيار المقررات'!$K$9:$T$28,10,0)=0,"",VLOOKUP(L17,'إختيار المقررات'!$K$9:$T$28,10,0)),"")</f>
        <v/>
      </c>
      <c r="R17" s="191"/>
      <c r="S17" s="19"/>
      <c r="T17" s="19"/>
      <c r="U17" s="20"/>
      <c r="V17" s="43" t="str">
        <f>IFERROR(SMALL('إختيار المقررات'!$F$9:$F$27,'إختيار المقررات'!BL12),"")</f>
        <v/>
      </c>
      <c r="W17" s="43" t="str">
        <f>IFERROR(SMALL('إختيار المقررات'!$BK$6:$BK$52,'إختيار المقررات'!BL12),"")</f>
        <v/>
      </c>
      <c r="X17" s="1">
        <v>15</v>
      </c>
      <c r="Y17" s="1">
        <f t="shared" si="0"/>
        <v>15</v>
      </c>
      <c r="Z17" s="1" t="str">
        <f>IF(LEN(H6)&lt;2,F6,"")</f>
        <v>نوع الثانوية:</v>
      </c>
      <c r="AA17" s="1">
        <f t="shared" si="1"/>
        <v>18</v>
      </c>
      <c r="AC17" s="150"/>
      <c r="AD17" s="150"/>
      <c r="AE17" s="378" t="str">
        <f t="shared" si="2"/>
        <v>الموبايل:</v>
      </c>
      <c r="AF17" s="378"/>
      <c r="AG17" s="378"/>
      <c r="AH17" s="150"/>
      <c r="AI17" s="150"/>
    </row>
    <row r="18" spans="2:35" s="21" customFormat="1" ht="24.6" customHeight="1" thickTop="1" thickBot="1" x14ac:dyDescent="0.35">
      <c r="B18" s="160" t="str">
        <f t="shared" si="3"/>
        <v/>
      </c>
      <c r="C18" s="165" t="str">
        <f>IFERROR(VLOOKUP(B18,'إختيار المقررات'!$BL$5:$BM$54,2,0),"")</f>
        <v/>
      </c>
      <c r="D18" s="381" t="str">
        <f>IFERROR(VLOOKUP(B18,'إختيار المقررات'!$BL$5:$BN$54,3,0),"")</f>
        <v/>
      </c>
      <c r="E18" s="381"/>
      <c r="F18" s="381"/>
      <c r="G18" s="381"/>
      <c r="H18" s="162" t="str">
        <f>IFERROR(VLOOKUP(D18,'إختيار المقررات'!$K$9:$T$28,9,0),"")</f>
        <v/>
      </c>
      <c r="I18" s="163" t="str">
        <f>IFERROR(IF(VLOOKUP(D18,'إختيار المقررات'!$K$9:$T$28,10,0)=0,"",VLOOKUP(D18,'إختيار المقررات'!$K$9:$T$28,10,0)),"")</f>
        <v/>
      </c>
      <c r="J18" s="160" t="str">
        <f t="shared" si="4"/>
        <v/>
      </c>
      <c r="K18" s="161" t="str">
        <f>IFERROR(VLOOKUP(J18,'إختيار المقررات'!$BL$5:$BM$54,2,0),"")</f>
        <v/>
      </c>
      <c r="L18" s="381" t="str">
        <f>IFERROR(VLOOKUP(J18,'إختيار المقررات'!$BL$5:$BN$54,3,0),"")</f>
        <v/>
      </c>
      <c r="M18" s="381"/>
      <c r="N18" s="381"/>
      <c r="O18" s="381"/>
      <c r="P18" s="164" t="str">
        <f>IFERROR(VLOOKUP(L18,'إختيار المقررات'!$K$9:$T$28,9,0),"")</f>
        <v/>
      </c>
      <c r="Q18" s="163" t="str">
        <f>IFERROR(IF(VLOOKUP(L18,'إختيار المقررات'!$K$9:$T$28,10,0)=0,"",VLOOKUP(L18,'إختيار المقررات'!$K$9:$T$28,10,0)),"")</f>
        <v/>
      </c>
      <c r="R18" s="191"/>
      <c r="S18" s="22"/>
      <c r="T18" s="22"/>
      <c r="U18" s="4"/>
      <c r="V18" s="43" t="str">
        <f>IFERROR(SMALL('إختيار المقررات'!$F$9:$F$27,'إختيار المقررات'!BL13),"")</f>
        <v/>
      </c>
      <c r="W18" s="43" t="str">
        <f>IFERROR(SMALL('إختيار المقررات'!$BK$6:$BK$52,'إختيار المقررات'!BL13),"")</f>
        <v/>
      </c>
      <c r="X18" s="1">
        <v>16</v>
      </c>
      <c r="Y18" s="1">
        <f t="shared" si="0"/>
        <v>16</v>
      </c>
      <c r="Z18" s="1" t="str">
        <f>IF(LEN(K6)&lt;2,J6,"")</f>
        <v>محافظتها:</v>
      </c>
      <c r="AA18" s="1">
        <f t="shared" si="1"/>
        <v>19</v>
      </c>
      <c r="AC18" s="150"/>
      <c r="AD18" s="150"/>
      <c r="AE18" s="378" t="str">
        <f t="shared" si="2"/>
        <v>الهاتف:</v>
      </c>
      <c r="AF18" s="378"/>
      <c r="AG18" s="378"/>
      <c r="AH18" s="150"/>
      <c r="AI18" s="150"/>
    </row>
    <row r="19" spans="2:35" s="21" customFormat="1" ht="5.4" customHeight="1" thickTop="1" thickBot="1" x14ac:dyDescent="0.35">
      <c r="B19" s="160"/>
      <c r="C19" s="191"/>
      <c r="D19" s="191"/>
      <c r="E19" s="191"/>
      <c r="F19" s="191"/>
      <c r="G19" s="191"/>
      <c r="H19" s="188"/>
      <c r="I19" s="188"/>
      <c r="J19" s="160">
        <f>V26</f>
        <v>0</v>
      </c>
      <c r="K19" s="161"/>
      <c r="L19" s="381"/>
      <c r="M19" s="381"/>
      <c r="N19" s="381"/>
      <c r="O19" s="381"/>
      <c r="P19" s="164"/>
      <c r="Q19" s="163"/>
      <c r="R19" s="191"/>
      <c r="S19" s="22"/>
      <c r="T19" s="22"/>
      <c r="U19" s="4"/>
      <c r="V19" s="43" t="str">
        <f>IFERROR(SMALL('إختيار المقررات'!$F$9:$F$27,'إختيار المقررات'!BL14),"")</f>
        <v/>
      </c>
      <c r="W19" s="43" t="str">
        <f>IFERROR(SMALL('إختيار المقررات'!$BK$6:$BK$52,'إختيار المقررات'!BL14),"")</f>
        <v/>
      </c>
      <c r="X19" s="1">
        <v>17</v>
      </c>
      <c r="Y19" s="1">
        <f t="shared" si="0"/>
        <v>17</v>
      </c>
      <c r="Z19" s="1" t="str">
        <f>IF(LEN(P6)&lt;2,N6,"")</f>
        <v>عامها:</v>
      </c>
      <c r="AA19" s="1">
        <f t="shared" si="1"/>
        <v>20</v>
      </c>
      <c r="AC19" s="150"/>
      <c r="AD19" s="150"/>
      <c r="AE19" s="378" t="str">
        <f t="shared" si="2"/>
        <v>العنوان :</v>
      </c>
      <c r="AF19" s="378"/>
      <c r="AG19" s="378"/>
      <c r="AH19" s="150"/>
      <c r="AI19" s="150"/>
    </row>
    <row r="20" spans="2:35" s="21" customFormat="1" ht="5.4" customHeight="1" thickTop="1" thickBot="1" x14ac:dyDescent="0.35">
      <c r="B20" s="160"/>
      <c r="C20" s="191"/>
      <c r="D20" s="191"/>
      <c r="E20" s="191"/>
      <c r="F20" s="191"/>
      <c r="G20" s="191"/>
      <c r="H20" s="188"/>
      <c r="I20" s="188"/>
      <c r="J20" s="166" t="str">
        <f t="shared" ref="J20" si="5">W19</f>
        <v/>
      </c>
      <c r="K20" s="167"/>
      <c r="L20" s="388"/>
      <c r="M20" s="388"/>
      <c r="N20" s="388"/>
      <c r="O20" s="388"/>
      <c r="P20" s="168"/>
      <c r="Q20" s="169"/>
      <c r="R20" s="191"/>
      <c r="S20" s="22"/>
      <c r="T20" s="22"/>
      <c r="U20" s="4"/>
      <c r="V20" s="43" t="str">
        <f>IFERROR(SMALL('إختيار المقررات'!$F$9:$F$27,'إختيار المقررات'!BL15),"")</f>
        <v/>
      </c>
      <c r="W20" s="43" t="str">
        <f>IFERROR(SMALL('إختيار المقررات'!$BK$6:$BK$52,'إختيار المقررات'!BL15),"")</f>
        <v/>
      </c>
      <c r="X20" s="1">
        <v>18</v>
      </c>
      <c r="Y20" s="1">
        <f t="shared" si="0"/>
        <v>18</v>
      </c>
      <c r="Z20" s="1" t="str">
        <f>IF(LEN(D7)&lt;2,B7,"")</f>
        <v>الموبايل:</v>
      </c>
      <c r="AA20" s="1" t="str">
        <f t="shared" si="1"/>
        <v/>
      </c>
      <c r="AC20" s="150"/>
      <c r="AD20" s="150"/>
      <c r="AE20" s="378" t="str">
        <f t="shared" si="2"/>
        <v/>
      </c>
      <c r="AF20" s="378"/>
      <c r="AG20" s="378"/>
      <c r="AH20" s="150"/>
      <c r="AI20" s="150"/>
    </row>
    <row r="21" spans="2:35" s="21" customFormat="1" ht="5.4" customHeight="1" thickTop="1" thickBot="1" x14ac:dyDescent="0.35">
      <c r="B21" s="160"/>
      <c r="C21" s="191"/>
      <c r="D21" s="191"/>
      <c r="E21" s="191"/>
      <c r="F21" s="191"/>
      <c r="G21" s="191"/>
      <c r="H21" s="188"/>
      <c r="I21" s="188"/>
      <c r="J21" s="166"/>
      <c r="K21" s="191"/>
      <c r="L21" s="191"/>
      <c r="M21" s="191"/>
      <c r="N21" s="191"/>
      <c r="O21" s="191"/>
      <c r="P21" s="188"/>
      <c r="Q21" s="188"/>
      <c r="R21" s="191"/>
      <c r="S21" s="22"/>
      <c r="T21" s="22"/>
      <c r="U21" s="4"/>
      <c r="V21" s="43" t="str">
        <f>IFERROR(SMALL('إختيار المقررات'!$F$9:$F$27,'إختيار المقررات'!BL16),"")</f>
        <v/>
      </c>
      <c r="W21" s="43"/>
      <c r="X21" s="1">
        <v>19</v>
      </c>
      <c r="Y21" s="1">
        <f t="shared" si="0"/>
        <v>19</v>
      </c>
      <c r="Z21" s="1" t="str">
        <f>IF(LEN(H7)&lt;2,F7,"")</f>
        <v>الهاتف:</v>
      </c>
      <c r="AA21" s="1" t="str">
        <f t="shared" si="1"/>
        <v/>
      </c>
      <c r="AC21" s="150"/>
      <c r="AD21" s="150"/>
      <c r="AE21" s="378" t="str">
        <f t="shared" si="2"/>
        <v/>
      </c>
      <c r="AF21" s="378"/>
      <c r="AG21" s="378"/>
      <c r="AH21" s="150"/>
      <c r="AI21" s="150"/>
    </row>
    <row r="22" spans="2:35" ht="24.6" customHeight="1" thickTop="1" x14ac:dyDescent="0.3">
      <c r="B22" s="389" t="s">
        <v>153</v>
      </c>
      <c r="C22" s="390"/>
      <c r="D22" s="390"/>
      <c r="E22" s="390"/>
      <c r="F22" s="189">
        <f>'إختيار المقررات'!AH16</f>
        <v>0</v>
      </c>
      <c r="G22" s="390" t="s">
        <v>711</v>
      </c>
      <c r="H22" s="390"/>
      <c r="I22" s="390"/>
      <c r="J22" s="390"/>
      <c r="K22" s="379">
        <f>'إختيار المقررات'!AH17</f>
        <v>0</v>
      </c>
      <c r="L22" s="379"/>
      <c r="M22" s="390" t="s">
        <v>712</v>
      </c>
      <c r="N22" s="390"/>
      <c r="O22" s="390"/>
      <c r="P22" s="390"/>
      <c r="Q22" s="379">
        <f>'إختيار المقررات'!AH18</f>
        <v>0</v>
      </c>
      <c r="R22" s="380"/>
      <c r="S22" s="23"/>
      <c r="V22" s="43" t="str">
        <f>IFERROR(SMALL('إختيار المقررات'!$F$9:$F$27,'إختيار المقررات'!BL17),"")</f>
        <v/>
      </c>
      <c r="X22" s="1">
        <v>20</v>
      </c>
      <c r="Y22" s="1">
        <f t="shared" si="0"/>
        <v>20</v>
      </c>
      <c r="Z22" s="1" t="str">
        <f>IF(LEN(K7)&lt;2,J7,"")</f>
        <v>العنوان :</v>
      </c>
      <c r="AC22" s="149"/>
      <c r="AD22" s="149"/>
      <c r="AE22" s="378" t="str">
        <f t="shared" si="2"/>
        <v/>
      </c>
      <c r="AF22" s="378"/>
      <c r="AG22" s="378"/>
      <c r="AH22" s="149"/>
      <c r="AI22" s="149"/>
    </row>
    <row r="23" spans="2:35" ht="14.4" x14ac:dyDescent="0.3">
      <c r="B23" s="382" t="s">
        <v>147</v>
      </c>
      <c r="C23" s="383"/>
      <c r="D23" s="383"/>
      <c r="E23" s="384">
        <f>'إختيار المقررات'!D5</f>
        <v>0</v>
      </c>
      <c r="F23" s="384"/>
      <c r="G23" s="384"/>
      <c r="H23" s="384"/>
      <c r="I23" s="385"/>
      <c r="J23" s="170" t="s">
        <v>885</v>
      </c>
      <c r="K23" s="386" t="e">
        <f>'إختيار المقررات'!P5</f>
        <v>#N/A</v>
      </c>
      <c r="L23" s="386"/>
      <c r="M23" s="190" t="s">
        <v>0</v>
      </c>
      <c r="N23" s="387" t="e">
        <f>'إختيار المقررات'!V5</f>
        <v>#N/A</v>
      </c>
      <c r="O23" s="387"/>
      <c r="P23" s="171"/>
      <c r="Q23" s="171"/>
      <c r="R23" s="171"/>
      <c r="V23" s="43" t="str">
        <f>IFERROR(SMALL('إختيار المقررات'!$F$9:$F$27,'إختيار المقررات'!BL18),"")</f>
        <v/>
      </c>
      <c r="Y23" s="1" t="str">
        <f t="shared" si="0"/>
        <v/>
      </c>
      <c r="AC23" s="149"/>
      <c r="AD23" s="149"/>
      <c r="AE23" s="402"/>
      <c r="AF23" s="402"/>
      <c r="AG23" s="402"/>
      <c r="AH23" s="149"/>
      <c r="AI23" s="149"/>
    </row>
    <row r="24" spans="2:35" ht="15.6" customHeight="1" x14ac:dyDescent="0.3">
      <c r="B24" s="406" t="s">
        <v>152</v>
      </c>
      <c r="C24" s="407"/>
      <c r="D24" s="407"/>
      <c r="E24" s="418">
        <f>'إختيار المقررات'!AH9</f>
        <v>1000</v>
      </c>
      <c r="F24" s="418"/>
      <c r="G24" s="419"/>
      <c r="H24" s="369" t="s">
        <v>1409</v>
      </c>
      <c r="I24" s="362"/>
      <c r="J24" s="362"/>
      <c r="K24" s="372" t="e">
        <f>'إختيار المقررات'!AB5</f>
        <v>#N/A</v>
      </c>
      <c r="L24" s="373"/>
      <c r="M24" s="362" t="s">
        <v>886</v>
      </c>
      <c r="N24" s="362"/>
      <c r="O24" s="362" t="s">
        <v>887</v>
      </c>
      <c r="P24" s="362"/>
      <c r="Q24" s="362" t="s">
        <v>890</v>
      </c>
      <c r="R24" s="365"/>
      <c r="V24" s="43" t="str">
        <f>IFERROR(SMALL('إختيار المقررات'!$F$9:$F$27,'إختيار المقررات'!BL19),"")</f>
        <v/>
      </c>
      <c r="Y24" s="1" t="str">
        <f t="shared" si="0"/>
        <v/>
      </c>
      <c r="AC24" s="149"/>
      <c r="AD24" s="149"/>
      <c r="AE24" s="402"/>
      <c r="AF24" s="402"/>
      <c r="AG24" s="402"/>
      <c r="AH24" s="149"/>
      <c r="AI24" s="149"/>
    </row>
    <row r="25" spans="2:35" ht="14.4" x14ac:dyDescent="0.3">
      <c r="B25" s="406" t="s">
        <v>888</v>
      </c>
      <c r="C25" s="407"/>
      <c r="D25" s="407"/>
      <c r="E25" s="420">
        <f>'إختيار المقررات'!AH10</f>
        <v>0</v>
      </c>
      <c r="F25" s="420"/>
      <c r="G25" s="421"/>
      <c r="H25" s="370"/>
      <c r="I25" s="363"/>
      <c r="J25" s="363"/>
      <c r="K25" s="374"/>
      <c r="L25" s="375"/>
      <c r="M25" s="363"/>
      <c r="N25" s="363"/>
      <c r="O25" s="363"/>
      <c r="P25" s="363"/>
      <c r="Q25" s="363"/>
      <c r="R25" s="366"/>
      <c r="V25" s="43" t="str">
        <f>IFERROR(SMALL('إختيار المقررات'!$F$9:$F$27,'إختيار المقررات'!BL20),"")</f>
        <v/>
      </c>
      <c r="Y25" s="1" t="str">
        <f t="shared" si="0"/>
        <v/>
      </c>
      <c r="AC25" s="149"/>
      <c r="AD25" s="149"/>
      <c r="AE25" s="402"/>
      <c r="AF25" s="402"/>
      <c r="AG25" s="402"/>
      <c r="AH25" s="149"/>
      <c r="AI25" s="149"/>
    </row>
    <row r="26" spans="2:35" ht="14.4" x14ac:dyDescent="0.3">
      <c r="B26" s="393" t="s">
        <v>23</v>
      </c>
      <c r="C26" s="394"/>
      <c r="D26" s="394"/>
      <c r="E26" s="422" t="e">
        <f>'إختيار المقررات'!AH7</f>
        <v>#N/A</v>
      </c>
      <c r="F26" s="422"/>
      <c r="G26" s="423"/>
      <c r="H26" s="371"/>
      <c r="I26" s="364"/>
      <c r="J26" s="364"/>
      <c r="K26" s="376"/>
      <c r="L26" s="377"/>
      <c r="M26" s="363"/>
      <c r="N26" s="363"/>
      <c r="O26" s="363"/>
      <c r="P26" s="363"/>
      <c r="Q26" s="363"/>
      <c r="R26" s="366"/>
      <c r="AC26" s="149"/>
      <c r="AD26" s="149"/>
      <c r="AE26" s="402"/>
      <c r="AF26" s="402"/>
      <c r="AG26" s="402"/>
      <c r="AH26" s="149"/>
      <c r="AI26" s="149"/>
    </row>
    <row r="27" spans="2:35" ht="14.4" x14ac:dyDescent="0.3">
      <c r="B27" s="406" t="s">
        <v>335</v>
      </c>
      <c r="C27" s="407"/>
      <c r="D27" s="407"/>
      <c r="E27" s="420">
        <f>'إختيار المقررات'!AH8</f>
        <v>0</v>
      </c>
      <c r="F27" s="420"/>
      <c r="G27" s="421"/>
      <c r="H27" s="403" t="s">
        <v>19</v>
      </c>
      <c r="I27" s="404"/>
      <c r="J27" s="172" t="str">
        <f>'إختيار المقررات'!AH13</f>
        <v>لا</v>
      </c>
      <c r="K27" s="172"/>
      <c r="L27" s="173"/>
      <c r="M27" s="363"/>
      <c r="N27" s="363"/>
      <c r="O27" s="363"/>
      <c r="P27" s="363"/>
      <c r="Q27" s="363"/>
      <c r="R27" s="366"/>
      <c r="V27" s="43" t="str">
        <f>IFERROR(SMALL('إختيار المقررات'!$U$20:$U$32,'إختيار المقررات'!V28),"")</f>
        <v/>
      </c>
      <c r="AC27" s="149"/>
      <c r="AD27" s="149"/>
      <c r="AE27" s="149"/>
      <c r="AF27" s="149"/>
      <c r="AG27" s="149"/>
      <c r="AH27" s="149"/>
      <c r="AI27" s="149"/>
    </row>
    <row r="28" spans="2:35" ht="14.4" x14ac:dyDescent="0.3">
      <c r="B28" s="391" t="s">
        <v>21</v>
      </c>
      <c r="C28" s="392"/>
      <c r="D28" s="392"/>
      <c r="E28" s="456" t="e">
        <f>'إختيار المقررات'!AH12</f>
        <v>#N/A</v>
      </c>
      <c r="F28" s="456"/>
      <c r="G28" s="456"/>
      <c r="H28" s="174"/>
      <c r="I28" s="174"/>
      <c r="J28" s="175"/>
      <c r="K28" s="175"/>
      <c r="L28" s="176"/>
      <c r="M28" s="363"/>
      <c r="N28" s="363"/>
      <c r="O28" s="363"/>
      <c r="P28" s="363"/>
      <c r="Q28" s="363"/>
      <c r="R28" s="366"/>
      <c r="AC28" s="149"/>
      <c r="AD28" s="149"/>
      <c r="AE28" s="149"/>
      <c r="AF28" s="149"/>
      <c r="AG28" s="149"/>
      <c r="AH28" s="149"/>
      <c r="AI28" s="149"/>
    </row>
    <row r="29" spans="2:35" ht="14.4" x14ac:dyDescent="0.3">
      <c r="B29" s="450" t="str">
        <f>'إختيار المقررات'!V12</f>
        <v>منقطع عن التسجيل في</v>
      </c>
      <c r="C29" s="451"/>
      <c r="D29" s="451"/>
      <c r="E29" s="451"/>
      <c r="F29" s="451"/>
      <c r="G29" s="451"/>
      <c r="H29" s="451"/>
      <c r="I29" s="451"/>
      <c r="J29" s="451"/>
      <c r="K29" s="451"/>
      <c r="L29" s="452"/>
      <c r="M29" s="363"/>
      <c r="N29" s="363"/>
      <c r="O29" s="363"/>
      <c r="P29" s="363"/>
      <c r="Q29" s="363"/>
      <c r="R29" s="366"/>
      <c r="V29" s="43" t="str">
        <f>IFERROR(SMALL('إختيار المقررات'!$U$20:$U$32,'إختيار المقررات'!V30),"")</f>
        <v/>
      </c>
      <c r="AC29" s="149"/>
      <c r="AD29" s="149"/>
      <c r="AE29" s="149"/>
      <c r="AF29" s="149"/>
      <c r="AG29" s="149"/>
      <c r="AH29" s="149"/>
      <c r="AI29" s="149"/>
    </row>
    <row r="30" spans="2:35" ht="15" customHeight="1" x14ac:dyDescent="0.3">
      <c r="B30" s="453" t="str">
        <f>'إختيار المقررات'!V13</f>
        <v/>
      </c>
      <c r="C30" s="454"/>
      <c r="D30" s="454"/>
      <c r="E30" s="454"/>
      <c r="F30" s="454"/>
      <c r="G30" s="454" t="str">
        <f>'إختيار المقررات'!V14</f>
        <v/>
      </c>
      <c r="H30" s="454"/>
      <c r="I30" s="454"/>
      <c r="J30" s="454"/>
      <c r="K30" s="454"/>
      <c r="L30" s="455"/>
      <c r="M30" s="363"/>
      <c r="N30" s="363"/>
      <c r="O30" s="363"/>
      <c r="P30" s="363"/>
      <c r="Q30" s="363"/>
      <c r="R30" s="366"/>
      <c r="AC30" s="149"/>
      <c r="AD30" s="149"/>
      <c r="AE30" s="149"/>
      <c r="AF30" s="149"/>
      <c r="AG30" s="149"/>
      <c r="AH30" s="149"/>
      <c r="AI30" s="149"/>
    </row>
    <row r="31" spans="2:35" ht="15" customHeight="1" x14ac:dyDescent="0.3">
      <c r="B31" s="453" t="str">
        <f>'إختيار المقررات'!V15</f>
        <v/>
      </c>
      <c r="C31" s="454"/>
      <c r="D31" s="454"/>
      <c r="E31" s="454"/>
      <c r="F31" s="454"/>
      <c r="G31" s="454" t="str">
        <f>'إختيار المقررات'!V16</f>
        <v/>
      </c>
      <c r="H31" s="454"/>
      <c r="I31" s="454"/>
      <c r="J31" s="454"/>
      <c r="K31" s="454"/>
      <c r="L31" s="455"/>
      <c r="M31" s="363"/>
      <c r="N31" s="363"/>
      <c r="O31" s="363"/>
      <c r="P31" s="363"/>
      <c r="Q31" s="363"/>
      <c r="R31" s="366"/>
      <c r="V31" s="43" t="str">
        <f>IFERROR(SMALL('إختيار المقررات'!$U$20:$U$32,'إختيار المقررات'!V31),"")</f>
        <v/>
      </c>
      <c r="AC31" s="149"/>
      <c r="AD31" s="149"/>
      <c r="AE31" s="149"/>
      <c r="AF31" s="149"/>
      <c r="AG31" s="149"/>
      <c r="AH31" s="149"/>
      <c r="AI31" s="149"/>
    </row>
    <row r="32" spans="2:35" ht="15.6" customHeight="1" x14ac:dyDescent="0.3">
      <c r="B32" s="360" t="str">
        <f>'إختيار المقررات'!V16</f>
        <v/>
      </c>
      <c r="C32" s="361"/>
      <c r="D32" s="361"/>
      <c r="E32" s="361"/>
      <c r="F32" s="361"/>
      <c r="G32" s="187"/>
      <c r="H32" s="187"/>
      <c r="I32" s="187"/>
      <c r="J32" s="187"/>
      <c r="K32" s="187"/>
      <c r="L32" s="177"/>
      <c r="M32" s="364"/>
      <c r="N32" s="364"/>
      <c r="O32" s="364"/>
      <c r="P32" s="364"/>
      <c r="Q32" s="364"/>
      <c r="R32" s="367"/>
      <c r="AC32" s="149"/>
      <c r="AD32" s="149"/>
      <c r="AE32" s="149"/>
      <c r="AF32" s="149"/>
      <c r="AG32" s="149"/>
      <c r="AH32" s="149"/>
      <c r="AI32" s="149"/>
    </row>
    <row r="33" spans="1:35" ht="17.25" customHeight="1" x14ac:dyDescent="0.3">
      <c r="B33" s="414" t="s">
        <v>895</v>
      </c>
      <c r="C33" s="415"/>
      <c r="D33" s="415"/>
      <c r="E33" s="415"/>
      <c r="F33" s="415"/>
      <c r="G33" s="415"/>
      <c r="H33" s="415"/>
      <c r="I33" s="415"/>
      <c r="J33" s="415"/>
      <c r="K33" s="415"/>
      <c r="L33" s="415"/>
      <c r="M33" s="415"/>
      <c r="N33" s="415"/>
      <c r="O33" s="415"/>
      <c r="P33" s="415"/>
      <c r="Q33" s="415"/>
      <c r="R33" s="416"/>
      <c r="V33" s="43" t="str">
        <f>IFERROR(SMALL('إختيار المقررات'!$U$20:$U$32,'إختيار المقررات'!V32),"")</f>
        <v/>
      </c>
      <c r="AC33" s="149"/>
      <c r="AD33" s="149"/>
      <c r="AE33" s="149"/>
      <c r="AF33" s="149"/>
      <c r="AG33" s="149"/>
      <c r="AH33" s="149"/>
      <c r="AI33" s="149"/>
    </row>
    <row r="34" spans="1:35" ht="16.5" customHeight="1" x14ac:dyDescent="0.3">
      <c r="B34" s="409" t="s">
        <v>27</v>
      </c>
      <c r="C34" s="409"/>
      <c r="D34" s="409"/>
      <c r="E34" s="409"/>
      <c r="F34" s="409"/>
      <c r="G34" s="409"/>
      <c r="H34" s="409"/>
      <c r="I34" s="409"/>
      <c r="J34" s="409"/>
      <c r="K34" s="409"/>
      <c r="L34" s="409"/>
      <c r="M34" s="409"/>
      <c r="N34" s="409"/>
      <c r="O34" s="409"/>
      <c r="P34" s="409"/>
      <c r="Q34" s="409"/>
      <c r="R34" s="409"/>
      <c r="AC34" s="149"/>
      <c r="AD34" s="149"/>
      <c r="AE34" s="149"/>
      <c r="AF34" s="149"/>
      <c r="AG34" s="149"/>
      <c r="AH34" s="149"/>
      <c r="AI34" s="149"/>
    </row>
    <row r="35" spans="1:35" ht="24" customHeight="1" x14ac:dyDescent="0.3">
      <c r="B35" s="410" t="s">
        <v>28</v>
      </c>
      <c r="C35" s="410"/>
      <c r="D35" s="410"/>
      <c r="E35" s="410"/>
      <c r="F35" s="409" t="e">
        <f>'إختيار المقررات'!AH14</f>
        <v>#N/A</v>
      </c>
      <c r="G35" s="409"/>
      <c r="H35" s="410" t="str">
        <f>IF(D4="أنثى","ليرة سورية فقط لا غير من الطالبة","ليرة سورية فقط لا غير من الطالب")</f>
        <v>ليرة سورية فقط لا غير من الطالب</v>
      </c>
      <c r="I35" s="410"/>
      <c r="J35" s="410"/>
      <c r="K35" s="410"/>
      <c r="L35" s="410"/>
      <c r="M35" s="417" t="str">
        <f>H2</f>
        <v/>
      </c>
      <c r="N35" s="417"/>
      <c r="O35" s="417"/>
      <c r="P35" s="417"/>
      <c r="Q35" s="417"/>
      <c r="R35" s="417"/>
      <c r="AC35" s="149"/>
      <c r="AD35" s="149"/>
      <c r="AE35" s="149"/>
      <c r="AF35" s="149"/>
      <c r="AG35" s="149"/>
      <c r="AH35" s="149"/>
      <c r="AI35" s="149"/>
    </row>
    <row r="36" spans="1:35" ht="24" customHeight="1" x14ac:dyDescent="0.3">
      <c r="B36" s="410" t="str">
        <f>IF(D4="أنثى","رقمها الامتحاني","رقمه الامتحاني")</f>
        <v>رقمه الامتحاني</v>
      </c>
      <c r="C36" s="410"/>
      <c r="D36" s="410"/>
      <c r="E36" s="409">
        <f>D2</f>
        <v>0</v>
      </c>
      <c r="F36" s="409"/>
      <c r="G36" s="410" t="s">
        <v>29</v>
      </c>
      <c r="H36" s="410"/>
      <c r="I36" s="410"/>
      <c r="J36" s="410"/>
      <c r="K36" s="410"/>
      <c r="L36" s="410"/>
      <c r="M36" s="410"/>
      <c r="N36" s="410"/>
      <c r="O36" s="410"/>
      <c r="P36" s="410"/>
      <c r="Q36" s="410"/>
      <c r="R36" s="410"/>
      <c r="AC36" s="149"/>
      <c r="AD36" s="149"/>
      <c r="AE36" s="149"/>
      <c r="AF36" s="149"/>
      <c r="AG36" s="149"/>
      <c r="AH36" s="149"/>
      <c r="AI36" s="149"/>
    </row>
    <row r="37" spans="1:35" ht="10.5" customHeight="1" x14ac:dyDescent="0.3">
      <c r="B37" s="178"/>
      <c r="C37" s="192"/>
      <c r="D37" s="412"/>
      <c r="E37" s="412"/>
      <c r="F37" s="412"/>
      <c r="G37" s="412"/>
      <c r="H37" s="412"/>
      <c r="I37" s="179"/>
      <c r="J37" s="179"/>
      <c r="K37" s="178"/>
      <c r="L37" s="192"/>
      <c r="M37" s="412"/>
      <c r="N37" s="412"/>
      <c r="O37" s="412"/>
      <c r="P37" s="412"/>
      <c r="Q37" s="179"/>
      <c r="R37" s="179"/>
    </row>
    <row r="38" spans="1:35" ht="10.5" customHeight="1" x14ac:dyDescent="0.3">
      <c r="B38" s="180"/>
      <c r="C38" s="193"/>
      <c r="D38" s="413"/>
      <c r="E38" s="413"/>
      <c r="F38" s="413"/>
      <c r="G38" s="413"/>
      <c r="H38" s="413"/>
      <c r="I38" s="181"/>
      <c r="J38" s="181"/>
      <c r="K38" s="180"/>
      <c r="L38" s="193"/>
      <c r="M38" s="413"/>
      <c r="N38" s="413"/>
      <c r="O38" s="413"/>
      <c r="P38" s="413"/>
      <c r="Q38" s="181"/>
      <c r="R38" s="181"/>
    </row>
    <row r="39" spans="1:35" ht="21" customHeight="1" x14ac:dyDescent="0.3">
      <c r="B39" s="411" t="s">
        <v>24</v>
      </c>
      <c r="C39" s="411"/>
      <c r="D39" s="411"/>
      <c r="E39" s="411"/>
      <c r="F39" s="411"/>
      <c r="G39" s="411"/>
      <c r="H39" s="411"/>
      <c r="I39" s="411"/>
      <c r="J39" s="411"/>
      <c r="K39" s="411"/>
      <c r="L39" s="411"/>
      <c r="M39" s="411"/>
      <c r="N39" s="411"/>
      <c r="O39" s="411"/>
      <c r="P39" s="411"/>
      <c r="Q39" s="411"/>
      <c r="R39" s="411"/>
    </row>
    <row r="40" spans="1:35" ht="15.75" customHeight="1" x14ac:dyDescent="0.3">
      <c r="B40" s="408" t="s">
        <v>27</v>
      </c>
      <c r="C40" s="408"/>
      <c r="D40" s="408"/>
      <c r="E40" s="408"/>
      <c r="F40" s="408"/>
      <c r="G40" s="408"/>
      <c r="H40" s="408"/>
      <c r="I40" s="408"/>
      <c r="J40" s="408"/>
      <c r="K40" s="408"/>
      <c r="L40" s="408"/>
      <c r="M40" s="408"/>
      <c r="N40" s="408"/>
      <c r="O40" s="408"/>
      <c r="P40" s="408"/>
      <c r="Q40" s="408"/>
      <c r="R40" s="408"/>
    </row>
    <row r="41" spans="1:35" ht="22.5" customHeight="1" x14ac:dyDescent="0.3">
      <c r="B41" s="410" t="s">
        <v>28</v>
      </c>
      <c r="C41" s="410"/>
      <c r="D41" s="410"/>
      <c r="E41" s="410"/>
      <c r="F41" s="409" t="e">
        <f>'إختيار المقررات'!AH15</f>
        <v>#N/A</v>
      </c>
      <c r="G41" s="409"/>
      <c r="H41" s="182" t="str">
        <f>H35</f>
        <v>ليرة سورية فقط لا غير من الطالب</v>
      </c>
      <c r="I41" s="182"/>
      <c r="J41" s="182"/>
      <c r="K41" s="182"/>
      <c r="L41" s="417" t="str">
        <f>M35</f>
        <v/>
      </c>
      <c r="M41" s="417"/>
      <c r="N41" s="417"/>
      <c r="O41" s="417"/>
      <c r="P41" s="417"/>
      <c r="Q41" s="417"/>
      <c r="R41" s="417"/>
    </row>
    <row r="42" spans="1:35" ht="22.5" customHeight="1" x14ac:dyDescent="0.3">
      <c r="B42" s="395" t="str">
        <f>B36</f>
        <v>رقمه الامتحاني</v>
      </c>
      <c r="C42" s="395"/>
      <c r="D42" s="395"/>
      <c r="E42" s="405">
        <f>E36</f>
        <v>0</v>
      </c>
      <c r="F42" s="405"/>
      <c r="G42" s="395" t="s">
        <v>29</v>
      </c>
      <c r="H42" s="395"/>
      <c r="I42" s="395"/>
      <c r="J42" s="395"/>
      <c r="K42" s="395"/>
      <c r="L42" s="395"/>
      <c r="M42" s="395"/>
      <c r="N42" s="395"/>
      <c r="O42" s="395"/>
      <c r="P42" s="395"/>
      <c r="Q42" s="395"/>
      <c r="R42" s="395"/>
    </row>
    <row r="43" spans="1:35" ht="17.25" customHeight="1" x14ac:dyDescent="0.3">
      <c r="B43" s="183"/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</row>
    <row r="44" spans="1:35" ht="23.25" customHeight="1" thickBot="1" x14ac:dyDescent="0.35">
      <c r="A44" s="21"/>
      <c r="B44" s="184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21"/>
    </row>
    <row r="45" spans="1:35" ht="20.25" customHeight="1" thickTop="1" x14ac:dyDescent="0.3">
      <c r="A45" s="21"/>
      <c r="B45" s="47"/>
      <c r="C45" s="47"/>
      <c r="D45" s="47"/>
      <c r="E45" s="47"/>
      <c r="F45" s="47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21"/>
    </row>
    <row r="46" spans="1:35" ht="14.4" x14ac:dyDescent="0.3">
      <c r="B46" s="47"/>
      <c r="C46" s="47"/>
      <c r="D46" s="47"/>
      <c r="E46" s="47"/>
      <c r="F46" s="47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</row>
    <row r="47" spans="1:35" ht="7.5" customHeight="1" x14ac:dyDescent="0.3">
      <c r="B47" s="47"/>
      <c r="C47" s="47"/>
      <c r="D47" s="47"/>
      <c r="E47" s="47"/>
      <c r="F47" s="47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</row>
    <row r="48" spans="1:35" x14ac:dyDescent="0.3">
      <c r="B48" s="18"/>
      <c r="C48" s="18"/>
      <c r="D48" s="18"/>
      <c r="E48" s="25"/>
      <c r="F48" s="25"/>
      <c r="G48" s="25"/>
      <c r="H48" s="25"/>
      <c r="I48" s="18"/>
      <c r="J48" s="18"/>
      <c r="K48" s="18"/>
      <c r="L48" s="18"/>
      <c r="M48" s="25"/>
      <c r="N48" s="25"/>
      <c r="O48" s="25"/>
      <c r="P48" s="18"/>
      <c r="Q48" s="18"/>
      <c r="R48" s="18"/>
    </row>
  </sheetData>
  <sheetProtection algorithmName="SHA-512" hashValue="ibKvkOa+JZBzL9ugdIr2NYTGwK5i3jZ4aUphzW7Vor4Xr79CJKuby8637wzWhVTcZ8U3vg9tTZF44cvfVQ0jKA==" saltValue="vlX+we2R3KFJNUPg2gTx2A==" spinCount="100000" sheet="1" selectLockedCells="1" selectUnlockedCells="1"/>
  <mergeCells count="140">
    <mergeCell ref="B29:L29"/>
    <mergeCell ref="B30:F30"/>
    <mergeCell ref="G30:L30"/>
    <mergeCell ref="B31:F31"/>
    <mergeCell ref="G31:L31"/>
    <mergeCell ref="E28:G28"/>
    <mergeCell ref="B1:E1"/>
    <mergeCell ref="B2:C2"/>
    <mergeCell ref="D2:E2"/>
    <mergeCell ref="F2:G2"/>
    <mergeCell ref="H2:J2"/>
    <mergeCell ref="D6:E6"/>
    <mergeCell ref="B6:C6"/>
    <mergeCell ref="F6:G6"/>
    <mergeCell ref="D15:G15"/>
    <mergeCell ref="L15:O15"/>
    <mergeCell ref="D16:G16"/>
    <mergeCell ref="L16:O16"/>
    <mergeCell ref="D17:G17"/>
    <mergeCell ref="G22:J22"/>
    <mergeCell ref="M22:P22"/>
    <mergeCell ref="D7:E7"/>
    <mergeCell ref="B8:R9"/>
    <mergeCell ref="M2:N2"/>
    <mergeCell ref="P2:R2"/>
    <mergeCell ref="D3:E3"/>
    <mergeCell ref="H4:I4"/>
    <mergeCell ref="K2:L2"/>
    <mergeCell ref="H3:I3"/>
    <mergeCell ref="Q4:R4"/>
    <mergeCell ref="Q3:R3"/>
    <mergeCell ref="B3:C3"/>
    <mergeCell ref="N3:P3"/>
    <mergeCell ref="J3:L3"/>
    <mergeCell ref="F3:G3"/>
    <mergeCell ref="F4:G4"/>
    <mergeCell ref="N4:P4"/>
    <mergeCell ref="K4:M4"/>
    <mergeCell ref="D4:E4"/>
    <mergeCell ref="B4:C4"/>
    <mergeCell ref="N6:O6"/>
    <mergeCell ref="K6:M6"/>
    <mergeCell ref="P6:R6"/>
    <mergeCell ref="F5:G5"/>
    <mergeCell ref="N5:O5"/>
    <mergeCell ref="B5:C5"/>
    <mergeCell ref="D5:E5"/>
    <mergeCell ref="H6:I6"/>
    <mergeCell ref="H5:I5"/>
    <mergeCell ref="K5:M5"/>
    <mergeCell ref="P5:R5"/>
    <mergeCell ref="E26:G26"/>
    <mergeCell ref="B27:D27"/>
    <mergeCell ref="E27:G27"/>
    <mergeCell ref="B7:C7"/>
    <mergeCell ref="F7:G7"/>
    <mergeCell ref="H7:I7"/>
    <mergeCell ref="K7:R7"/>
    <mergeCell ref="D10:I10"/>
    <mergeCell ref="L10:Q10"/>
    <mergeCell ref="D14:G14"/>
    <mergeCell ref="L14:O14"/>
    <mergeCell ref="D12:G12"/>
    <mergeCell ref="L12:O12"/>
    <mergeCell ref="D13:G13"/>
    <mergeCell ref="L13:O13"/>
    <mergeCell ref="D11:G11"/>
    <mergeCell ref="L11:O11"/>
    <mergeCell ref="B42:D42"/>
    <mergeCell ref="E42:F42"/>
    <mergeCell ref="B24:D24"/>
    <mergeCell ref="B40:R40"/>
    <mergeCell ref="B34:R34"/>
    <mergeCell ref="B35:E35"/>
    <mergeCell ref="F35:G35"/>
    <mergeCell ref="B39:R39"/>
    <mergeCell ref="B36:D36"/>
    <mergeCell ref="E36:F36"/>
    <mergeCell ref="G36:R36"/>
    <mergeCell ref="D37:H37"/>
    <mergeCell ref="B41:E41"/>
    <mergeCell ref="F41:G41"/>
    <mergeCell ref="M37:P37"/>
    <mergeCell ref="D38:H38"/>
    <mergeCell ref="M38:P38"/>
    <mergeCell ref="B33:R33"/>
    <mergeCell ref="M35:R35"/>
    <mergeCell ref="H35:L35"/>
    <mergeCell ref="L41:R41"/>
    <mergeCell ref="E24:G24"/>
    <mergeCell ref="B25:D25"/>
    <mergeCell ref="E25:G25"/>
    <mergeCell ref="G42:R42"/>
    <mergeCell ref="AD1:AH2"/>
    <mergeCell ref="AE3:AG3"/>
    <mergeCell ref="AE4:AG4"/>
    <mergeCell ref="AE5:AG5"/>
    <mergeCell ref="AE6:AG6"/>
    <mergeCell ref="AE7:AG7"/>
    <mergeCell ref="AE8:AG8"/>
    <mergeCell ref="AE9:AG9"/>
    <mergeCell ref="AE19:AG19"/>
    <mergeCell ref="AE20:AG20"/>
    <mergeCell ref="AE21:AG21"/>
    <mergeCell ref="AE22:AG22"/>
    <mergeCell ref="AE23:AG23"/>
    <mergeCell ref="AE24:AG24"/>
    <mergeCell ref="AE25:AG25"/>
    <mergeCell ref="AE26:AG26"/>
    <mergeCell ref="AE10:AG10"/>
    <mergeCell ref="AE11:AG11"/>
    <mergeCell ref="AE12:AG12"/>
    <mergeCell ref="AE13:AG13"/>
    <mergeCell ref="AE14:AG14"/>
    <mergeCell ref="H27:I27"/>
    <mergeCell ref="K22:L22"/>
    <mergeCell ref="B32:F32"/>
    <mergeCell ref="M24:N32"/>
    <mergeCell ref="O24:P32"/>
    <mergeCell ref="Q24:R32"/>
    <mergeCell ref="F1:R1"/>
    <mergeCell ref="H24:J26"/>
    <mergeCell ref="K24:L26"/>
    <mergeCell ref="AE15:AG15"/>
    <mergeCell ref="AE16:AG16"/>
    <mergeCell ref="AE17:AG17"/>
    <mergeCell ref="AE18:AG18"/>
    <mergeCell ref="Q22:R22"/>
    <mergeCell ref="L17:O17"/>
    <mergeCell ref="B23:D23"/>
    <mergeCell ref="E23:I23"/>
    <mergeCell ref="K23:L23"/>
    <mergeCell ref="N23:O23"/>
    <mergeCell ref="L19:O19"/>
    <mergeCell ref="L20:O20"/>
    <mergeCell ref="D18:G18"/>
    <mergeCell ref="L18:O18"/>
    <mergeCell ref="B22:E22"/>
    <mergeCell ref="B28:D28"/>
    <mergeCell ref="B26:D26"/>
  </mergeCells>
  <conditionalFormatting sqref="K20:Q20">
    <cfRule type="containsBlanks" dxfId="11" priority="12">
      <formula>LEN(TRIM(K20))=0</formula>
    </cfRule>
  </conditionalFormatting>
  <conditionalFormatting sqref="L12:O19">
    <cfRule type="containsBlanks" dxfId="10" priority="10">
      <formula>LEN(TRIM(L12))=0</formula>
    </cfRule>
  </conditionalFormatting>
  <conditionalFormatting sqref="C11:I18">
    <cfRule type="containsBlanks" dxfId="9" priority="9">
      <formula>LEN(TRIM(C11))=0</formula>
    </cfRule>
  </conditionalFormatting>
  <conditionalFormatting sqref="K11:Q11 P12:Q19 K12:K19">
    <cfRule type="containsBlanks" dxfId="8" priority="8">
      <formula>LEN(TRIM(K11))=0</formula>
    </cfRule>
  </conditionalFormatting>
  <conditionalFormatting sqref="B38:R43 B46:R47">
    <cfRule type="expression" dxfId="7" priority="6">
      <formula>$J$27="لا"</formula>
    </cfRule>
  </conditionalFormatting>
  <conditionalFormatting sqref="AE3:AE22">
    <cfRule type="expression" dxfId="6" priority="5">
      <formula>AE3&lt;&gt;""</formula>
    </cfRule>
  </conditionalFormatting>
  <conditionalFormatting sqref="AC1">
    <cfRule type="expression" dxfId="5" priority="3">
      <formula>AC1&lt;&gt;""</formula>
    </cfRule>
  </conditionalFormatting>
  <conditionalFormatting sqref="AD1:AH2">
    <cfRule type="expression" dxfId="4" priority="2">
      <formula>$AD$1&lt;&gt;""</formula>
    </cfRule>
  </conditionalFormatting>
  <conditionalFormatting sqref="AE23:AE26">
    <cfRule type="expression" dxfId="3" priority="1">
      <formula>AE23&lt;&gt;""</formula>
    </cfRule>
  </conditionalFormatting>
  <pageMargins left="0" right="0" top="0" bottom="0" header="0" footer="0"/>
  <pageSetup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ورقة3"/>
  <dimension ref="A1:DZ5"/>
  <sheetViews>
    <sheetView showGridLines="0" rightToLeft="1" topLeftCell="BU1" zoomScale="98" zoomScaleNormal="98" workbookViewId="0">
      <pane ySplit="4" topLeftCell="A5" activePane="bottomLeft" state="frozen"/>
      <selection pane="bottomLeft" activeCell="CD24" sqref="CD24"/>
    </sheetView>
  </sheetViews>
  <sheetFormatPr defaultColWidth="9" defaultRowHeight="14.4" x14ac:dyDescent="0.3"/>
  <cols>
    <col min="1" max="1" width="13.88671875" style="26" customWidth="1"/>
    <col min="2" max="2" width="15" style="26" bestFit="1" customWidth="1"/>
    <col min="3" max="5" width="9" style="26"/>
    <col min="6" max="6" width="11.44140625" style="26" bestFit="1" customWidth="1"/>
    <col min="7" max="7" width="9.88671875" style="26" bestFit="1" customWidth="1"/>
    <col min="8" max="8" width="13.88671875" style="26" bestFit="1" customWidth="1"/>
    <col min="9" max="9" width="9" style="26"/>
    <col min="10" max="10" width="11.6640625" style="26" bestFit="1" customWidth="1"/>
    <col min="11" max="12" width="9" style="26"/>
    <col min="13" max="14" width="12.44140625" style="26" bestFit="1" customWidth="1"/>
    <col min="15" max="18" width="9" style="26"/>
    <col min="19" max="19" width="10.109375" style="26" bestFit="1" customWidth="1"/>
    <col min="20" max="21" width="3.44140625" style="30" customWidth="1"/>
    <col min="22" max="39" width="3.44140625" style="26" customWidth="1"/>
    <col min="40" max="103" width="3.44140625" style="1" customWidth="1"/>
    <col min="104" max="107" width="10.88671875" style="1" customWidth="1"/>
    <col min="108" max="108" width="11" style="1" customWidth="1"/>
    <col min="109" max="109" width="10.88671875" style="1" customWidth="1"/>
    <col min="110" max="110" width="9.44140625" style="1" bestFit="1" customWidth="1"/>
    <col min="111" max="113" width="9.44140625" style="1" customWidth="1"/>
    <col min="114" max="114" width="11.44140625" style="1" bestFit="1" customWidth="1"/>
    <col min="115" max="115" width="5.109375" style="1" bestFit="1" customWidth="1"/>
    <col min="116" max="116" width="8.88671875" style="1" bestFit="1" customWidth="1"/>
    <col min="117" max="117" width="9.21875" style="1" bestFit="1" customWidth="1"/>
    <col min="118" max="118" width="9.21875" style="1" customWidth="1"/>
    <col min="119" max="119" width="8.21875" style="1" bestFit="1" customWidth="1"/>
    <col min="120" max="120" width="6.44140625" style="31" bestFit="1" customWidth="1"/>
    <col min="121" max="121" width="6.44140625" style="1" bestFit="1" customWidth="1"/>
    <col min="122" max="122" width="3.6640625" style="1" bestFit="1" customWidth="1"/>
    <col min="123" max="123" width="14.6640625" style="26" bestFit="1" customWidth="1"/>
    <col min="124" max="124" width="12.44140625" style="26" bestFit="1" customWidth="1"/>
    <col min="125" max="125" width="13.44140625" style="26" bestFit="1" customWidth="1"/>
    <col min="126" max="126" width="12.44140625" style="26" bestFit="1" customWidth="1"/>
    <col min="127" max="127" width="9" style="26"/>
    <col min="128" max="131" width="11.21875" style="26" customWidth="1"/>
    <col min="132" max="16384" width="9" style="26"/>
  </cols>
  <sheetData>
    <row r="1" spans="1:130" s="3" customFormat="1" ht="18.600000000000001" thickBot="1" x14ac:dyDescent="0.35">
      <c r="A1" s="202"/>
      <c r="B1" s="467">
        <v>9999</v>
      </c>
      <c r="C1" s="467" t="s">
        <v>30</v>
      </c>
      <c r="D1" s="468"/>
      <c r="E1" s="468"/>
      <c r="F1" s="468"/>
      <c r="G1" s="468"/>
      <c r="H1" s="468"/>
      <c r="I1" s="468"/>
      <c r="J1" s="468"/>
      <c r="K1" s="534" t="s">
        <v>16</v>
      </c>
      <c r="L1" s="493" t="s">
        <v>140</v>
      </c>
      <c r="M1" s="487" t="s">
        <v>138</v>
      </c>
      <c r="N1" s="487" t="s">
        <v>139</v>
      </c>
      <c r="O1" s="496" t="s">
        <v>53</v>
      </c>
      <c r="P1" s="468" t="s">
        <v>31</v>
      </c>
      <c r="Q1" s="468"/>
      <c r="R1" s="468"/>
      <c r="S1" s="491" t="s">
        <v>9</v>
      </c>
      <c r="T1" s="510" t="s">
        <v>32</v>
      </c>
      <c r="U1" s="511"/>
      <c r="V1" s="511"/>
      <c r="W1" s="511"/>
      <c r="X1" s="511"/>
      <c r="Y1" s="511"/>
      <c r="Z1" s="511"/>
      <c r="AA1" s="511"/>
      <c r="AB1" s="511"/>
      <c r="AC1" s="511"/>
      <c r="AD1" s="511"/>
      <c r="AE1" s="511"/>
      <c r="AF1" s="511"/>
      <c r="AG1" s="511"/>
      <c r="AH1" s="511"/>
      <c r="AI1" s="511"/>
      <c r="AJ1" s="511"/>
      <c r="AK1" s="511"/>
      <c r="AL1" s="511"/>
      <c r="AM1" s="511"/>
      <c r="AN1" s="511"/>
      <c r="AO1" s="511"/>
      <c r="AP1" s="510" t="s">
        <v>20</v>
      </c>
      <c r="AQ1" s="511"/>
      <c r="AR1" s="511"/>
      <c r="AS1" s="511"/>
      <c r="AT1" s="511"/>
      <c r="AU1" s="511"/>
      <c r="AV1" s="511"/>
      <c r="AW1" s="511"/>
      <c r="AX1" s="511"/>
      <c r="AY1" s="511"/>
      <c r="AZ1" s="511"/>
      <c r="BA1" s="511"/>
      <c r="BB1" s="511"/>
      <c r="BC1" s="511"/>
      <c r="BD1" s="511"/>
      <c r="BE1" s="511"/>
      <c r="BF1" s="511"/>
      <c r="BG1" s="511"/>
      <c r="BH1" s="511"/>
      <c r="BI1" s="511"/>
      <c r="BJ1" s="511"/>
      <c r="BK1" s="511"/>
      <c r="BL1" s="510" t="s">
        <v>33</v>
      </c>
      <c r="BM1" s="511"/>
      <c r="BN1" s="511"/>
      <c r="BO1" s="511"/>
      <c r="BP1" s="511"/>
      <c r="BQ1" s="511"/>
      <c r="BR1" s="511"/>
      <c r="BS1" s="511"/>
      <c r="BT1" s="511"/>
      <c r="BU1" s="511"/>
      <c r="BV1" s="511"/>
      <c r="BW1" s="511"/>
      <c r="BX1" s="511"/>
      <c r="BY1" s="511"/>
      <c r="BZ1" s="511"/>
      <c r="CA1" s="511"/>
      <c r="CB1" s="511"/>
      <c r="CC1" s="511"/>
      <c r="CD1" s="511"/>
      <c r="CE1" s="511"/>
      <c r="CF1" s="510" t="s">
        <v>34</v>
      </c>
      <c r="CG1" s="511"/>
      <c r="CH1" s="511"/>
      <c r="CI1" s="511"/>
      <c r="CJ1" s="511"/>
      <c r="CK1" s="511"/>
      <c r="CL1" s="511"/>
      <c r="CM1" s="511"/>
      <c r="CN1" s="511"/>
      <c r="CO1" s="511"/>
      <c r="CP1" s="511"/>
      <c r="CQ1" s="511"/>
      <c r="CR1" s="511"/>
      <c r="CS1" s="511"/>
      <c r="CT1" s="511"/>
      <c r="CU1" s="511"/>
      <c r="CV1" s="511"/>
      <c r="CW1" s="511"/>
      <c r="CX1" s="511"/>
      <c r="CY1" s="511"/>
      <c r="CZ1" s="472" t="s">
        <v>1</v>
      </c>
      <c r="DA1" s="473"/>
      <c r="DB1" s="474"/>
      <c r="DC1" s="478"/>
      <c r="DD1" s="480" t="s">
        <v>1357</v>
      </c>
      <c r="DE1" s="481"/>
      <c r="DF1" s="481"/>
      <c r="DG1" s="481"/>
      <c r="DH1" s="481"/>
      <c r="DI1" s="481"/>
      <c r="DJ1" s="481"/>
      <c r="DK1" s="481"/>
      <c r="DL1" s="484" t="s">
        <v>35</v>
      </c>
      <c r="DM1" s="485"/>
      <c r="DN1" s="485"/>
      <c r="DO1" s="486"/>
      <c r="DP1" s="484" t="s">
        <v>1358</v>
      </c>
      <c r="DQ1" s="485"/>
      <c r="DR1" s="485"/>
      <c r="DS1" s="486"/>
      <c r="DT1"/>
      <c r="DU1" s="503" t="s">
        <v>1359</v>
      </c>
      <c r="DV1" s="504"/>
      <c r="DW1" s="504"/>
      <c r="DX1" s="504"/>
      <c r="DY1" s="504"/>
      <c r="DZ1" s="504"/>
    </row>
    <row r="2" spans="1:130" s="3" customFormat="1" ht="18.600000000000001" thickBot="1" x14ac:dyDescent="0.35">
      <c r="A2" s="202"/>
      <c r="B2" s="202"/>
      <c r="C2" s="202"/>
      <c r="D2" s="468"/>
      <c r="E2" s="468"/>
      <c r="F2" s="468"/>
      <c r="G2" s="468"/>
      <c r="H2" s="468"/>
      <c r="I2" s="468"/>
      <c r="J2" s="468"/>
      <c r="K2" s="535"/>
      <c r="L2" s="494"/>
      <c r="M2" s="488"/>
      <c r="N2" s="488"/>
      <c r="O2" s="497"/>
      <c r="P2" s="468"/>
      <c r="Q2" s="468"/>
      <c r="R2" s="468"/>
      <c r="S2" s="491"/>
      <c r="T2" s="469" t="s">
        <v>17</v>
      </c>
      <c r="U2" s="470"/>
      <c r="V2" s="470"/>
      <c r="W2" s="470"/>
      <c r="X2" s="470"/>
      <c r="Y2" s="470"/>
      <c r="Z2" s="470"/>
      <c r="AA2" s="470"/>
      <c r="AB2" s="470"/>
      <c r="AC2" s="470"/>
      <c r="AD2" s="470"/>
      <c r="AE2" s="471"/>
      <c r="AF2" s="509" t="s">
        <v>18</v>
      </c>
      <c r="AG2" s="470"/>
      <c r="AH2" s="470"/>
      <c r="AI2" s="470"/>
      <c r="AJ2" s="470"/>
      <c r="AK2" s="470"/>
      <c r="AL2" s="470"/>
      <c r="AM2" s="470"/>
      <c r="AN2" s="470"/>
      <c r="AO2" s="470"/>
      <c r="AP2" s="469" t="s">
        <v>17</v>
      </c>
      <c r="AQ2" s="470"/>
      <c r="AR2" s="470"/>
      <c r="AS2" s="470"/>
      <c r="AT2" s="470"/>
      <c r="AU2" s="470"/>
      <c r="AV2" s="470"/>
      <c r="AW2" s="470"/>
      <c r="AX2" s="470"/>
      <c r="AY2" s="470"/>
      <c r="AZ2" s="470"/>
      <c r="BA2" s="471"/>
      <c r="BB2" s="509" t="s">
        <v>18</v>
      </c>
      <c r="BC2" s="470"/>
      <c r="BD2" s="470"/>
      <c r="BE2" s="470"/>
      <c r="BF2" s="470"/>
      <c r="BG2" s="470"/>
      <c r="BH2" s="470"/>
      <c r="BI2" s="470"/>
      <c r="BJ2" s="470"/>
      <c r="BK2" s="470"/>
      <c r="BL2" s="469" t="s">
        <v>17</v>
      </c>
      <c r="BM2" s="470"/>
      <c r="BN2" s="470"/>
      <c r="BO2" s="470"/>
      <c r="BP2" s="470"/>
      <c r="BQ2" s="470"/>
      <c r="BR2" s="470"/>
      <c r="BS2" s="470"/>
      <c r="BT2" s="470"/>
      <c r="BU2" s="470"/>
      <c r="BV2" s="509" t="s">
        <v>18</v>
      </c>
      <c r="BW2" s="470"/>
      <c r="BX2" s="470"/>
      <c r="BY2" s="470"/>
      <c r="BZ2" s="470"/>
      <c r="CA2" s="470"/>
      <c r="CB2" s="470"/>
      <c r="CC2" s="470"/>
      <c r="CD2" s="470"/>
      <c r="CE2" s="470"/>
      <c r="CF2" s="469" t="s">
        <v>17</v>
      </c>
      <c r="CG2" s="470"/>
      <c r="CH2" s="470"/>
      <c r="CI2" s="470"/>
      <c r="CJ2" s="470"/>
      <c r="CK2" s="470"/>
      <c r="CL2" s="470"/>
      <c r="CM2" s="470"/>
      <c r="CN2" s="470"/>
      <c r="CO2" s="470"/>
      <c r="CP2" s="509" t="s">
        <v>18</v>
      </c>
      <c r="CQ2" s="470"/>
      <c r="CR2" s="470"/>
      <c r="CS2" s="470"/>
      <c r="CT2" s="470"/>
      <c r="CU2" s="470"/>
      <c r="CV2" s="470"/>
      <c r="CW2" s="470"/>
      <c r="CX2" s="470"/>
      <c r="CY2" s="470"/>
      <c r="CZ2" s="475"/>
      <c r="DA2" s="476"/>
      <c r="DB2" s="477"/>
      <c r="DC2" s="479"/>
      <c r="DD2" s="482"/>
      <c r="DE2" s="483"/>
      <c r="DF2" s="483"/>
      <c r="DG2" s="483"/>
      <c r="DH2" s="483"/>
      <c r="DI2" s="483"/>
      <c r="DJ2" s="483"/>
      <c r="DK2" s="483"/>
      <c r="DL2" s="475"/>
      <c r="DM2" s="476"/>
      <c r="DN2" s="476"/>
      <c r="DO2" s="477"/>
      <c r="DP2" s="475"/>
      <c r="DQ2" s="476"/>
      <c r="DR2" s="476"/>
      <c r="DS2" s="477"/>
      <c r="DT2"/>
      <c r="DU2" s="503"/>
      <c r="DV2" s="504"/>
      <c r="DW2" s="504"/>
      <c r="DX2" s="504"/>
      <c r="DY2" s="504"/>
      <c r="DZ2" s="504"/>
    </row>
    <row r="3" spans="1:130" s="3" customFormat="1" ht="60.75" customHeight="1" thickBot="1" x14ac:dyDescent="0.35">
      <c r="A3" s="203" t="s">
        <v>2</v>
      </c>
      <c r="B3" s="204" t="s">
        <v>36</v>
      </c>
      <c r="C3" s="204" t="s">
        <v>37</v>
      </c>
      <c r="D3" s="204" t="s">
        <v>38</v>
      </c>
      <c r="E3" s="204" t="s">
        <v>6</v>
      </c>
      <c r="F3" s="205" t="s">
        <v>7</v>
      </c>
      <c r="G3" s="530" t="s">
        <v>272</v>
      </c>
      <c r="H3" s="206" t="s">
        <v>49</v>
      </c>
      <c r="I3" s="204" t="s">
        <v>11</v>
      </c>
      <c r="J3" s="204" t="s">
        <v>10</v>
      </c>
      <c r="K3" s="535"/>
      <c r="L3" s="494"/>
      <c r="M3" s="488"/>
      <c r="N3" s="488"/>
      <c r="O3" s="497"/>
      <c r="P3" s="489" t="s">
        <v>25</v>
      </c>
      <c r="Q3" s="489" t="s">
        <v>39</v>
      </c>
      <c r="R3" s="500" t="s">
        <v>14</v>
      </c>
      <c r="S3" s="491"/>
      <c r="T3" s="514" t="str">
        <f>'إختيار المقررات'!BN6</f>
        <v>أصول المحاسبة  (1)</v>
      </c>
      <c r="U3" s="502"/>
      <c r="V3" s="502" t="str">
        <f>'إختيار المقررات'!BN7</f>
        <v xml:space="preserve">الرياضيات المالية والادارية </v>
      </c>
      <c r="W3" s="502"/>
      <c r="X3" s="502" t="str">
        <f>'إختيار المقررات'!BN8</f>
        <v>مبادئ الادارة  (1)</v>
      </c>
      <c r="Y3" s="502"/>
      <c r="Z3" s="502" t="str">
        <f>'إختيار المقررات'!BN9</f>
        <v xml:space="preserve">المدخل الى القانون </v>
      </c>
      <c r="AA3" s="502"/>
      <c r="AB3" s="502" t="str">
        <f>'إختيار المقررات'!BN10</f>
        <v xml:space="preserve">تقنيات الحاسوب </v>
      </c>
      <c r="AC3" s="502"/>
      <c r="AD3" s="502" t="str">
        <f>'إختيار المقررات'!BN11</f>
        <v>اللغة الإنكليزية (1)</v>
      </c>
      <c r="AE3" s="512"/>
      <c r="AF3" s="513" t="str">
        <f>'إختيار المقررات'!BN13</f>
        <v>أصول المحاسبة (2)</v>
      </c>
      <c r="AG3" s="508"/>
      <c r="AH3" s="508" t="str">
        <f>'إختيار المقررات'!BN14</f>
        <v xml:space="preserve">اساليب كمية في الادارة </v>
      </c>
      <c r="AI3" s="508"/>
      <c r="AJ3" s="508" t="str">
        <f>'إختيار المقررات'!BN15</f>
        <v>مبادئ الادارة  (2)</v>
      </c>
      <c r="AK3" s="508"/>
      <c r="AL3" s="508" t="str">
        <f>'إختيار المقررات'!BN16</f>
        <v>دراسات تجارية باللغة الإنكليزية</v>
      </c>
      <c r="AM3" s="508"/>
      <c r="AN3" s="508" t="str">
        <f>'إختيار المقررات'!BN17</f>
        <v xml:space="preserve">اقتصاد كلي </v>
      </c>
      <c r="AO3" s="508"/>
      <c r="AP3" s="514" t="str">
        <f>'إختيار المقررات'!BN19</f>
        <v xml:space="preserve">محاسبة شركات الاشخاص </v>
      </c>
      <c r="AQ3" s="502"/>
      <c r="AR3" s="502" t="str">
        <f>'إختيار المقررات'!BN20</f>
        <v xml:space="preserve">ادارة مشتريات ومخازن </v>
      </c>
      <c r="AS3" s="502"/>
      <c r="AT3" s="502" t="str">
        <f>'إختيار المقررات'!BN21</f>
        <v xml:space="preserve">الادارة المالية </v>
      </c>
      <c r="AU3" s="502"/>
      <c r="AV3" s="502" t="str">
        <f>'إختيار المقررات'!BN22</f>
        <v xml:space="preserve">القانون التجاري </v>
      </c>
      <c r="AW3" s="502"/>
      <c r="AX3" s="502" t="str">
        <f>'إختيار المقررات'!BN23</f>
        <v>التمويل باللغة الإنكليزية</v>
      </c>
      <c r="AY3" s="502"/>
      <c r="AZ3" s="502" t="str">
        <f>'إختيار المقررات'!BN24</f>
        <v>اللغة الإنكليزية (2)</v>
      </c>
      <c r="BA3" s="512"/>
      <c r="BB3" s="513" t="str">
        <f>'إختيار المقررات'!BN26</f>
        <v xml:space="preserve">محاسبة شركات الاموال </v>
      </c>
      <c r="BC3" s="508"/>
      <c r="BD3" s="508" t="str">
        <f>'إختيار المقررات'!BN27</f>
        <v xml:space="preserve">المالية العامة </v>
      </c>
      <c r="BE3" s="508"/>
      <c r="BF3" s="508" t="str">
        <f>'إختيار المقررات'!BN28</f>
        <v xml:space="preserve">ادارة الانتاج </v>
      </c>
      <c r="BG3" s="508"/>
      <c r="BH3" s="508" t="str">
        <f>'إختيار المقررات'!BN29</f>
        <v xml:space="preserve">الاقتصاد الجزئي </v>
      </c>
      <c r="BI3" s="508"/>
      <c r="BJ3" s="508" t="str">
        <f>'إختيار المقررات'!BN30</f>
        <v xml:space="preserve">مبادئ الاحصاء </v>
      </c>
      <c r="BK3" s="508"/>
      <c r="BL3" s="514" t="str">
        <f>'إختيار المقررات'!BN32</f>
        <v>مبادئ التكاليف (1)</v>
      </c>
      <c r="BM3" s="502"/>
      <c r="BN3" s="502" t="str">
        <f>'إختيار المقررات'!BN33</f>
        <v xml:space="preserve">نظم المعلومات المحاسبية </v>
      </c>
      <c r="BO3" s="502"/>
      <c r="BP3" s="502" t="str">
        <f>'إختيار المقررات'!BN34</f>
        <v>محاسبة خاصة  (1)</v>
      </c>
      <c r="BQ3" s="502"/>
      <c r="BR3" s="502" t="str">
        <f>'إختيار المقررات'!BN35</f>
        <v xml:space="preserve">محاسبة منشات مالية </v>
      </c>
      <c r="BS3" s="502"/>
      <c r="BT3" s="502" t="str">
        <f>'إختيار المقررات'!BN36</f>
        <v xml:space="preserve">محاسبة حكومية </v>
      </c>
      <c r="BU3" s="502"/>
      <c r="BV3" s="513" t="str">
        <f>'إختيار المقررات'!BN38</f>
        <v>مبادئ التكاليف (2)</v>
      </c>
      <c r="BW3" s="508"/>
      <c r="BX3" s="508" t="str">
        <f>'إختيار المقررات'!BN39</f>
        <v>تحليل مالي باللغة الإنكليزية</v>
      </c>
      <c r="BY3" s="508"/>
      <c r="BZ3" s="508" t="str">
        <f>'إختيار المقررات'!BN40</f>
        <v>محاسبة خاصة (2)</v>
      </c>
      <c r="CA3" s="508"/>
      <c r="CB3" s="508" t="str">
        <f>'إختيار المقررات'!BN41</f>
        <v xml:space="preserve">نظرية المحاسبة </v>
      </c>
      <c r="CC3" s="508"/>
      <c r="CD3" s="508" t="str">
        <f>'إختيار المقررات'!BN42</f>
        <v xml:space="preserve">محاسبة ضريبية </v>
      </c>
      <c r="CE3" s="508"/>
      <c r="CF3" s="514" t="str">
        <f>'إختيار المقررات'!BN44</f>
        <v>تدقيق حسابات (1)</v>
      </c>
      <c r="CG3" s="502"/>
      <c r="CH3" s="502" t="str">
        <f>'إختيار المقررات'!BN45</f>
        <v xml:space="preserve">محاسبة ادارية </v>
      </c>
      <c r="CI3" s="502"/>
      <c r="CJ3" s="502" t="str">
        <f>'إختيار المقررات'!BN46</f>
        <v>محاسبة دولية باللغة الإنكليزية</v>
      </c>
      <c r="CK3" s="502"/>
      <c r="CL3" s="502" t="str">
        <f>'إختيار المقررات'!BN47</f>
        <v xml:space="preserve">برمجيات تطبيقية في المحاسبة </v>
      </c>
      <c r="CM3" s="502"/>
      <c r="CN3" s="502" t="str">
        <f>'إختيار المقررات'!BN48</f>
        <v xml:space="preserve">محاسبة زراعية </v>
      </c>
      <c r="CO3" s="502"/>
      <c r="CP3" s="513" t="str">
        <f>'إختيار المقررات'!BN50</f>
        <v>تدقيق حسابات (2)</v>
      </c>
      <c r="CQ3" s="508"/>
      <c r="CR3" s="508" t="str">
        <f>'إختيار المقررات'!BN51</f>
        <v xml:space="preserve">محاسبة متقدمة </v>
      </c>
      <c r="CS3" s="508"/>
      <c r="CT3" s="508" t="str">
        <f>'إختيار المقررات'!BN52</f>
        <v xml:space="preserve">محاسبة البترول </v>
      </c>
      <c r="CU3" s="508"/>
      <c r="CV3" s="508" t="str">
        <f>'إختيار المقررات'!BN53</f>
        <v xml:space="preserve">مشكلات محاسبية معاصرة </v>
      </c>
      <c r="CW3" s="508"/>
      <c r="CX3" s="508" t="str">
        <f>'إختيار المقررات'!BN54</f>
        <v>دراسات محاسبية باللغة الإنكليزية</v>
      </c>
      <c r="CY3" s="508"/>
      <c r="CZ3" s="540" t="s">
        <v>40</v>
      </c>
      <c r="DA3" s="538" t="s">
        <v>0</v>
      </c>
      <c r="DB3" s="518" t="s">
        <v>41</v>
      </c>
      <c r="DC3" s="525" t="s">
        <v>147</v>
      </c>
      <c r="DD3" s="515" t="s">
        <v>1360</v>
      </c>
      <c r="DE3" s="520" t="s">
        <v>1361</v>
      </c>
      <c r="DF3" s="527" t="s">
        <v>23</v>
      </c>
      <c r="DG3" s="527" t="s">
        <v>335</v>
      </c>
      <c r="DH3" s="527" t="s">
        <v>21</v>
      </c>
      <c r="DI3" s="527" t="s">
        <v>43</v>
      </c>
      <c r="DJ3" s="507" t="s">
        <v>22</v>
      </c>
      <c r="DK3" s="507" t="s">
        <v>24</v>
      </c>
      <c r="DL3" s="521" t="s">
        <v>44</v>
      </c>
      <c r="DM3" s="516" t="s">
        <v>154</v>
      </c>
      <c r="DN3" s="516" t="s">
        <v>155</v>
      </c>
      <c r="DO3" s="536" t="s">
        <v>45</v>
      </c>
      <c r="DP3" s="528" t="s">
        <v>270</v>
      </c>
      <c r="DQ3" s="532" t="s">
        <v>268</v>
      </c>
      <c r="DR3" s="532" t="s">
        <v>269</v>
      </c>
      <c r="DS3" s="523" t="s">
        <v>271</v>
      </c>
      <c r="DT3" s="523" t="s">
        <v>731</v>
      </c>
      <c r="DU3" s="503"/>
      <c r="DV3" s="504"/>
      <c r="DW3" s="504"/>
      <c r="DX3" s="504"/>
      <c r="DY3" s="504"/>
      <c r="DZ3" s="504"/>
    </row>
    <row r="4" spans="1:130" s="148" customFormat="1" ht="24.9" customHeight="1" thickBot="1" x14ac:dyDescent="0.35">
      <c r="A4" s="27" t="s">
        <v>2</v>
      </c>
      <c r="B4" s="28" t="s">
        <v>36</v>
      </c>
      <c r="C4" s="28" t="s">
        <v>37</v>
      </c>
      <c r="D4" s="28" t="s">
        <v>38</v>
      </c>
      <c r="E4" s="28" t="s">
        <v>6</v>
      </c>
      <c r="F4" s="29" t="s">
        <v>7</v>
      </c>
      <c r="G4" s="531"/>
      <c r="H4" s="28"/>
      <c r="I4" s="28" t="s">
        <v>11</v>
      </c>
      <c r="J4" s="28" t="s">
        <v>10</v>
      </c>
      <c r="K4" s="535"/>
      <c r="L4" s="495"/>
      <c r="M4" s="488"/>
      <c r="N4" s="488"/>
      <c r="O4" s="497"/>
      <c r="P4" s="490"/>
      <c r="Q4" s="490"/>
      <c r="R4" s="501"/>
      <c r="S4" s="492"/>
      <c r="T4" s="498">
        <v>1</v>
      </c>
      <c r="U4" s="499"/>
      <c r="V4" s="498">
        <v>2</v>
      </c>
      <c r="W4" s="499"/>
      <c r="X4" s="498">
        <v>3</v>
      </c>
      <c r="Y4" s="499"/>
      <c r="Z4" s="498">
        <v>4</v>
      </c>
      <c r="AA4" s="499"/>
      <c r="AB4" s="498">
        <v>5</v>
      </c>
      <c r="AC4" s="499"/>
      <c r="AD4" s="498">
        <v>102</v>
      </c>
      <c r="AE4" s="499"/>
      <c r="AF4" s="498">
        <v>6</v>
      </c>
      <c r="AG4" s="499"/>
      <c r="AH4" s="498">
        <v>7</v>
      </c>
      <c r="AI4" s="499"/>
      <c r="AJ4" s="498">
        <v>8</v>
      </c>
      <c r="AK4" s="499"/>
      <c r="AL4" s="498">
        <v>9</v>
      </c>
      <c r="AM4" s="499"/>
      <c r="AN4" s="498">
        <v>10</v>
      </c>
      <c r="AO4" s="499"/>
      <c r="AP4" s="498">
        <v>11</v>
      </c>
      <c r="AQ4" s="499"/>
      <c r="AR4" s="498">
        <v>12</v>
      </c>
      <c r="AS4" s="499"/>
      <c r="AT4" s="498">
        <v>13</v>
      </c>
      <c r="AU4" s="499"/>
      <c r="AV4" s="498">
        <v>14</v>
      </c>
      <c r="AW4" s="499"/>
      <c r="AX4" s="498">
        <v>15</v>
      </c>
      <c r="AY4" s="499"/>
      <c r="AZ4" s="498">
        <v>302</v>
      </c>
      <c r="BA4" s="499"/>
      <c r="BB4" s="498">
        <v>16</v>
      </c>
      <c r="BC4" s="499"/>
      <c r="BD4" s="498">
        <v>17</v>
      </c>
      <c r="BE4" s="499"/>
      <c r="BF4" s="498">
        <v>18</v>
      </c>
      <c r="BG4" s="499"/>
      <c r="BH4" s="498">
        <v>19</v>
      </c>
      <c r="BI4" s="499"/>
      <c r="BJ4" s="498">
        <v>20</v>
      </c>
      <c r="BK4" s="499"/>
      <c r="BL4" s="498">
        <v>21</v>
      </c>
      <c r="BM4" s="499"/>
      <c r="BN4" s="498">
        <v>22</v>
      </c>
      <c r="BO4" s="499"/>
      <c r="BP4" s="498">
        <v>23</v>
      </c>
      <c r="BQ4" s="499"/>
      <c r="BR4" s="498">
        <v>24</v>
      </c>
      <c r="BS4" s="499"/>
      <c r="BT4" s="498">
        <v>25</v>
      </c>
      <c r="BU4" s="499"/>
      <c r="BV4" s="498">
        <v>26</v>
      </c>
      <c r="BW4" s="499"/>
      <c r="BX4" s="498">
        <v>27</v>
      </c>
      <c r="BY4" s="499"/>
      <c r="BZ4" s="498">
        <v>28</v>
      </c>
      <c r="CA4" s="499"/>
      <c r="CB4" s="498">
        <v>29</v>
      </c>
      <c r="CC4" s="499"/>
      <c r="CD4" s="498">
        <v>30</v>
      </c>
      <c r="CE4" s="499"/>
      <c r="CF4" s="498">
        <v>31</v>
      </c>
      <c r="CG4" s="499"/>
      <c r="CH4" s="498">
        <v>32</v>
      </c>
      <c r="CI4" s="499"/>
      <c r="CJ4" s="498">
        <v>33</v>
      </c>
      <c r="CK4" s="499"/>
      <c r="CL4" s="498">
        <v>34</v>
      </c>
      <c r="CM4" s="499"/>
      <c r="CN4" s="498">
        <v>35</v>
      </c>
      <c r="CO4" s="499"/>
      <c r="CP4" s="498">
        <v>36</v>
      </c>
      <c r="CQ4" s="499"/>
      <c r="CR4" s="498">
        <v>37</v>
      </c>
      <c r="CS4" s="499"/>
      <c r="CT4" s="498">
        <v>38</v>
      </c>
      <c r="CU4" s="499"/>
      <c r="CV4" s="498">
        <v>39</v>
      </c>
      <c r="CW4" s="499"/>
      <c r="CX4" s="498">
        <v>40</v>
      </c>
      <c r="CY4" s="499"/>
      <c r="CZ4" s="541"/>
      <c r="DA4" s="539"/>
      <c r="DB4" s="519"/>
      <c r="DC4" s="526"/>
      <c r="DD4" s="515"/>
      <c r="DE4" s="520"/>
      <c r="DF4" s="527"/>
      <c r="DG4" s="527"/>
      <c r="DH4" s="527"/>
      <c r="DI4" s="527"/>
      <c r="DJ4" s="507"/>
      <c r="DK4" s="507"/>
      <c r="DL4" s="522"/>
      <c r="DM4" s="517"/>
      <c r="DN4" s="517"/>
      <c r="DO4" s="537"/>
      <c r="DP4" s="529"/>
      <c r="DQ4" s="533"/>
      <c r="DR4" s="533"/>
      <c r="DS4" s="524"/>
      <c r="DT4" s="524"/>
      <c r="DU4" s="505"/>
      <c r="DV4" s="506"/>
      <c r="DW4" s="506"/>
      <c r="DX4" s="506"/>
      <c r="DY4" s="506"/>
      <c r="DZ4" s="506"/>
    </row>
    <row r="5" spans="1:130" s="220" customFormat="1" ht="24.9" customHeight="1" x14ac:dyDescent="0.65">
      <c r="A5" s="207">
        <f>'إختيار المقررات'!D1</f>
        <v>0</v>
      </c>
      <c r="B5" s="207" t="str">
        <f>'إختيار المقررات'!J1</f>
        <v/>
      </c>
      <c r="C5" s="207" t="str">
        <f>'إختيار المقررات'!P1</f>
        <v/>
      </c>
      <c r="D5" s="207" t="str">
        <f>'إختيار المقررات'!V1</f>
        <v/>
      </c>
      <c r="E5" s="207" t="str">
        <f>'إختيار المقررات'!AH1</f>
        <v/>
      </c>
      <c r="F5" s="208" t="str">
        <f>'إختيار المقررات'!AB1</f>
        <v/>
      </c>
      <c r="G5" s="207" t="str">
        <f>'إختيار المقررات'!AB3</f>
        <v>غير سوري</v>
      </c>
      <c r="H5" s="209">
        <f>'إختيار المقررات'!P3</f>
        <v>0</v>
      </c>
      <c r="I5" s="207" t="str">
        <f>'إختيار المقررات'!D3</f>
        <v/>
      </c>
      <c r="J5" s="210" t="str">
        <f>'إختيار المقررات'!J3</f>
        <v/>
      </c>
      <c r="K5" s="211" t="str">
        <f>'إختيار المقررات'!V3</f>
        <v>غير سوري</v>
      </c>
      <c r="L5" s="211" t="str">
        <f>'إختيار المقررات'!AH3</f>
        <v>لايوجد</v>
      </c>
      <c r="M5" s="211">
        <f>'إختيار المقررات'!V4</f>
        <v>0</v>
      </c>
      <c r="N5" s="211">
        <f>'إختيار المقررات'!AC4</f>
        <v>0</v>
      </c>
      <c r="O5" s="210">
        <f>'إختيار المقررات'!AH4</f>
        <v>0</v>
      </c>
      <c r="P5" s="212" t="str">
        <f>'إختيار المقررات'!D4</f>
        <v/>
      </c>
      <c r="Q5" s="207" t="str">
        <f>'إختيار المقررات'!J4</f>
        <v/>
      </c>
      <c r="R5" s="210" t="str">
        <f>'إختيار المقررات'!P4</f>
        <v/>
      </c>
      <c r="S5" s="213" t="e">
        <f>'إختيار المقررات'!D2</f>
        <v>#N/A</v>
      </c>
      <c r="T5" s="214" t="str">
        <f>IFERROR(IF(OR(T3=الإستمارة!$D$11,T3=الإستمارة!$D$12,T3=الإستمارة!$D$13,T3=الإستمارة!$D$14,T3=الإستمارة!$D$15,T3=الإستمارة!$D$16,T3=الإستمارة!$D$17,T3=الإستمارة!$D$18),VLOOKUP(T3,الإستمارة!$D$11:$I$18,6,0),VLOOKUP(T3,الإستمارة!$L$11:$Q$18,6,0)),"")</f>
        <v/>
      </c>
      <c r="U5" s="215" t="e">
        <f>IF(VLOOKUP(T3,'إختيار المقررات'!$BN$5:$BR$54,5,0)="","",VLOOKUP(T3,'إختيار المقررات'!$BN$5:$BR$54,5,0))</f>
        <v>#N/A</v>
      </c>
      <c r="V5" s="214" t="str">
        <f>IFERROR(IF(OR(V3=الإستمارة!$D$11,V3=الإستمارة!$D$12,V3=الإستمارة!$D$13,V3=الإستمارة!$D$14,V3=الإستمارة!$D$15,V3=الإستمارة!$D$16,V3=الإستمارة!$D$17,V3=الإستمارة!$D$18),VLOOKUP(V3,الإستمارة!$D$11:$I$18,6,0),VLOOKUP(V3,الإستمارة!$L$11:$Q$18,6,0)),"")</f>
        <v/>
      </c>
      <c r="W5" s="215" t="e">
        <f>IF(VLOOKUP(V3,'إختيار المقررات'!$BN$5:$BR$54,5,0)="","",VLOOKUP(V3,'إختيار المقررات'!$BN$5:$BR$54,5,0))</f>
        <v>#N/A</v>
      </c>
      <c r="X5" s="214" t="str">
        <f>IFERROR(IF(OR(X3=الإستمارة!$D$11,X3=الإستمارة!$D$12,X3=الإستمارة!$D$13,X3=الإستمارة!$D$14,X3=الإستمارة!$D$15,X3=الإستمارة!$D$16,X3=الإستمارة!$D$17,X3=الإستمارة!$D$18),VLOOKUP(X3,الإستمارة!$D$11:$I$18,6,0),VLOOKUP(X3,الإستمارة!$L$11:$Q$18,6,0)),"")</f>
        <v/>
      </c>
      <c r="Y5" s="215" t="e">
        <f>IF(VLOOKUP(X3,'إختيار المقررات'!$BN$5:$BR$54,5,0)="","",VLOOKUP(X3,'إختيار المقررات'!$BN$5:$BR$54,5,0))</f>
        <v>#N/A</v>
      </c>
      <c r="Z5" s="214" t="str">
        <f>IFERROR(IF(OR(Z3=الإستمارة!$D$11,Z3=الإستمارة!$D$12,Z3=الإستمارة!$D$13,Z3=الإستمارة!$D$14,Z3=الإستمارة!$D$15,Z3=الإستمارة!$D$16,Z3=الإستمارة!$D$17,Z3=الإستمارة!$D$18),VLOOKUP(Z3,الإستمارة!$D$11:$I$18,6,0),VLOOKUP(Z3,الإستمارة!$L$11:$Q$18,6,0)),"")</f>
        <v/>
      </c>
      <c r="AA5" s="215" t="e">
        <f>IF(VLOOKUP(Z3,'إختيار المقررات'!$BN$5:$BR$54,5,0)="","",VLOOKUP(Z3,'إختيار المقررات'!$BN$5:$BR$54,5,0))</f>
        <v>#N/A</v>
      </c>
      <c r="AB5" s="214" t="str">
        <f>IFERROR(IF(OR(AB3=الإستمارة!$D$11,AB3=الإستمارة!$D$12,AB3=الإستمارة!$D$13,AB3=الإستمارة!$D$14,AB3=الإستمارة!$D$15,AB3=الإستمارة!$D$16,AB3=الإستمارة!$D$17,AB3=الإستمارة!$D$18),VLOOKUP(AB3,الإستمارة!$D$11:$I$18,6,0),VLOOKUP(AB3,الإستمارة!$L$11:$Q$18,6,0)),"")</f>
        <v/>
      </c>
      <c r="AC5" s="215" t="e">
        <f>IF(VLOOKUP(AB3,'إختيار المقررات'!$BN$5:$BR$54,5,0)="","",VLOOKUP(AB3,'إختيار المقررات'!$BN$5:$BR$54,5,0))</f>
        <v>#N/A</v>
      </c>
      <c r="AD5" s="214" t="str">
        <f>IFERROR(IF(OR(AD3=الإستمارة!$D$11,AD3=الإستمارة!$D$12,AD3=الإستمارة!$D$13,AD3=الإستمارة!$D$14,AD3=الإستمارة!$D$15,AD3=الإستمارة!$D$16,AD3=الإستمارة!$D$17,AD3=الإستمارة!$D$18),VLOOKUP(AD3,الإستمارة!$D$11:$I$18,6,0),VLOOKUP(AD3,الإستمارة!$L$11:$Q$18,6,0)),"")</f>
        <v/>
      </c>
      <c r="AE5" s="215" t="e">
        <f>IF(VLOOKUP(AD3,'إختيار المقررات'!$BN$5:$BR$54,5,0)="","",VLOOKUP(AD3,'إختيار المقررات'!$BN$5:$BR$54,5,0))</f>
        <v>#N/A</v>
      </c>
      <c r="AF5" s="216" t="str">
        <f>IFERROR(IF(OR(AF3=الإستمارة!$D$11,AF3=الإستمارة!$D$12,AF3=الإستمارة!$D$13,AF3=الإستمارة!$D$14,AF3=الإستمارة!$D$15,AF3=الإستمارة!$D$16,AF3=الإستمارة!$D$17,AF3=الإستمارة!$D$18),VLOOKUP(AF3,الإستمارة!$D$11:$I$18,6,0),VLOOKUP(AF3,الإستمارة!$L$11:$Q$18,6,0)),"")</f>
        <v/>
      </c>
      <c r="AG5" s="217" t="e">
        <f>IF(VLOOKUP(AF3,'إختيار المقررات'!$BN$5:$BR$54,5,0)="","",VLOOKUP(AF3,'إختيار المقررات'!$BN$5:$BR$54,5,0))</f>
        <v>#N/A</v>
      </c>
      <c r="AH5" s="218" t="str">
        <f>IFERROR(IF(OR(AH3=الإستمارة!$D$11,AH3=الإستمارة!$D$12,AH3=الإستمارة!$D$13,AH3=الإستمارة!$D$14,AH3=الإستمارة!$D$15,AH3=الإستمارة!$D$16,AH3=الإستمارة!$D$17,AH3=الإستمارة!$D$18),VLOOKUP(AH3,الإستمارة!$D$11:$I$18,6,0),VLOOKUP(AH3,الإستمارة!$L$11:$Q$18,6,0)),"")</f>
        <v/>
      </c>
      <c r="AI5" s="215" t="e">
        <f>IF(VLOOKUP(AH3,'إختيار المقررات'!$BN$5:$BR$54,5,0)="","",VLOOKUP(AH3,'إختيار المقررات'!$BN$5:$BR$54,5,0))</f>
        <v>#N/A</v>
      </c>
      <c r="AJ5" s="216" t="str">
        <f>IFERROR(IF(OR(AJ3=الإستمارة!$D$11,AJ3=الإستمارة!$D$12,AJ3=الإستمارة!$D$13,AJ3=الإستمارة!$D$14,AJ3=الإستمارة!$D$15,AJ3=الإستمارة!$D$16,AJ3=الإستمارة!$D$17,AJ3=الإستمارة!$D$18),VLOOKUP(AJ3,الإستمارة!$D$11:$I$18,6,0),VLOOKUP(AJ3,الإستمارة!$L$11:$Q$18,6,0)),"")</f>
        <v/>
      </c>
      <c r="AK5" s="215" t="e">
        <f>IF(VLOOKUP(AJ3,'إختيار المقررات'!$BN$5:$BR$54,5,0)="","",VLOOKUP(AJ3,'إختيار المقررات'!$BN$5:$BR$54,5,0))</f>
        <v>#N/A</v>
      </c>
      <c r="AL5" s="216" t="str">
        <f>IFERROR(IF(OR(AL3=الإستمارة!$D$11,AL3=الإستمارة!$D$12,AL3=الإستمارة!$D$13,AL3=الإستمارة!$D$14,AL3=الإستمارة!$D$15,AL3=الإستمارة!$D$16,AL3=الإستمارة!$D$17,AL3=الإستمارة!$D$18),VLOOKUP(AL3,الإستمارة!$D$11:$I$18,6,0),VLOOKUP(AL3,الإستمارة!$L$11:$Q$18,6,0)),"")</f>
        <v/>
      </c>
      <c r="AM5" s="215" t="e">
        <f>IF(VLOOKUP(AL3,'إختيار المقررات'!$BN$5:$BR$54,5,0)="","",VLOOKUP(AL3,'إختيار المقررات'!$BN$5:$BR$54,5,0))</f>
        <v>#N/A</v>
      </c>
      <c r="AN5" s="216" t="str">
        <f>IFERROR(IF(OR(AN3=الإستمارة!$D$11,AN3=الإستمارة!$D$12,AN3=الإستمارة!$D$13,AN3=الإستمارة!$D$14,AN3=الإستمارة!$D$15,AN3=الإستمارة!$D$16,AN3=الإستمارة!$D$17,AN3=الإستمارة!$D$18),VLOOKUP(AN3,الإستمارة!$D$11:$I$18,6,0),VLOOKUP(AN3,الإستمارة!$L$11:$Q$18,6,0)),"")</f>
        <v/>
      </c>
      <c r="AO5" s="215" t="e">
        <f>IF(VLOOKUP(AN3,'إختيار المقررات'!$BN$5:$BR$54,5,0)="","",VLOOKUP(AN3,'إختيار المقررات'!$BN$5:$BR$54,5,0))</f>
        <v>#N/A</v>
      </c>
      <c r="AP5" s="216" t="str">
        <f>IFERROR(IF(OR(AP3=الإستمارة!$D$11,AP3=الإستمارة!$D$12,AP3=الإستمارة!$D$13,AP3=الإستمارة!$D$14,AP3=الإستمارة!$D$15,AP3=الإستمارة!$D$16,AP3=الإستمارة!$D$17,AP3=الإستمارة!$D$18),VLOOKUP(AP3,الإستمارة!$D$11:$I$18,6,0),VLOOKUP(AP3,الإستمارة!$L$11:$Q$18,6,0)),"")</f>
        <v/>
      </c>
      <c r="AQ5" s="215" t="e">
        <f>IF(VLOOKUP(AP3,'إختيار المقررات'!$BN$5:$BR$54,5,0)="","",VLOOKUP(AP3,'إختيار المقررات'!$BN$5:$BR$54,5,0))</f>
        <v>#N/A</v>
      </c>
      <c r="AR5" s="216" t="str">
        <f>IFERROR(IF(OR(AR3=الإستمارة!$D$11,AR3=الإستمارة!$D$12,AR3=الإستمارة!$D$13,AR3=الإستمارة!$D$14,AR3=الإستمارة!$D$15,AR3=الإستمارة!$D$16,AR3=الإستمارة!$D$17,AR3=الإستمارة!$D$18),VLOOKUP(AR3,الإستمارة!$D$11:$I$18,6,0),VLOOKUP(AR3,الإستمارة!$L$11:$Q$18,6,0)),"")</f>
        <v/>
      </c>
      <c r="AS5" s="219" t="e">
        <f>IF(VLOOKUP(AR3,'إختيار المقررات'!$BN$5:$BR$54,5,0)="","",VLOOKUP(AR3,'إختيار المقررات'!$BN$5:$BR$54,5,0))</f>
        <v>#N/A</v>
      </c>
      <c r="AT5" s="214" t="str">
        <f>IFERROR(IF(OR(AT3=الإستمارة!$D$11,AT3=الإستمارة!$D$12,AT3=الإستمارة!$D$13,AT3=الإستمارة!$D$14,AT3=الإستمارة!$D$15,AT3=الإستمارة!$D$16,AT3=الإستمارة!$D$17,AT3=الإستمارة!$D$18),VLOOKUP(AT3,الإستمارة!$D$11:$I$18,6,0),VLOOKUP(AT3,الإستمارة!$L$11:$Q$18,6,0)),"")</f>
        <v/>
      </c>
      <c r="AU5" s="215" t="e">
        <f>IF(VLOOKUP(AT3,'إختيار المقررات'!$BN$5:$BR$54,5,0)="","",VLOOKUP(AT3,'إختيار المقررات'!$BN$5:$BR$54,5,0))</f>
        <v>#N/A</v>
      </c>
      <c r="AV5" s="216" t="str">
        <f>IFERROR(IF(OR(AV3=الإستمارة!$D$11,AV3=الإستمارة!$D$12,AV3=الإستمارة!$D$13,AV3=الإستمارة!$D$14,AV3=الإستمارة!$D$15,AV3=الإستمارة!$D$16,AV3=الإستمارة!$D$17,AV3=الإستمارة!$D$18),VLOOKUP(AV3,الإستمارة!$D$11:$I$18,6,0),VLOOKUP(AV3,الإستمارة!$L$11:$Q$18,6,0)),"")</f>
        <v/>
      </c>
      <c r="AW5" s="215" t="e">
        <f>IF(VLOOKUP(AV3,'إختيار المقررات'!$BN$5:$BR$54,5,0)="","",VLOOKUP(AV3,'إختيار المقررات'!$BN$5:$BR$54,5,0))</f>
        <v>#N/A</v>
      </c>
      <c r="AX5" s="215" t="str">
        <f>IFERROR(IF(OR(AX3=الإستمارة!$D$11,AX3=الإستمارة!$D$12,AX3=الإستمارة!$D$13,AX3=الإستمارة!$D$14,AX3=الإستمارة!$D$15,AX3=الإستمارة!$D$16,AX3=الإستمارة!$D$17,AX3=الإستمارة!$D$18),VLOOKUP(AX3,الإستمارة!$D$11:$I$18,6,0),VLOOKUP(AX3,الإستمارة!$L$11:$Q$18,6,0)),"")</f>
        <v/>
      </c>
      <c r="AY5" s="215" t="e">
        <f>IF(VLOOKUP(AX3,'إختيار المقررات'!$BN$5:$BR$54,5,0)="","",VLOOKUP(AX3,'إختيار المقررات'!$BN$5:$BR$54,5,0))</f>
        <v>#N/A</v>
      </c>
      <c r="AZ5" s="216" t="str">
        <f>IFERROR(IF(OR(AZ3=الإستمارة!$D$11,AZ3=الإستمارة!$D$12,AZ3=الإستمارة!$D$13,AZ3=الإستمارة!$D$14,AZ3=الإستمارة!$D$15,AZ3=الإستمارة!$D$16,AZ3=الإستمارة!$D$17,AZ3=الإستمارة!$D$18),VLOOKUP(AZ3,الإستمارة!$D$11:$I$18,6,0),VLOOKUP(AZ3,الإستمارة!$L$11:$Q$18,6,0)),"")</f>
        <v/>
      </c>
      <c r="BA5" s="215" t="e">
        <f>IF(VLOOKUP(AZ3,'إختيار المقررات'!$BN$5:$BR$54,5,0)="","",VLOOKUP(AZ3,'إختيار المقررات'!$BN$5:$BR$54,5,0))</f>
        <v>#N/A</v>
      </c>
      <c r="BB5" s="216" t="str">
        <f>IFERROR(IF(OR(BB3=الإستمارة!$D$11,BB3=الإستمارة!$D$12,BB3=الإستمارة!$D$13,BB3=الإستمارة!$D$14,BB3=الإستمارة!$D$15,BB3=الإستمارة!$D$16,BB3=الإستمارة!$D$17,BB3=الإستمارة!$D$18),VLOOKUP(BB3,الإستمارة!$D$11:$I$18,6,0),VLOOKUP(BB3,الإستمارة!$L$11:$Q$18,6,0)),"")</f>
        <v/>
      </c>
      <c r="BC5" s="215" t="e">
        <f>IF(VLOOKUP(BB3,'إختيار المقررات'!$BN$5:$BR$54,5,0)="","",VLOOKUP(BB3,'إختيار المقررات'!$BN$5:$BR$54,5,0))</f>
        <v>#N/A</v>
      </c>
      <c r="BD5" s="216" t="str">
        <f>IFERROR(IF(OR(BD3=الإستمارة!$D$11,BD3=الإستمارة!$D$12,BD3=الإستمارة!$D$13,BD3=الإستمارة!$D$14,BD3=الإستمارة!$D$15,BD3=الإستمارة!$D$16,BD3=الإستمارة!$D$17,BD3=الإستمارة!$D$18),VLOOKUP(BD3,الإستمارة!$D$11:$I$18,6,0),VLOOKUP(BD3,الإستمارة!$L$11:$Q$18,6,0)),"")</f>
        <v/>
      </c>
      <c r="BE5" s="215" t="e">
        <f>IF(VLOOKUP(BD3,'إختيار المقررات'!$BN$5:$BR$54,5,0)="","",VLOOKUP(BD3,'إختيار المقررات'!$BN$5:$BR$54,5,0))</f>
        <v>#N/A</v>
      </c>
      <c r="BF5" s="216" t="str">
        <f>IFERROR(IF(OR(BF3=الإستمارة!$D$11,BF3=الإستمارة!$D$12,BF3=الإستمارة!$D$13,BF3=الإستمارة!$D$14,BF3=الإستمارة!$D$15,BF3=الإستمارة!$D$16,BF3=الإستمارة!$D$17,BF3=الإستمارة!$D$18),VLOOKUP(BF3,الإستمارة!$D$11:$I$18,6,0),VLOOKUP(BF3,الإستمارة!$L$11:$Q$18,6,0)),"")</f>
        <v/>
      </c>
      <c r="BG5" s="217" t="e">
        <f>IF(VLOOKUP(BF3,'إختيار المقررات'!$BN$5:$BR$54,5,0)="","",VLOOKUP(BF3,'إختيار المقررات'!$BN$5:$BR$54,5,0))</f>
        <v>#N/A</v>
      </c>
      <c r="BH5" s="218" t="str">
        <f>IFERROR(IF(OR(BH3=الإستمارة!$D$11,BH3=الإستمارة!$D$12,BH3=الإستمارة!$D$13,BH3=الإستمارة!$D$14,BH3=الإستمارة!$D$15,BH3=الإستمارة!$D$16,BH3=الإستمارة!$D$17,BH3=الإستمارة!$D$18),VLOOKUP(BH3,الإستمارة!$D$11:$I$18,6,0),VLOOKUP(BH3,الإستمارة!$L$11:$Q$18,6,0)),"")</f>
        <v/>
      </c>
      <c r="BI5" s="215" t="e">
        <f>IF(VLOOKUP(BH3,'إختيار المقررات'!$BN$5:$BR$54,5,0)="","",VLOOKUP(BH3,'إختيار المقررات'!$BN$5:$BR$54,5,0))</f>
        <v>#N/A</v>
      </c>
      <c r="BJ5" s="216" t="str">
        <f>IFERROR(IF(OR(BJ3=الإستمارة!$D$11,BJ3=الإستمارة!$D$12,BJ3=الإستمارة!$D$13,BJ3=الإستمارة!$D$14,BJ3=الإستمارة!$D$15,BJ3=الإستمارة!$D$16,BJ3=الإستمارة!$D$17,BJ3=الإستمارة!$D$18),VLOOKUP(BJ3,الإستمارة!$D$11:$I$18,6,0),VLOOKUP(BJ3,الإستمارة!$L$11:$Q$18,6,0)),"")</f>
        <v/>
      </c>
      <c r="BK5" s="215" t="e">
        <f>IF(VLOOKUP(BJ3,'إختيار المقررات'!$BN$5:$BR$54,5,0)="","",VLOOKUP(BJ3,'إختيار المقررات'!$BN$5:$BR$54,5,0))</f>
        <v>#N/A</v>
      </c>
      <c r="BL5" s="216" t="str">
        <f>IFERROR(IF(OR(BL3=الإستمارة!$D$11,BL3=الإستمارة!$D$12,BL3=الإستمارة!$D$13,BL3=الإستمارة!$D$14,BL3=الإستمارة!$D$15,BL3=الإستمارة!$D$16,BL3=الإستمارة!$D$17,BL3=الإستمارة!$D$18),VLOOKUP(BL3,الإستمارة!$D$11:$I$18,6,0),VLOOKUP(BL3,الإستمارة!$L$11:$Q$18,6,0)),"")</f>
        <v/>
      </c>
      <c r="BM5" s="215" t="e">
        <f>IF(VLOOKUP(BL3,'إختيار المقررات'!$BN$5:$BR$54,5,0)="","",VLOOKUP(BL3,'إختيار المقررات'!$BN$5:$BR$54,5,0))</f>
        <v>#N/A</v>
      </c>
      <c r="BN5" s="216" t="str">
        <f>IFERROR(IF(OR(BN3=الإستمارة!$D$11,BN3=الإستمارة!$D$12,BN3=الإستمارة!$D$13,BN3=الإستمارة!$D$14,BN3=الإستمارة!$D$15,BN3=الإستمارة!$D$16,BN3=الإستمارة!$D$17,BN3=الإستمارة!$D$18),VLOOKUP(BN3,الإستمارة!$D$11:$I$18,6,0),VLOOKUP(BN3,الإستمارة!$L$11:$Q$18,6,0)),"")</f>
        <v/>
      </c>
      <c r="BO5" s="215" t="e">
        <f>IF(VLOOKUP(BN3,'إختيار المقررات'!$BN$5:$BR$54,5,0)="","",VLOOKUP(BN3,'إختيار المقررات'!$BN$5:$BR$54,5,0))</f>
        <v>#N/A</v>
      </c>
      <c r="BP5" s="216" t="str">
        <f>IFERROR(IF(OR(BP3=الإستمارة!$D$11,BP3=الإستمارة!$D$12,BP3=الإستمارة!$D$13,BP3=الإستمارة!$D$14,BP3=الإستمارة!$D$15,BP3=الإستمارة!$D$16,BP3=الإستمارة!$D$17,BP3=الإستمارة!$D$18),VLOOKUP(BP3,الإستمارة!$D$11:$I$18,6,0),VLOOKUP(BP3,الإستمارة!$L$11:$Q$18,6,0)),"")</f>
        <v/>
      </c>
      <c r="BQ5" s="215" t="e">
        <f>IF(VLOOKUP(BP3,'إختيار المقررات'!$BN$5:$BR$54,5,0)="","",VLOOKUP(BP3,'إختيار المقررات'!$BN$5:$BR$54,5,0))</f>
        <v>#N/A</v>
      </c>
      <c r="BR5" s="216" t="str">
        <f>IFERROR(IF(OR(BR3=الإستمارة!$D$11,BR3=الإستمارة!$D$12,BR3=الإستمارة!$D$13,BR3=الإستمارة!$D$14,BR3=الإستمارة!$D$15,BR3=الإستمارة!$D$16,BR3=الإستمارة!$D$17,BR3=الإستمارة!$D$18),VLOOKUP(BR3,الإستمارة!$D$11:$I$18,6,0),VLOOKUP(BR3,الإستمارة!$L$11:$Q$18,6,0)),"")</f>
        <v/>
      </c>
      <c r="BS5" s="219" t="e">
        <f>IF(VLOOKUP(BR3,'إختيار المقررات'!$BN$5:$BR$54,5,0)="","",VLOOKUP(BR3,'إختيار المقررات'!$BN$5:$BR$54,5,0))</f>
        <v>#N/A</v>
      </c>
      <c r="BT5" s="214" t="str">
        <f>IFERROR(IF(OR(BT3=الإستمارة!$D$11,BT3=الإستمارة!$D$12,BT3=الإستمارة!$D$13,BT3=الإستمارة!$D$14,BT3=الإستمارة!$D$15,BT3=الإستمارة!$D$16,BT3=الإستمارة!$D$17,BT3=الإستمارة!$D$18),VLOOKUP(BT3,الإستمارة!$D$11:$I$18,6,0),VLOOKUP(BT3,الإستمارة!$L$11:$Q$18,6,0)),"")</f>
        <v/>
      </c>
      <c r="BU5" s="215" t="e">
        <f>IF(VLOOKUP(BT3,'إختيار المقررات'!$BN$5:$BR$54,5,0)="","",VLOOKUP(BT3,'إختيار المقررات'!$BN$5:$BR$54,5,0))</f>
        <v>#N/A</v>
      </c>
      <c r="BV5" s="216" t="str">
        <f>IFERROR(IF(OR(BV3=الإستمارة!$D$11,BV3=الإستمارة!$D$12,BV3=الإستمارة!$D$13,BV3=الإستمارة!$D$14,BV3=الإستمارة!$D$15,BV3=الإستمارة!$D$16,BV3=الإستمارة!$D$17,BV3=الإستمارة!$D$18),VLOOKUP(BV3,الإستمارة!$D$11:$I$18,6,0),VLOOKUP(BV3,الإستمارة!$L$11:$Q$18,6,0)),"")</f>
        <v/>
      </c>
      <c r="BW5" s="215" t="e">
        <f>IF(VLOOKUP(BV3,'إختيار المقررات'!$BN$5:$BR$54,5,0)="","",VLOOKUP(BV3,'إختيار المقررات'!$BN$5:$BR$54,5,0))</f>
        <v>#N/A</v>
      </c>
      <c r="BX5" s="216" t="str">
        <f>IFERROR(IF(OR(BX3=الإستمارة!$D$11,BX3=الإستمارة!$D$12,BX3=الإستمارة!$D$13,BX3=الإستمارة!$D$14,BX3=الإستمارة!$D$15,BX3=الإستمارة!$D$16,BX3=الإستمارة!$D$17,BX3=الإستمارة!$D$18),VLOOKUP(BX3,الإستمارة!$D$11:$I$18,6,0),VLOOKUP(BX3,الإستمارة!$L$11:$Q$18,6,0)),"")</f>
        <v/>
      </c>
      <c r="BY5" s="215" t="e">
        <f>IF(VLOOKUP(BX3,'إختيار المقررات'!$BN$5:$BR$54,5,0)="","",VLOOKUP(BX3,'إختيار المقررات'!$BN$5:$BR$54,5,0))</f>
        <v>#N/A</v>
      </c>
      <c r="BZ5" s="216" t="str">
        <f>IFERROR(IF(OR(BZ3=الإستمارة!$D$11,BZ3=الإستمارة!$D$12,BZ3=الإستمارة!$D$13,BZ3=الإستمارة!$D$14,BZ3=الإستمارة!$D$15,BZ3=الإستمارة!$D$16,BZ3=الإستمارة!$D$17,BZ3=الإستمارة!$D$18),VLOOKUP(BZ3,الإستمارة!$D$11:$I$18,6,0),VLOOKUP(BZ3,الإستمارة!$L$11:$Q$18,6,0)),"")</f>
        <v/>
      </c>
      <c r="CA5" s="215" t="e">
        <f>IF(VLOOKUP(BZ3,'إختيار المقررات'!$BN$5:$BR$54,5,0)="","",VLOOKUP(BZ3,'إختيار المقررات'!$BN$5:$BR$54,5,0))</f>
        <v>#N/A</v>
      </c>
      <c r="CB5" s="216" t="str">
        <f>IFERROR(IF(OR(CB3=الإستمارة!$D$11,CB3=الإستمارة!$D$12,CB3=الإستمارة!$D$13,CB3=الإستمارة!$D$14,CB3=الإستمارة!$D$15,CB3=الإستمارة!$D$16,CB3=الإستمارة!$D$17,CB3=الإستمارة!$D$18),VLOOKUP(CB3,الإستمارة!$D$11:$I$18,6,0),VLOOKUP(CB3,الإستمارة!$L$11:$Q$18,6,0)),"")</f>
        <v/>
      </c>
      <c r="CC5" s="215" t="e">
        <f>IF(VLOOKUP(CB3,'إختيار المقررات'!$BN$5:$BR$54,5,0)="","",VLOOKUP(CB3,'إختيار المقررات'!$BN$5:$BR$54,5,0))</f>
        <v>#N/A</v>
      </c>
      <c r="CD5" s="216" t="str">
        <f>IFERROR(IF(OR(CD3=الإستمارة!$D$11,CD3=الإستمارة!$D$12,CD3=الإستمارة!$D$13,CD3=الإستمارة!$D$14,CD3=الإستمارة!$D$15,CD3=الإستمارة!$D$16,CD3=الإستمارة!$D$17,CD3=الإستمارة!$D$18),VLOOKUP(CD3,الإستمارة!$D$11:$I$18,6,0),VLOOKUP(CD3,الإستمارة!$L$11:$Q$18,6,0)),"")</f>
        <v/>
      </c>
      <c r="CE5" s="217" t="e">
        <f>IF(VLOOKUP(CD3,'إختيار المقررات'!$BN$5:$BR$54,5,0)="","",VLOOKUP(CD3,'إختيار المقررات'!$BN$5:$BR$54,5,0))</f>
        <v>#N/A</v>
      </c>
      <c r="CF5" s="218" t="str">
        <f>IFERROR(IF(OR(CF3=الإستمارة!$D$11,CF3=الإستمارة!$D$12,CF3=الإستمارة!$D$13,CF3=الإستمارة!$D$14,CF3=الإستمارة!$D$15,CF3=الإستمارة!$D$16,CF3=الإستمارة!$D$17,CF3=الإستمارة!$D$18),VLOOKUP(CF3,الإستمارة!$D$11:$I$18,6,0),VLOOKUP(CF3,الإستمارة!$L$11:$Q$18,6,0)),"")</f>
        <v/>
      </c>
      <c r="CG5" s="215" t="e">
        <f>IF(VLOOKUP(CF3,'إختيار المقررات'!$BN$5:$BR$54,5,0)="","",VLOOKUP(CF3,'إختيار المقررات'!$BN$5:$BR$54,5,0))</f>
        <v>#N/A</v>
      </c>
      <c r="CH5" s="216" t="str">
        <f>IFERROR(IF(OR(CH3=الإستمارة!$D$11,CH3=الإستمارة!$D$12,CH3=الإستمارة!$D$13,CH3=الإستمارة!$D$14,CH3=الإستمارة!$D$15,CH3=الإستمارة!$D$16,CH3=الإستمارة!$D$17,CH3=الإستمارة!$D$18),VLOOKUP(CH3,الإستمارة!$D$11:$I$18,6,0),VLOOKUP(CH3,الإستمارة!$L$11:$Q$18,6,0)),"")</f>
        <v/>
      </c>
      <c r="CI5" s="215" t="e">
        <f>IF(VLOOKUP(CH3,'إختيار المقررات'!$BN$5:$BR$54,5,0)="","",VLOOKUP(CH3,'إختيار المقررات'!$BN$5:$BR$54,5,0))</f>
        <v>#N/A</v>
      </c>
      <c r="CJ5" s="216" t="str">
        <f>IFERROR(IF(OR(CJ3=الإستمارة!$D$11,CJ3=الإستمارة!$D$12,CJ3=الإستمارة!$D$13,CJ3=الإستمارة!$D$14,CJ3=الإستمارة!$D$15,CJ3=الإستمارة!$D$16,CJ3=الإستمارة!$D$17,CJ3=الإستمارة!$D$18),VLOOKUP(CJ3,الإستمارة!$D$11:$I$18,6,0),VLOOKUP(CJ3,الإستمارة!$L$11:$Q$18,6,0)),"")</f>
        <v/>
      </c>
      <c r="CK5" s="215" t="e">
        <f>IF(VLOOKUP(CJ3,'إختيار المقررات'!$BN$5:$BR$54,5,0)="","",VLOOKUP(CJ3,'إختيار المقررات'!$BN$5:$BR$54,5,0))</f>
        <v>#N/A</v>
      </c>
      <c r="CL5" s="216" t="str">
        <f>IFERROR(IF(OR(CL3=الإستمارة!$D$11,CL3=الإستمارة!$D$12,CL3=الإستمارة!$D$13,CL3=الإستمارة!$D$14,CL3=الإستمارة!$D$15,CL3=الإستمارة!$D$16,CL3=الإستمارة!$D$17,CL3=الإستمارة!$D$18),VLOOKUP(CL3,الإستمارة!$D$11:$I$18,6,0),VLOOKUP(CL3,الإستمارة!$L$11:$Q$18,6,0)),"")</f>
        <v/>
      </c>
      <c r="CM5" s="215" t="e">
        <f>IF(VLOOKUP(CL3,'إختيار المقررات'!$BN$5:$BR$54,5,0)="","",VLOOKUP(CL3,'إختيار المقررات'!$BN$5:$BR$54,5,0))</f>
        <v>#N/A</v>
      </c>
      <c r="CN5" s="216" t="str">
        <f>IFERROR(IF(OR(CN3=الإستمارة!$D$11,CN3=الإستمارة!$D$12,CN3=الإستمارة!$D$13,CN3=الإستمارة!$D$14,CN3=الإستمارة!$D$15,CN3=الإستمارة!$D$16,CN3=الإستمارة!$D$17,CN3=الإستمارة!$D$18),VLOOKUP(CN3,الإستمارة!$D$11:$I$18,6,0),VLOOKUP(CN3,الإستمارة!$L$11:$Q$18,6,0)),"")</f>
        <v/>
      </c>
      <c r="CO5" s="215" t="e">
        <f>IF(VLOOKUP(CN3,'إختيار المقررات'!$BN$5:$BR$54,5,0)="","",VLOOKUP(CN3,'إختيار المقررات'!$BN$5:$BR$54,5,0))</f>
        <v>#N/A</v>
      </c>
      <c r="CP5" s="216" t="str">
        <f>IFERROR(IF(OR(CP3=الإستمارة!$D$11,CP3=الإستمارة!$D$12,CP3=الإستمارة!$D$13,CP3=الإستمارة!$D$14,CP3=الإستمارة!$D$15,CP3=الإستمارة!$D$16,CP3=الإستمارة!$D$17,CP3=الإستمارة!$D$18),VLOOKUP(CP3,الإستمارة!$D$11:$I$18,6,0),VLOOKUP(CP3,الإستمارة!$L$11:$Q$18,6,0)),"")</f>
        <v/>
      </c>
      <c r="CQ5" s="219" t="e">
        <f>IF(VLOOKUP(CP3,'إختيار المقررات'!$BN$5:$BR$54,5,0)="","",VLOOKUP(CP3,'إختيار المقررات'!$BN$5:$BR$54,5,0))</f>
        <v>#N/A</v>
      </c>
      <c r="CR5" s="214" t="str">
        <f>IFERROR(IF(OR(CR3=الإستمارة!$D$11,CR3=الإستمارة!$D$12,CR3=الإستمارة!$D$13,CR3=الإستمارة!$D$14,CR3=الإستمارة!$D$15,CR3=الإستمارة!$D$16,CR3=الإستمارة!$D$17,CR3=الإستمارة!$D$18),VLOOKUP(CR3,الإستمارة!$D$11:$I$18,6,0),VLOOKUP(CR3,الإستمارة!$L$11:$Q$18,6,0)),"")</f>
        <v/>
      </c>
      <c r="CS5" s="215" t="e">
        <f>IF(VLOOKUP(CR3,'إختيار المقررات'!$BN$5:$BR$54,5,0)="","",VLOOKUP(CR3,'إختيار المقررات'!$BN$5:$BR$54,5,0))</f>
        <v>#N/A</v>
      </c>
      <c r="CT5" s="216" t="str">
        <f>IFERROR(IF(OR(CT3=الإستمارة!$D$11,CT3=الإستمارة!$D$12,CT3=الإستمارة!$D$13,CT3=الإستمارة!$D$14,CT3=الإستمارة!$D$15,CT3=الإستمارة!$D$16,CT3=الإستمارة!$D$17,CT3=الإستمارة!$D$18),VLOOKUP(CT3,الإستمارة!$D$11:$I$18,6,0),VLOOKUP(CT3,الإستمارة!$L$11:$Q$18,6,0)),"")</f>
        <v/>
      </c>
      <c r="CU5" s="215" t="e">
        <f>IF(VLOOKUP(CT3,'إختيار المقررات'!$BN$5:$BR$54,5,0)="","",VLOOKUP(CT3,'إختيار المقررات'!$BN$5:$BR$54,5,0))</f>
        <v>#N/A</v>
      </c>
      <c r="CV5" s="216" t="str">
        <f>IFERROR(IF(OR(CV3=الإستمارة!$D$11,CV3=الإستمارة!$D$12,CV3=الإستمارة!$D$13,CV3=الإستمارة!$D$14,CV3=الإستمارة!$D$15,CV3=الإستمارة!$D$16,CV3=الإستمارة!$D$17,CV3=الإستمارة!$D$18),VLOOKUP(CV3,الإستمارة!$D$11:$I$18,6,0),VLOOKUP(CV3,الإستمارة!$L$11:$Q$18,6,0)),"")</f>
        <v/>
      </c>
      <c r="CW5" s="215" t="e">
        <f>IF(VLOOKUP(CV3,'إختيار المقررات'!$BN$5:$BR$54,5,0)="","",VLOOKUP(CV3,'إختيار المقررات'!$BN$5:$BR$54,5,0))</f>
        <v>#N/A</v>
      </c>
      <c r="CX5" s="216" t="str">
        <f>IFERROR(IF(OR(CX3=الإستمارة!$D$11,CX3=الإستمارة!$D$12,CX3=الإستمارة!$D$13,CX3=الإستمارة!$D$14,CX3=الإستمارة!$D$15,CX3=الإستمارة!$D$16,CX3=الإستمارة!$D$17,CX3=الإستمارة!$D$18),VLOOKUP(CX3,الإستمارة!$D$11:$I$18,6,0),VLOOKUP(CX3,الإستمارة!$L$11:$Q$18,6,0)),"")</f>
        <v/>
      </c>
      <c r="CY5" s="215" t="e">
        <f>IF(VLOOKUP(CX3,'إختيار المقررات'!$BN$5:$BR$54,5,0)="","",VLOOKUP(CX3,'إختيار المقررات'!$BN$5:$BR$54,5,0))</f>
        <v>#N/A</v>
      </c>
      <c r="CZ5" s="221" t="e">
        <f>'إختيار المقررات'!P5</f>
        <v>#N/A</v>
      </c>
      <c r="DA5" s="222" t="e">
        <f>'إختيار المقررات'!V5</f>
        <v>#N/A</v>
      </c>
      <c r="DB5" s="223" t="e">
        <f>'إختيار المقررات'!AB5</f>
        <v>#N/A</v>
      </c>
      <c r="DC5" s="224">
        <f>'إختيار المقررات'!D5</f>
        <v>0</v>
      </c>
      <c r="DD5" s="225">
        <f>'إختيار المقررات'!AH10</f>
        <v>0</v>
      </c>
      <c r="DE5" s="226">
        <f>'إختيار المقررات'!AH9</f>
        <v>1000</v>
      </c>
      <c r="DF5" s="226" t="e">
        <f>'إختيار المقررات'!AH7</f>
        <v>#N/A</v>
      </c>
      <c r="DG5" s="226">
        <f>'إختيار المقررات'!AH8</f>
        <v>0</v>
      </c>
      <c r="DH5" s="227" t="e">
        <f>'إختيار المقررات'!AH12</f>
        <v>#N/A</v>
      </c>
      <c r="DI5" s="226" t="str">
        <f>'إختيار المقررات'!AH13</f>
        <v>لا</v>
      </c>
      <c r="DJ5" s="226" t="e">
        <f>'إختيار المقررات'!AH14</f>
        <v>#N/A</v>
      </c>
      <c r="DK5" s="226" t="e">
        <f>'إختيار المقررات'!AH15</f>
        <v>#N/A</v>
      </c>
      <c r="DL5" s="221">
        <f>'إختيار المقررات'!AH16</f>
        <v>0</v>
      </c>
      <c r="DM5" s="228">
        <f>'إختيار المقررات'!AH17</f>
        <v>0</v>
      </c>
      <c r="DN5" s="226">
        <f>'إختيار المقررات'!AH18</f>
        <v>0</v>
      </c>
      <c r="DO5" s="229">
        <f>SUM(DL5:DN5)</f>
        <v>0</v>
      </c>
      <c r="DP5" s="221" t="str">
        <f>'إختيار المقررات'!AB2</f>
        <v xml:space="preserve"> </v>
      </c>
      <c r="DQ5" s="222">
        <f>'إختيار المقررات'!V2</f>
        <v>0</v>
      </c>
      <c r="DR5" s="222">
        <f>'إختيار المقررات'!P2</f>
        <v>0</v>
      </c>
      <c r="DS5" s="229">
        <f>'إختيار المقررات'!G2</f>
        <v>0</v>
      </c>
      <c r="DT5" s="229" t="str">
        <f>'إختيار المقررات'!V10</f>
        <v>الإنكليزية</v>
      </c>
      <c r="DU5" s="229" t="str">
        <f>'إختيار المقررات'!V13</f>
        <v/>
      </c>
      <c r="DV5" s="229" t="str">
        <f>'إختيار المقررات'!V14</f>
        <v/>
      </c>
      <c r="DW5" s="229" t="str">
        <f>'إختيار المقررات'!V15</f>
        <v/>
      </c>
      <c r="DX5" s="229" t="str">
        <f>'إختيار المقررات'!V16</f>
        <v/>
      </c>
      <c r="DY5" s="229" t="str">
        <f>'إختيار المقررات'!V17</f>
        <v/>
      </c>
      <c r="DZ5" s="229"/>
    </row>
  </sheetData>
  <sheetProtection algorithmName="SHA-512" hashValue="5hl0iG38FNZtDxVa1g9yfEq1Wu93bq5WrGhk01LyUBfrb7WzudHmXs3dBIkhnkOR+Fp2H9kpUxzwvqhy1FJm1g==" saltValue="FdBhiLCHX3G1kA2x+L0tQA==" spinCount="100000" sheet="1" objects="1" scenarios="1"/>
  <mergeCells count="136">
    <mergeCell ref="DS3:DS4"/>
    <mergeCell ref="DT3:DT4"/>
    <mergeCell ref="DC3:DC4"/>
    <mergeCell ref="DG3:DG4"/>
    <mergeCell ref="DH3:DH4"/>
    <mergeCell ref="DI3:DI4"/>
    <mergeCell ref="DP3:DP4"/>
    <mergeCell ref="G3:G4"/>
    <mergeCell ref="DR3:DR4"/>
    <mergeCell ref="BB3:BC3"/>
    <mergeCell ref="K1:K4"/>
    <mergeCell ref="DQ3:DQ4"/>
    <mergeCell ref="DO3:DO4"/>
    <mergeCell ref="CP3:CQ3"/>
    <mergeCell ref="CR3:CS3"/>
    <mergeCell ref="DA3:DA4"/>
    <mergeCell ref="CZ3:CZ4"/>
    <mergeCell ref="AP3:AQ3"/>
    <mergeCell ref="AT3:AU3"/>
    <mergeCell ref="DM3:DM4"/>
    <mergeCell ref="AV4:AW4"/>
    <mergeCell ref="AX4:AY4"/>
    <mergeCell ref="AZ4:BA4"/>
    <mergeCell ref="DF3:DF4"/>
    <mergeCell ref="DD3:DD4"/>
    <mergeCell ref="DN3:DN4"/>
    <mergeCell ref="CP2:CY2"/>
    <mergeCell ref="BJ3:BK3"/>
    <mergeCell ref="DB3:DB4"/>
    <mergeCell ref="DE3:DE4"/>
    <mergeCell ref="CX4:CY4"/>
    <mergeCell ref="DL3:DL4"/>
    <mergeCell ref="CB4:CC4"/>
    <mergeCell ref="CD4:CE4"/>
    <mergeCell ref="CF4:CG4"/>
    <mergeCell ref="CH4:CI4"/>
    <mergeCell ref="DK3:DK4"/>
    <mergeCell ref="CH3:CI3"/>
    <mergeCell ref="CL3:CM3"/>
    <mergeCell ref="BX3:BY3"/>
    <mergeCell ref="BZ3:CA3"/>
    <mergeCell ref="CF3:CG3"/>
    <mergeCell ref="CT3:CU3"/>
    <mergeCell ref="CV3:CW3"/>
    <mergeCell ref="CN3:CO3"/>
    <mergeCell ref="CX3:CY3"/>
    <mergeCell ref="BT4:BU4"/>
    <mergeCell ref="CB3:CC3"/>
    <mergeCell ref="CF1:CY1"/>
    <mergeCell ref="BL1:CE1"/>
    <mergeCell ref="AL3:AM3"/>
    <mergeCell ref="AT4:AU4"/>
    <mergeCell ref="CD3:CE3"/>
    <mergeCell ref="BV2:CE2"/>
    <mergeCell ref="CF2:CO2"/>
    <mergeCell ref="BN4:BO4"/>
    <mergeCell ref="BZ4:CA4"/>
    <mergeCell ref="BP4:BQ4"/>
    <mergeCell ref="BR4:BS4"/>
    <mergeCell ref="CJ4:CK4"/>
    <mergeCell ref="CL4:CM4"/>
    <mergeCell ref="CN4:CO4"/>
    <mergeCell ref="CP4:CQ4"/>
    <mergeCell ref="CR4:CS4"/>
    <mergeCell ref="CT4:CU4"/>
    <mergeCell ref="CV4:CW4"/>
    <mergeCell ref="AN3:AO3"/>
    <mergeCell ref="BF4:BG4"/>
    <mergeCell ref="BH4:BI4"/>
    <mergeCell ref="BJ4:BK4"/>
    <mergeCell ref="BL4:BM4"/>
    <mergeCell ref="BT3:BU3"/>
    <mergeCell ref="BF3:BG3"/>
    <mergeCell ref="AF2:AO2"/>
    <mergeCell ref="AZ3:BA3"/>
    <mergeCell ref="AJ3:AK3"/>
    <mergeCell ref="AR3:AS3"/>
    <mergeCell ref="Z4:AA4"/>
    <mergeCell ref="AB4:AC4"/>
    <mergeCell ref="AD4:AE4"/>
    <mergeCell ref="AF4:AG4"/>
    <mergeCell ref="AH4:AI4"/>
    <mergeCell ref="AP4:AQ4"/>
    <mergeCell ref="AR4:AS4"/>
    <mergeCell ref="BB4:BC4"/>
    <mergeCell ref="BD4:BE4"/>
    <mergeCell ref="AJ4:AK4"/>
    <mergeCell ref="AL4:AM4"/>
    <mergeCell ref="DU1:DZ4"/>
    <mergeCell ref="DJ3:DJ4"/>
    <mergeCell ref="AV3:AW3"/>
    <mergeCell ref="AX3:AY3"/>
    <mergeCell ref="BD3:BE3"/>
    <mergeCell ref="BH3:BI3"/>
    <mergeCell ref="BB2:BK2"/>
    <mergeCell ref="AP1:BK1"/>
    <mergeCell ref="T1:AO1"/>
    <mergeCell ref="Z3:AA3"/>
    <mergeCell ref="AB3:AC3"/>
    <mergeCell ref="AD3:AE3"/>
    <mergeCell ref="AF3:AG3"/>
    <mergeCell ref="AH3:AI3"/>
    <mergeCell ref="T3:U3"/>
    <mergeCell ref="V3:W3"/>
    <mergeCell ref="X3:Y3"/>
    <mergeCell ref="BL2:BU2"/>
    <mergeCell ref="BR3:BS3"/>
    <mergeCell ref="BL3:BM3"/>
    <mergeCell ref="CJ3:CK3"/>
    <mergeCell ref="BV3:BW3"/>
    <mergeCell ref="BV4:BW4"/>
    <mergeCell ref="BX4:BY4"/>
    <mergeCell ref="B1:C1"/>
    <mergeCell ref="D1:J2"/>
    <mergeCell ref="T2:AE2"/>
    <mergeCell ref="AP2:BA2"/>
    <mergeCell ref="CZ1:DB2"/>
    <mergeCell ref="DC1:DC2"/>
    <mergeCell ref="DD1:DK2"/>
    <mergeCell ref="DL1:DO2"/>
    <mergeCell ref="DP1:DS2"/>
    <mergeCell ref="M1:M4"/>
    <mergeCell ref="P3:P4"/>
    <mergeCell ref="S1:S4"/>
    <mergeCell ref="P1:R2"/>
    <mergeCell ref="Q3:Q4"/>
    <mergeCell ref="L1:L4"/>
    <mergeCell ref="N1:N4"/>
    <mergeCell ref="O1:O4"/>
    <mergeCell ref="AN4:AO4"/>
    <mergeCell ref="R3:R4"/>
    <mergeCell ref="BN3:BO3"/>
    <mergeCell ref="BP3:BQ3"/>
    <mergeCell ref="T4:U4"/>
    <mergeCell ref="V4:W4"/>
    <mergeCell ref="X4:Y4"/>
  </mergeCells>
  <conditionalFormatting sqref="A1:A2">
    <cfRule type="duplicateValues" dxfId="2" priority="3"/>
  </conditionalFormatting>
  <conditionalFormatting sqref="A5">
    <cfRule type="duplicateValues" dxfId="1" priority="1"/>
  </conditionalFormatting>
  <conditionalFormatting sqref="A5">
    <cfRule type="duplicateValues" dxfId="0" priority="2"/>
  </conditionalFormatting>
  <hyperlinks>
    <hyperlink ref="B1:B2" r:id="rId1" location="'السجل العام'!A1" display="سجل المسجلين دراسات دوليه ودبلوماسيه.xlsm - 'السجل العام'!A1" xr:uid="{00000000-0004-0000-0400-000000000000}"/>
  </hyperlink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/>
  <dimension ref="A1:AR1455"/>
  <sheetViews>
    <sheetView rightToLeft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1456" sqref="A1456:XFD7423"/>
    </sheetView>
  </sheetViews>
  <sheetFormatPr defaultColWidth="8.77734375" defaultRowHeight="14.4" x14ac:dyDescent="0.3"/>
  <cols>
    <col min="1" max="2" width="9.109375" bestFit="1" customWidth="1"/>
    <col min="3" max="44" width="6" customWidth="1"/>
  </cols>
  <sheetData>
    <row r="1" spans="1:44" x14ac:dyDescent="0.3">
      <c r="A1" t="s">
        <v>1345</v>
      </c>
      <c r="C1">
        <v>1</v>
      </c>
      <c r="D1">
        <v>2</v>
      </c>
      <c r="E1">
        <v>3</v>
      </c>
      <c r="F1">
        <v>4</v>
      </c>
      <c r="G1">
        <v>5</v>
      </c>
      <c r="H1">
        <v>102</v>
      </c>
      <c r="I1">
        <v>6</v>
      </c>
      <c r="J1">
        <v>7</v>
      </c>
      <c r="K1">
        <v>8</v>
      </c>
      <c r="L1">
        <v>9</v>
      </c>
      <c r="M1">
        <v>10</v>
      </c>
      <c r="N1">
        <v>11</v>
      </c>
      <c r="O1">
        <v>12</v>
      </c>
      <c r="P1">
        <v>13</v>
      </c>
      <c r="Q1">
        <v>14</v>
      </c>
      <c r="R1">
        <v>15</v>
      </c>
      <c r="S1">
        <v>302</v>
      </c>
      <c r="T1">
        <v>16</v>
      </c>
      <c r="U1">
        <v>17</v>
      </c>
      <c r="V1">
        <v>18</v>
      </c>
      <c r="W1">
        <v>19</v>
      </c>
      <c r="X1">
        <v>20</v>
      </c>
      <c r="Y1">
        <v>21</v>
      </c>
      <c r="Z1">
        <v>22</v>
      </c>
      <c r="AA1">
        <v>23</v>
      </c>
      <c r="AB1">
        <v>24</v>
      </c>
      <c r="AC1">
        <v>25</v>
      </c>
      <c r="AD1">
        <v>26</v>
      </c>
      <c r="AE1">
        <v>27</v>
      </c>
      <c r="AF1">
        <v>28</v>
      </c>
      <c r="AG1">
        <v>29</v>
      </c>
      <c r="AH1">
        <v>30</v>
      </c>
      <c r="AI1">
        <v>31</v>
      </c>
      <c r="AJ1">
        <v>32</v>
      </c>
      <c r="AK1">
        <v>33</v>
      </c>
      <c r="AL1">
        <v>34</v>
      </c>
      <c r="AM1">
        <v>35</v>
      </c>
      <c r="AN1">
        <v>36</v>
      </c>
      <c r="AO1">
        <v>37</v>
      </c>
      <c r="AP1">
        <v>38</v>
      </c>
      <c r="AQ1">
        <v>39</v>
      </c>
      <c r="AR1">
        <v>40</v>
      </c>
    </row>
    <row r="2" spans="1:44" hidden="1" x14ac:dyDescent="0.3">
      <c r="A2">
        <v>421970</v>
      </c>
      <c r="B2" t="s">
        <v>1436</v>
      </c>
      <c r="G2" t="s">
        <v>146</v>
      </c>
      <c r="AB2" t="s">
        <v>144</v>
      </c>
      <c r="AG2" t="s">
        <v>144</v>
      </c>
      <c r="AI2" t="s">
        <v>145</v>
      </c>
      <c r="AJ2" t="s">
        <v>145</v>
      </c>
      <c r="AK2" t="s">
        <v>145</v>
      </c>
      <c r="AL2" t="s">
        <v>145</v>
      </c>
      <c r="AM2" t="s">
        <v>145</v>
      </c>
    </row>
    <row r="3" spans="1:44" hidden="1" x14ac:dyDescent="0.3">
      <c r="A3">
        <v>403161</v>
      </c>
      <c r="B3" t="s">
        <v>1436</v>
      </c>
      <c r="AD3" t="s">
        <v>144</v>
      </c>
      <c r="AG3" t="s">
        <v>144</v>
      </c>
      <c r="AI3" t="s">
        <v>145</v>
      </c>
      <c r="AJ3" t="s">
        <v>145</v>
      </c>
      <c r="AK3" t="s">
        <v>145</v>
      </c>
      <c r="AL3" t="s">
        <v>145</v>
      </c>
      <c r="AM3" t="s">
        <v>145</v>
      </c>
    </row>
    <row r="4" spans="1:44" hidden="1" x14ac:dyDescent="0.3">
      <c r="A4">
        <v>408809</v>
      </c>
      <c r="B4" t="s">
        <v>1436</v>
      </c>
      <c r="L4" t="s">
        <v>144</v>
      </c>
      <c r="AD4" t="s">
        <v>144</v>
      </c>
      <c r="AF4" t="s">
        <v>144</v>
      </c>
      <c r="AI4" t="s">
        <v>145</v>
      </c>
      <c r="AJ4" t="s">
        <v>145</v>
      </c>
      <c r="AK4" t="s">
        <v>145</v>
      </c>
      <c r="AL4" t="s">
        <v>145</v>
      </c>
      <c r="AM4" t="s">
        <v>145</v>
      </c>
    </row>
    <row r="5" spans="1:44" hidden="1" x14ac:dyDescent="0.3">
      <c r="A5">
        <v>410999</v>
      </c>
      <c r="B5" t="s">
        <v>1436</v>
      </c>
      <c r="Y5" t="s">
        <v>146</v>
      </c>
      <c r="AB5" t="s">
        <v>146</v>
      </c>
      <c r="AE5" t="s">
        <v>145</v>
      </c>
      <c r="AI5" t="s">
        <v>145</v>
      </c>
      <c r="AJ5" t="s">
        <v>145</v>
      </c>
      <c r="AK5" t="s">
        <v>145</v>
      </c>
      <c r="AL5" t="s">
        <v>145</v>
      </c>
      <c r="AM5" t="s">
        <v>145</v>
      </c>
    </row>
    <row r="6" spans="1:44" hidden="1" x14ac:dyDescent="0.3">
      <c r="A6">
        <v>413147</v>
      </c>
      <c r="B6" t="s">
        <v>1436</v>
      </c>
      <c r="X6" t="s">
        <v>145</v>
      </c>
      <c r="AA6" t="s">
        <v>144</v>
      </c>
      <c r="AF6" t="s">
        <v>146</v>
      </c>
      <c r="AI6" t="s">
        <v>145</v>
      </c>
      <c r="AJ6" t="s">
        <v>145</v>
      </c>
      <c r="AK6" t="s">
        <v>145</v>
      </c>
      <c r="AL6" t="s">
        <v>145</v>
      </c>
      <c r="AM6" t="s">
        <v>145</v>
      </c>
    </row>
    <row r="7" spans="1:44" hidden="1" x14ac:dyDescent="0.3">
      <c r="A7">
        <v>413912</v>
      </c>
      <c r="B7" t="s">
        <v>1436</v>
      </c>
      <c r="W7" t="s">
        <v>144</v>
      </c>
      <c r="AE7" t="s">
        <v>144</v>
      </c>
      <c r="AG7" t="s">
        <v>144</v>
      </c>
      <c r="AI7" t="s">
        <v>145</v>
      </c>
      <c r="AJ7" t="s">
        <v>145</v>
      </c>
      <c r="AK7" t="s">
        <v>145</v>
      </c>
      <c r="AL7" t="s">
        <v>145</v>
      </c>
      <c r="AM7" t="s">
        <v>145</v>
      </c>
    </row>
    <row r="8" spans="1:44" hidden="1" x14ac:dyDescent="0.3">
      <c r="A8">
        <v>415227</v>
      </c>
      <c r="B8" t="s">
        <v>1436</v>
      </c>
      <c r="L8" t="s">
        <v>145</v>
      </c>
      <c r="R8" t="s">
        <v>145</v>
      </c>
      <c r="S8" t="s">
        <v>144</v>
      </c>
      <c r="AE8" t="s">
        <v>145</v>
      </c>
      <c r="AI8" t="s">
        <v>145</v>
      </c>
      <c r="AJ8" t="s">
        <v>145</v>
      </c>
      <c r="AK8" t="s">
        <v>145</v>
      </c>
      <c r="AL8" t="s">
        <v>145</v>
      </c>
      <c r="AM8" t="s">
        <v>145</v>
      </c>
    </row>
    <row r="9" spans="1:44" hidden="1" x14ac:dyDescent="0.3">
      <c r="A9">
        <v>415396</v>
      </c>
      <c r="B9" t="s">
        <v>1436</v>
      </c>
      <c r="W9" t="s">
        <v>144</v>
      </c>
      <c r="AA9" t="s">
        <v>144</v>
      </c>
      <c r="AD9" t="s">
        <v>146</v>
      </c>
      <c r="AF9" t="s">
        <v>146</v>
      </c>
      <c r="AI9" t="s">
        <v>145</v>
      </c>
      <c r="AJ9" t="s">
        <v>145</v>
      </c>
      <c r="AK9" t="s">
        <v>145</v>
      </c>
      <c r="AL9" t="s">
        <v>145</v>
      </c>
      <c r="AM9" t="s">
        <v>145</v>
      </c>
    </row>
    <row r="10" spans="1:44" hidden="1" x14ac:dyDescent="0.3">
      <c r="A10">
        <v>415759</v>
      </c>
      <c r="B10" t="s">
        <v>1436</v>
      </c>
      <c r="L10" t="s">
        <v>144</v>
      </c>
      <c r="AA10" t="s">
        <v>144</v>
      </c>
      <c r="AE10" t="s">
        <v>145</v>
      </c>
      <c r="AF10" t="s">
        <v>145</v>
      </c>
      <c r="AI10" t="s">
        <v>145</v>
      </c>
      <c r="AJ10" t="s">
        <v>145</v>
      </c>
      <c r="AK10" t="s">
        <v>145</v>
      </c>
      <c r="AL10" t="s">
        <v>145</v>
      </c>
      <c r="AM10" t="s">
        <v>145</v>
      </c>
    </row>
    <row r="11" spans="1:44" hidden="1" x14ac:dyDescent="0.3">
      <c r="A11">
        <v>417972</v>
      </c>
      <c r="B11" t="s">
        <v>1436</v>
      </c>
      <c r="Q11" t="s">
        <v>145</v>
      </c>
      <c r="S11" t="s">
        <v>144</v>
      </c>
      <c r="AD11" t="s">
        <v>146</v>
      </c>
      <c r="AF11" t="s">
        <v>144</v>
      </c>
      <c r="AI11" t="s">
        <v>145</v>
      </c>
      <c r="AJ11" t="s">
        <v>145</v>
      </c>
      <c r="AK11" t="s">
        <v>145</v>
      </c>
      <c r="AL11" t="s">
        <v>145</v>
      </c>
      <c r="AM11" t="s">
        <v>145</v>
      </c>
    </row>
    <row r="12" spans="1:44" hidden="1" x14ac:dyDescent="0.3">
      <c r="A12">
        <v>418176</v>
      </c>
      <c r="B12" t="s">
        <v>1436</v>
      </c>
      <c r="AE12" t="s">
        <v>145</v>
      </c>
      <c r="AI12" t="s">
        <v>145</v>
      </c>
      <c r="AJ12" t="s">
        <v>145</v>
      </c>
      <c r="AK12" t="s">
        <v>145</v>
      </c>
      <c r="AL12" t="s">
        <v>145</v>
      </c>
      <c r="AM12" t="s">
        <v>145</v>
      </c>
    </row>
    <row r="13" spans="1:44" hidden="1" x14ac:dyDescent="0.3">
      <c r="A13">
        <v>419200</v>
      </c>
      <c r="B13" t="s">
        <v>1436</v>
      </c>
      <c r="E13" t="s">
        <v>144</v>
      </c>
      <c r="Q13" t="s">
        <v>146</v>
      </c>
      <c r="S13" t="s">
        <v>144</v>
      </c>
      <c r="AE13" t="s">
        <v>145</v>
      </c>
      <c r="AI13" t="s">
        <v>145</v>
      </c>
      <c r="AJ13" t="s">
        <v>145</v>
      </c>
      <c r="AK13" t="s">
        <v>145</v>
      </c>
      <c r="AL13" t="s">
        <v>145</v>
      </c>
      <c r="AM13" t="s">
        <v>145</v>
      </c>
    </row>
    <row r="14" spans="1:44" hidden="1" x14ac:dyDescent="0.3">
      <c r="A14">
        <v>419265</v>
      </c>
      <c r="B14" t="s">
        <v>1436</v>
      </c>
      <c r="R14" t="s">
        <v>146</v>
      </c>
      <c r="AD14" t="s">
        <v>146</v>
      </c>
      <c r="AH14" t="s">
        <v>146</v>
      </c>
      <c r="AI14" t="s">
        <v>145</v>
      </c>
      <c r="AJ14" t="s">
        <v>145</v>
      </c>
      <c r="AK14" t="s">
        <v>145</v>
      </c>
      <c r="AL14" t="s">
        <v>145</v>
      </c>
      <c r="AM14" t="s">
        <v>145</v>
      </c>
    </row>
    <row r="15" spans="1:44" hidden="1" x14ac:dyDescent="0.3">
      <c r="A15">
        <v>419399</v>
      </c>
      <c r="B15" t="s">
        <v>1436</v>
      </c>
      <c r="L15" t="s">
        <v>144</v>
      </c>
      <c r="T15" t="s">
        <v>146</v>
      </c>
      <c r="AD15" t="s">
        <v>146</v>
      </c>
      <c r="AF15" t="s">
        <v>145</v>
      </c>
      <c r="AI15" t="s">
        <v>145</v>
      </c>
      <c r="AJ15" t="s">
        <v>145</v>
      </c>
      <c r="AK15" t="s">
        <v>145</v>
      </c>
      <c r="AL15" t="s">
        <v>145</v>
      </c>
      <c r="AM15" t="s">
        <v>145</v>
      </c>
    </row>
    <row r="16" spans="1:44" hidden="1" x14ac:dyDescent="0.3">
      <c r="A16">
        <v>419532</v>
      </c>
      <c r="B16" t="s">
        <v>1436</v>
      </c>
      <c r="AB16" t="s">
        <v>144</v>
      </c>
      <c r="AD16" t="s">
        <v>146</v>
      </c>
      <c r="AE16" t="s">
        <v>146</v>
      </c>
      <c r="AF16" t="s">
        <v>145</v>
      </c>
      <c r="AI16" t="s">
        <v>145</v>
      </c>
      <c r="AJ16" t="s">
        <v>145</v>
      </c>
      <c r="AK16" t="s">
        <v>145</v>
      </c>
      <c r="AL16" t="s">
        <v>145</v>
      </c>
      <c r="AM16" t="s">
        <v>145</v>
      </c>
    </row>
    <row r="17" spans="1:39" hidden="1" x14ac:dyDescent="0.3">
      <c r="A17">
        <v>419554</v>
      </c>
      <c r="B17" t="s">
        <v>1436</v>
      </c>
      <c r="AD17" t="s">
        <v>146</v>
      </c>
      <c r="AE17" t="s">
        <v>144</v>
      </c>
      <c r="AH17" t="s">
        <v>146</v>
      </c>
      <c r="AI17" t="s">
        <v>145</v>
      </c>
      <c r="AJ17" t="s">
        <v>145</v>
      </c>
      <c r="AK17" t="s">
        <v>145</v>
      </c>
      <c r="AL17" t="s">
        <v>145</v>
      </c>
      <c r="AM17" t="s">
        <v>145</v>
      </c>
    </row>
    <row r="18" spans="1:39" hidden="1" x14ac:dyDescent="0.3">
      <c r="A18">
        <v>419884</v>
      </c>
      <c r="B18" t="s">
        <v>1436</v>
      </c>
      <c r="G18" t="s">
        <v>144</v>
      </c>
      <c r="AI18" t="s">
        <v>145</v>
      </c>
      <c r="AJ18" t="s">
        <v>145</v>
      </c>
      <c r="AK18" t="s">
        <v>145</v>
      </c>
      <c r="AL18" t="s">
        <v>145</v>
      </c>
      <c r="AM18" t="s">
        <v>145</v>
      </c>
    </row>
    <row r="19" spans="1:39" hidden="1" x14ac:dyDescent="0.3">
      <c r="A19">
        <v>420002</v>
      </c>
      <c r="B19" t="s">
        <v>1436</v>
      </c>
      <c r="Q19" t="s">
        <v>146</v>
      </c>
      <c r="AF19" t="s">
        <v>144</v>
      </c>
      <c r="AG19" t="s">
        <v>144</v>
      </c>
      <c r="AI19" t="s">
        <v>145</v>
      </c>
      <c r="AJ19" t="s">
        <v>145</v>
      </c>
      <c r="AK19" t="s">
        <v>145</v>
      </c>
      <c r="AL19" t="s">
        <v>145</v>
      </c>
      <c r="AM19" t="s">
        <v>145</v>
      </c>
    </row>
    <row r="20" spans="1:39" hidden="1" x14ac:dyDescent="0.3">
      <c r="A20">
        <v>420023</v>
      </c>
      <c r="B20" t="s">
        <v>1436</v>
      </c>
      <c r="S20" t="s">
        <v>144</v>
      </c>
      <c r="T20" t="s">
        <v>144</v>
      </c>
      <c r="AF20" t="s">
        <v>145</v>
      </c>
      <c r="AH20" t="s">
        <v>144</v>
      </c>
      <c r="AI20" t="s">
        <v>145</v>
      </c>
      <c r="AJ20" t="s">
        <v>145</v>
      </c>
      <c r="AK20" t="s">
        <v>145</v>
      </c>
      <c r="AL20" t="s">
        <v>145</v>
      </c>
      <c r="AM20" t="s">
        <v>145</v>
      </c>
    </row>
    <row r="21" spans="1:39" hidden="1" x14ac:dyDescent="0.3">
      <c r="A21">
        <v>420045</v>
      </c>
      <c r="B21" t="s">
        <v>1436</v>
      </c>
      <c r="AG21" t="s">
        <v>144</v>
      </c>
      <c r="AI21" t="s">
        <v>145</v>
      </c>
      <c r="AJ21" t="s">
        <v>145</v>
      </c>
      <c r="AK21" t="s">
        <v>145</v>
      </c>
      <c r="AL21" t="s">
        <v>145</v>
      </c>
      <c r="AM21" t="s">
        <v>145</v>
      </c>
    </row>
    <row r="22" spans="1:39" hidden="1" x14ac:dyDescent="0.3">
      <c r="A22">
        <v>420141</v>
      </c>
      <c r="B22" t="s">
        <v>1436</v>
      </c>
      <c r="AI22" t="s">
        <v>145</v>
      </c>
      <c r="AJ22" t="s">
        <v>145</v>
      </c>
      <c r="AK22" t="s">
        <v>145</v>
      </c>
      <c r="AL22" t="s">
        <v>145</v>
      </c>
      <c r="AM22" t="s">
        <v>145</v>
      </c>
    </row>
    <row r="23" spans="1:39" hidden="1" x14ac:dyDescent="0.3">
      <c r="A23">
        <v>420274</v>
      </c>
      <c r="B23" t="s">
        <v>1436</v>
      </c>
      <c r="O23" t="s">
        <v>144</v>
      </c>
      <c r="AA23" t="s">
        <v>144</v>
      </c>
      <c r="AE23" t="s">
        <v>146</v>
      </c>
      <c r="AG23" t="s">
        <v>146</v>
      </c>
      <c r="AI23" t="s">
        <v>145</v>
      </c>
      <c r="AJ23" t="s">
        <v>145</v>
      </c>
      <c r="AK23" t="s">
        <v>145</v>
      </c>
      <c r="AL23" t="s">
        <v>145</v>
      </c>
      <c r="AM23" t="s">
        <v>145</v>
      </c>
    </row>
    <row r="24" spans="1:39" hidden="1" x14ac:dyDescent="0.3">
      <c r="A24">
        <v>420384</v>
      </c>
      <c r="B24" t="s">
        <v>1436</v>
      </c>
      <c r="G24" t="s">
        <v>144</v>
      </c>
      <c r="J24" t="s">
        <v>146</v>
      </c>
      <c r="AA24" t="s">
        <v>146</v>
      </c>
      <c r="AF24" t="s">
        <v>146</v>
      </c>
      <c r="AI24" t="s">
        <v>145</v>
      </c>
      <c r="AJ24" t="s">
        <v>145</v>
      </c>
      <c r="AK24" t="s">
        <v>145</v>
      </c>
      <c r="AL24" t="s">
        <v>145</v>
      </c>
      <c r="AM24" t="s">
        <v>145</v>
      </c>
    </row>
    <row r="25" spans="1:39" hidden="1" x14ac:dyDescent="0.3">
      <c r="A25">
        <v>420573</v>
      </c>
      <c r="B25" t="s">
        <v>1436</v>
      </c>
      <c r="Y25" t="s">
        <v>144</v>
      </c>
      <c r="AE25" t="s">
        <v>146</v>
      </c>
      <c r="AF25" t="s">
        <v>146</v>
      </c>
      <c r="AI25" t="s">
        <v>145</v>
      </c>
      <c r="AJ25" t="s">
        <v>145</v>
      </c>
      <c r="AK25" t="s">
        <v>145</v>
      </c>
      <c r="AL25" t="s">
        <v>145</v>
      </c>
      <c r="AM25" t="s">
        <v>145</v>
      </c>
    </row>
    <row r="26" spans="1:39" hidden="1" x14ac:dyDescent="0.3">
      <c r="A26">
        <v>420631</v>
      </c>
      <c r="B26" t="s">
        <v>1436</v>
      </c>
      <c r="Y26" t="s">
        <v>144</v>
      </c>
      <c r="AI26" t="s">
        <v>145</v>
      </c>
      <c r="AJ26" t="s">
        <v>145</v>
      </c>
      <c r="AK26" t="s">
        <v>145</v>
      </c>
      <c r="AL26" t="s">
        <v>145</v>
      </c>
      <c r="AM26" t="s">
        <v>145</v>
      </c>
    </row>
    <row r="27" spans="1:39" hidden="1" x14ac:dyDescent="0.3">
      <c r="A27">
        <v>420778</v>
      </c>
      <c r="B27" t="s">
        <v>1436</v>
      </c>
      <c r="Y27" t="s">
        <v>144</v>
      </c>
      <c r="AD27" t="s">
        <v>144</v>
      </c>
      <c r="AE27" t="s">
        <v>144</v>
      </c>
      <c r="AI27" t="s">
        <v>145</v>
      </c>
      <c r="AJ27" t="s">
        <v>145</v>
      </c>
      <c r="AK27" t="s">
        <v>145</v>
      </c>
      <c r="AL27" t="s">
        <v>145</v>
      </c>
      <c r="AM27" t="s">
        <v>145</v>
      </c>
    </row>
    <row r="28" spans="1:39" hidden="1" x14ac:dyDescent="0.3">
      <c r="A28">
        <v>420923</v>
      </c>
      <c r="B28" t="s">
        <v>1436</v>
      </c>
      <c r="O28" t="s">
        <v>144</v>
      </c>
      <c r="AF28" t="s">
        <v>146</v>
      </c>
      <c r="AH28" t="s">
        <v>144</v>
      </c>
      <c r="AI28" t="s">
        <v>145</v>
      </c>
      <c r="AJ28" t="s">
        <v>145</v>
      </c>
      <c r="AK28" t="s">
        <v>145</v>
      </c>
      <c r="AL28" t="s">
        <v>145</v>
      </c>
      <c r="AM28" t="s">
        <v>145</v>
      </c>
    </row>
    <row r="29" spans="1:39" hidden="1" x14ac:dyDescent="0.3">
      <c r="A29">
        <v>420959</v>
      </c>
      <c r="B29" t="s">
        <v>1436</v>
      </c>
      <c r="AE29" t="s">
        <v>145</v>
      </c>
      <c r="AH29" t="s">
        <v>144</v>
      </c>
      <c r="AI29" t="s">
        <v>145</v>
      </c>
      <c r="AJ29" t="s">
        <v>145</v>
      </c>
      <c r="AK29" t="s">
        <v>145</v>
      </c>
      <c r="AL29" t="s">
        <v>145</v>
      </c>
      <c r="AM29" t="s">
        <v>145</v>
      </c>
    </row>
    <row r="30" spans="1:39" hidden="1" x14ac:dyDescent="0.3">
      <c r="A30">
        <v>421034</v>
      </c>
      <c r="B30" t="s">
        <v>1436</v>
      </c>
      <c r="AE30" t="s">
        <v>146</v>
      </c>
      <c r="AG30" t="s">
        <v>144</v>
      </c>
      <c r="AI30" t="s">
        <v>145</v>
      </c>
      <c r="AJ30" t="s">
        <v>145</v>
      </c>
      <c r="AK30" t="s">
        <v>145</v>
      </c>
      <c r="AL30" t="s">
        <v>145</v>
      </c>
      <c r="AM30" t="s">
        <v>145</v>
      </c>
    </row>
    <row r="31" spans="1:39" hidden="1" x14ac:dyDescent="0.3">
      <c r="A31">
        <v>421134</v>
      </c>
      <c r="B31" t="s">
        <v>1436</v>
      </c>
      <c r="S31" t="s">
        <v>144</v>
      </c>
      <c r="AE31" t="s">
        <v>145</v>
      </c>
      <c r="AI31" t="s">
        <v>145</v>
      </c>
      <c r="AJ31" t="s">
        <v>145</v>
      </c>
      <c r="AK31" t="s">
        <v>145</v>
      </c>
      <c r="AL31" t="s">
        <v>145</v>
      </c>
      <c r="AM31" t="s">
        <v>145</v>
      </c>
    </row>
    <row r="32" spans="1:39" hidden="1" x14ac:dyDescent="0.3">
      <c r="A32">
        <v>421140</v>
      </c>
      <c r="B32" t="s">
        <v>1436</v>
      </c>
      <c r="O32" t="s">
        <v>144</v>
      </c>
      <c r="T32" t="s">
        <v>144</v>
      </c>
      <c r="AE32" t="s">
        <v>144</v>
      </c>
      <c r="AH32" t="s">
        <v>144</v>
      </c>
      <c r="AI32" t="s">
        <v>145</v>
      </c>
      <c r="AJ32" t="s">
        <v>145</v>
      </c>
      <c r="AK32" t="s">
        <v>145</v>
      </c>
      <c r="AL32" t="s">
        <v>145</v>
      </c>
      <c r="AM32" t="s">
        <v>145</v>
      </c>
    </row>
    <row r="33" spans="1:39" hidden="1" x14ac:dyDescent="0.3">
      <c r="A33">
        <v>421141</v>
      </c>
      <c r="B33" t="s">
        <v>1436</v>
      </c>
      <c r="AD33" t="s">
        <v>146</v>
      </c>
      <c r="AI33" t="s">
        <v>145</v>
      </c>
      <c r="AJ33" t="s">
        <v>145</v>
      </c>
      <c r="AK33" t="s">
        <v>145</v>
      </c>
      <c r="AL33" t="s">
        <v>145</v>
      </c>
      <c r="AM33" t="s">
        <v>145</v>
      </c>
    </row>
    <row r="34" spans="1:39" hidden="1" x14ac:dyDescent="0.3">
      <c r="A34">
        <v>421149</v>
      </c>
      <c r="B34" t="s">
        <v>1436</v>
      </c>
      <c r="I34" t="s">
        <v>144</v>
      </c>
      <c r="J34" t="s">
        <v>144</v>
      </c>
      <c r="AI34" t="s">
        <v>145</v>
      </c>
      <c r="AJ34" t="s">
        <v>145</v>
      </c>
      <c r="AK34" t="s">
        <v>145</v>
      </c>
      <c r="AL34" t="s">
        <v>145</v>
      </c>
      <c r="AM34" t="s">
        <v>145</v>
      </c>
    </row>
    <row r="35" spans="1:39" hidden="1" x14ac:dyDescent="0.3">
      <c r="A35">
        <v>421157</v>
      </c>
      <c r="B35" t="s">
        <v>1436</v>
      </c>
      <c r="L35" t="s">
        <v>145</v>
      </c>
      <c r="AA35" t="s">
        <v>144</v>
      </c>
      <c r="AF35" t="s">
        <v>144</v>
      </c>
      <c r="AI35" t="s">
        <v>145</v>
      </c>
      <c r="AJ35" t="s">
        <v>145</v>
      </c>
      <c r="AK35" t="s">
        <v>145</v>
      </c>
      <c r="AL35" t="s">
        <v>145</v>
      </c>
      <c r="AM35" t="s">
        <v>145</v>
      </c>
    </row>
    <row r="36" spans="1:39" hidden="1" x14ac:dyDescent="0.3">
      <c r="A36">
        <v>421183</v>
      </c>
      <c r="B36" t="s">
        <v>1436</v>
      </c>
      <c r="E36" t="s">
        <v>144</v>
      </c>
      <c r="Q36" t="s">
        <v>144</v>
      </c>
      <c r="AI36" t="s">
        <v>145</v>
      </c>
      <c r="AJ36" t="s">
        <v>145</v>
      </c>
      <c r="AK36" t="s">
        <v>145</v>
      </c>
      <c r="AL36" t="s">
        <v>145</v>
      </c>
      <c r="AM36" t="s">
        <v>145</v>
      </c>
    </row>
    <row r="37" spans="1:39" hidden="1" x14ac:dyDescent="0.3">
      <c r="A37">
        <v>421186</v>
      </c>
      <c r="B37" t="s">
        <v>1436</v>
      </c>
      <c r="S37" t="s">
        <v>146</v>
      </c>
      <c r="AE37" t="s">
        <v>146</v>
      </c>
      <c r="AG37" t="s">
        <v>146</v>
      </c>
      <c r="AI37" t="s">
        <v>145</v>
      </c>
      <c r="AJ37" t="s">
        <v>145</v>
      </c>
      <c r="AK37" t="s">
        <v>145</v>
      </c>
      <c r="AL37" t="s">
        <v>145</v>
      </c>
      <c r="AM37" t="s">
        <v>145</v>
      </c>
    </row>
    <row r="38" spans="1:39" hidden="1" x14ac:dyDescent="0.3">
      <c r="A38">
        <v>421371</v>
      </c>
      <c r="B38" t="s">
        <v>1436</v>
      </c>
      <c r="Q38" t="s">
        <v>144</v>
      </c>
      <c r="AA38" t="s">
        <v>144</v>
      </c>
      <c r="AI38" t="s">
        <v>145</v>
      </c>
      <c r="AJ38" t="s">
        <v>145</v>
      </c>
      <c r="AK38" t="s">
        <v>145</v>
      </c>
      <c r="AL38" t="s">
        <v>145</v>
      </c>
      <c r="AM38" t="s">
        <v>145</v>
      </c>
    </row>
    <row r="39" spans="1:39" hidden="1" x14ac:dyDescent="0.3">
      <c r="A39">
        <v>421421</v>
      </c>
      <c r="B39" t="s">
        <v>1436</v>
      </c>
      <c r="Y39" t="s">
        <v>144</v>
      </c>
      <c r="AG39" t="s">
        <v>144</v>
      </c>
      <c r="AH39" t="s">
        <v>144</v>
      </c>
      <c r="AI39" t="s">
        <v>145</v>
      </c>
      <c r="AJ39" t="s">
        <v>145</v>
      </c>
      <c r="AK39" t="s">
        <v>145</v>
      </c>
      <c r="AL39" t="s">
        <v>145</v>
      </c>
      <c r="AM39" t="s">
        <v>145</v>
      </c>
    </row>
    <row r="40" spans="1:39" hidden="1" x14ac:dyDescent="0.3">
      <c r="A40">
        <v>421561</v>
      </c>
      <c r="B40" t="s">
        <v>1436</v>
      </c>
      <c r="AB40" t="s">
        <v>144</v>
      </c>
      <c r="AE40" t="s">
        <v>146</v>
      </c>
      <c r="AF40" t="s">
        <v>144</v>
      </c>
      <c r="AI40" t="s">
        <v>145</v>
      </c>
      <c r="AJ40" t="s">
        <v>145</v>
      </c>
      <c r="AK40" t="s">
        <v>145</v>
      </c>
      <c r="AL40" t="s">
        <v>145</v>
      </c>
      <c r="AM40" t="s">
        <v>145</v>
      </c>
    </row>
    <row r="41" spans="1:39" hidden="1" x14ac:dyDescent="0.3">
      <c r="A41">
        <v>421682</v>
      </c>
      <c r="B41" t="s">
        <v>1436</v>
      </c>
      <c r="N41" t="s">
        <v>144</v>
      </c>
      <c r="AA41" t="s">
        <v>144</v>
      </c>
      <c r="AC41" t="s">
        <v>144</v>
      </c>
      <c r="AF41" t="s">
        <v>145</v>
      </c>
      <c r="AI41" t="s">
        <v>145</v>
      </c>
      <c r="AJ41" t="s">
        <v>145</v>
      </c>
      <c r="AK41" t="s">
        <v>145</v>
      </c>
      <c r="AL41" t="s">
        <v>145</v>
      </c>
      <c r="AM41" t="s">
        <v>145</v>
      </c>
    </row>
    <row r="42" spans="1:39" hidden="1" x14ac:dyDescent="0.3">
      <c r="A42">
        <v>421787</v>
      </c>
      <c r="B42" t="s">
        <v>1436</v>
      </c>
      <c r="AE42" t="s">
        <v>145</v>
      </c>
      <c r="AI42" t="s">
        <v>145</v>
      </c>
      <c r="AJ42" t="s">
        <v>145</v>
      </c>
      <c r="AK42" t="s">
        <v>145</v>
      </c>
      <c r="AL42" t="s">
        <v>145</v>
      </c>
      <c r="AM42" t="s">
        <v>145</v>
      </c>
    </row>
    <row r="43" spans="1:39" hidden="1" x14ac:dyDescent="0.3">
      <c r="A43">
        <v>421794</v>
      </c>
      <c r="B43" t="s">
        <v>1436</v>
      </c>
      <c r="AA43" t="s">
        <v>144</v>
      </c>
      <c r="AD43" t="s">
        <v>144</v>
      </c>
      <c r="AH43" t="s">
        <v>144</v>
      </c>
      <c r="AI43" t="s">
        <v>145</v>
      </c>
      <c r="AJ43" t="s">
        <v>145</v>
      </c>
      <c r="AK43" t="s">
        <v>145</v>
      </c>
      <c r="AL43" t="s">
        <v>145</v>
      </c>
      <c r="AM43" t="s">
        <v>145</v>
      </c>
    </row>
    <row r="44" spans="1:39" hidden="1" x14ac:dyDescent="0.3">
      <c r="A44">
        <v>421847</v>
      </c>
      <c r="B44" t="s">
        <v>1436</v>
      </c>
      <c r="Z44" t="s">
        <v>146</v>
      </c>
      <c r="AB44" t="s">
        <v>144</v>
      </c>
      <c r="AG44" t="s">
        <v>145</v>
      </c>
      <c r="AI44" t="s">
        <v>145</v>
      </c>
      <c r="AJ44" t="s">
        <v>145</v>
      </c>
      <c r="AK44" t="s">
        <v>145</v>
      </c>
      <c r="AL44" t="s">
        <v>145</v>
      </c>
      <c r="AM44" t="s">
        <v>145</v>
      </c>
    </row>
    <row r="45" spans="1:39" hidden="1" x14ac:dyDescent="0.3">
      <c r="A45">
        <v>421915</v>
      </c>
      <c r="B45" t="s">
        <v>1436</v>
      </c>
      <c r="AE45" t="s">
        <v>146</v>
      </c>
      <c r="AG45" t="s">
        <v>144</v>
      </c>
      <c r="AI45" t="s">
        <v>145</v>
      </c>
      <c r="AJ45" t="s">
        <v>145</v>
      </c>
      <c r="AK45" t="s">
        <v>145</v>
      </c>
      <c r="AL45" t="s">
        <v>145</v>
      </c>
      <c r="AM45" t="s">
        <v>145</v>
      </c>
    </row>
    <row r="46" spans="1:39" hidden="1" x14ac:dyDescent="0.3">
      <c r="A46">
        <v>422092</v>
      </c>
      <c r="B46" t="s">
        <v>1436</v>
      </c>
      <c r="AA46" t="s">
        <v>146</v>
      </c>
      <c r="AB46" t="s">
        <v>146</v>
      </c>
      <c r="AD46" t="s">
        <v>144</v>
      </c>
      <c r="AF46" t="s">
        <v>145</v>
      </c>
      <c r="AI46" t="s">
        <v>145</v>
      </c>
      <c r="AJ46" t="s">
        <v>145</v>
      </c>
      <c r="AK46" t="s">
        <v>145</v>
      </c>
      <c r="AL46" t="s">
        <v>145</v>
      </c>
      <c r="AM46" t="s">
        <v>145</v>
      </c>
    </row>
    <row r="47" spans="1:39" hidden="1" x14ac:dyDescent="0.3">
      <c r="A47">
        <v>422301</v>
      </c>
      <c r="B47" t="s">
        <v>1436</v>
      </c>
      <c r="L47" t="s">
        <v>144</v>
      </c>
      <c r="AD47" t="s">
        <v>146</v>
      </c>
      <c r="AE47" t="s">
        <v>145</v>
      </c>
      <c r="AF47" t="s">
        <v>146</v>
      </c>
      <c r="AI47" t="s">
        <v>145</v>
      </c>
      <c r="AJ47" t="s">
        <v>145</v>
      </c>
      <c r="AK47" t="s">
        <v>145</v>
      </c>
      <c r="AL47" t="s">
        <v>145</v>
      </c>
      <c r="AM47" t="s">
        <v>145</v>
      </c>
    </row>
    <row r="48" spans="1:39" hidden="1" x14ac:dyDescent="0.3">
      <c r="A48">
        <v>422402</v>
      </c>
      <c r="B48" t="s">
        <v>1436</v>
      </c>
      <c r="AG48" t="s">
        <v>146</v>
      </c>
      <c r="AI48" t="s">
        <v>145</v>
      </c>
      <c r="AJ48" t="s">
        <v>145</v>
      </c>
      <c r="AK48" t="s">
        <v>145</v>
      </c>
      <c r="AL48" t="s">
        <v>145</v>
      </c>
      <c r="AM48" t="s">
        <v>145</v>
      </c>
    </row>
    <row r="49" spans="1:39" hidden="1" x14ac:dyDescent="0.3">
      <c r="A49">
        <v>422499</v>
      </c>
      <c r="B49" t="s">
        <v>1436</v>
      </c>
      <c r="S49" t="s">
        <v>144</v>
      </c>
      <c r="AG49" t="s">
        <v>145</v>
      </c>
      <c r="AI49" t="s">
        <v>145</v>
      </c>
      <c r="AJ49" t="s">
        <v>145</v>
      </c>
      <c r="AK49" t="s">
        <v>145</v>
      </c>
      <c r="AL49" t="s">
        <v>145</v>
      </c>
      <c r="AM49" t="s">
        <v>145</v>
      </c>
    </row>
    <row r="50" spans="1:39" hidden="1" x14ac:dyDescent="0.3">
      <c r="A50">
        <v>422563</v>
      </c>
      <c r="B50" t="s">
        <v>1436</v>
      </c>
      <c r="AB50" t="s">
        <v>144</v>
      </c>
      <c r="AD50" t="s">
        <v>144</v>
      </c>
      <c r="AE50" t="s">
        <v>146</v>
      </c>
      <c r="AH50" t="s">
        <v>144</v>
      </c>
      <c r="AI50" t="s">
        <v>145</v>
      </c>
      <c r="AJ50" t="s">
        <v>145</v>
      </c>
      <c r="AK50" t="s">
        <v>145</v>
      </c>
      <c r="AL50" t="s">
        <v>145</v>
      </c>
      <c r="AM50" t="s">
        <v>145</v>
      </c>
    </row>
    <row r="51" spans="1:39" hidden="1" x14ac:dyDescent="0.3">
      <c r="A51">
        <v>422575</v>
      </c>
      <c r="B51" t="s">
        <v>1436</v>
      </c>
      <c r="AD51" t="s">
        <v>146</v>
      </c>
      <c r="AH51" t="s">
        <v>146</v>
      </c>
      <c r="AI51" t="s">
        <v>145</v>
      </c>
      <c r="AJ51" t="s">
        <v>145</v>
      </c>
      <c r="AK51" t="s">
        <v>145</v>
      </c>
      <c r="AL51" t="s">
        <v>145</v>
      </c>
      <c r="AM51" t="s">
        <v>145</v>
      </c>
    </row>
    <row r="52" spans="1:39" hidden="1" x14ac:dyDescent="0.3">
      <c r="A52">
        <v>422608</v>
      </c>
      <c r="B52" t="s">
        <v>1436</v>
      </c>
      <c r="L52" t="s">
        <v>144</v>
      </c>
      <c r="AD52" t="s">
        <v>146</v>
      </c>
      <c r="AE52" t="s">
        <v>146</v>
      </c>
      <c r="AF52" t="s">
        <v>144</v>
      </c>
      <c r="AI52" t="s">
        <v>145</v>
      </c>
      <c r="AJ52" t="s">
        <v>145</v>
      </c>
      <c r="AK52" t="s">
        <v>145</v>
      </c>
      <c r="AL52" t="s">
        <v>145</v>
      </c>
      <c r="AM52" t="s">
        <v>145</v>
      </c>
    </row>
    <row r="53" spans="1:39" hidden="1" x14ac:dyDescent="0.3">
      <c r="A53">
        <v>422610</v>
      </c>
      <c r="B53" t="s">
        <v>1436</v>
      </c>
      <c r="AI53" t="s">
        <v>145</v>
      </c>
      <c r="AJ53" t="s">
        <v>145</v>
      </c>
      <c r="AK53" t="s">
        <v>145</v>
      </c>
      <c r="AL53" t="s">
        <v>145</v>
      </c>
      <c r="AM53" t="s">
        <v>145</v>
      </c>
    </row>
    <row r="54" spans="1:39" hidden="1" x14ac:dyDescent="0.3">
      <c r="A54">
        <v>422637</v>
      </c>
      <c r="B54" t="s">
        <v>1436</v>
      </c>
      <c r="S54" t="s">
        <v>144</v>
      </c>
      <c r="AE54" t="s">
        <v>145</v>
      </c>
      <c r="AF54" t="s">
        <v>145</v>
      </c>
      <c r="AG54" t="s">
        <v>146</v>
      </c>
      <c r="AI54" t="s">
        <v>145</v>
      </c>
      <c r="AJ54" t="s">
        <v>145</v>
      </c>
      <c r="AK54" t="s">
        <v>145</v>
      </c>
      <c r="AL54" t="s">
        <v>145</v>
      </c>
      <c r="AM54" t="s">
        <v>145</v>
      </c>
    </row>
    <row r="55" spans="1:39" hidden="1" x14ac:dyDescent="0.3">
      <c r="A55">
        <v>422852</v>
      </c>
      <c r="B55" t="s">
        <v>1436</v>
      </c>
      <c r="N55" t="s">
        <v>146</v>
      </c>
      <c r="AI55" t="s">
        <v>145</v>
      </c>
      <c r="AJ55" t="s">
        <v>145</v>
      </c>
      <c r="AK55" t="s">
        <v>145</v>
      </c>
      <c r="AL55" t="s">
        <v>145</v>
      </c>
      <c r="AM55" t="s">
        <v>145</v>
      </c>
    </row>
    <row r="56" spans="1:39" hidden="1" x14ac:dyDescent="0.3">
      <c r="A56">
        <v>422917</v>
      </c>
      <c r="B56" t="s">
        <v>1436</v>
      </c>
      <c r="AE56" t="s">
        <v>144</v>
      </c>
      <c r="AF56" t="s">
        <v>146</v>
      </c>
      <c r="AI56" t="s">
        <v>145</v>
      </c>
      <c r="AJ56" t="s">
        <v>145</v>
      </c>
      <c r="AK56" t="s">
        <v>145</v>
      </c>
      <c r="AL56" t="s">
        <v>145</v>
      </c>
      <c r="AM56" t="s">
        <v>145</v>
      </c>
    </row>
    <row r="57" spans="1:39" hidden="1" x14ac:dyDescent="0.3">
      <c r="A57">
        <v>422971</v>
      </c>
      <c r="B57" t="s">
        <v>1436</v>
      </c>
      <c r="AA57" t="s">
        <v>144</v>
      </c>
      <c r="AE57" t="s">
        <v>144</v>
      </c>
      <c r="AF57" t="s">
        <v>144</v>
      </c>
      <c r="AI57" t="s">
        <v>145</v>
      </c>
      <c r="AJ57" t="s">
        <v>145</v>
      </c>
      <c r="AK57" t="s">
        <v>145</v>
      </c>
      <c r="AL57" t="s">
        <v>145</v>
      </c>
      <c r="AM57" t="s">
        <v>145</v>
      </c>
    </row>
    <row r="58" spans="1:39" hidden="1" x14ac:dyDescent="0.3">
      <c r="A58">
        <v>423025</v>
      </c>
      <c r="B58" t="s">
        <v>1436</v>
      </c>
      <c r="Q58" t="s">
        <v>144</v>
      </c>
      <c r="AD58" t="s">
        <v>146</v>
      </c>
      <c r="AE58" t="s">
        <v>145</v>
      </c>
      <c r="AI58" t="s">
        <v>145</v>
      </c>
      <c r="AJ58" t="s">
        <v>145</v>
      </c>
      <c r="AK58" t="s">
        <v>145</v>
      </c>
      <c r="AL58" t="s">
        <v>145</v>
      </c>
      <c r="AM58" t="s">
        <v>145</v>
      </c>
    </row>
    <row r="59" spans="1:39" hidden="1" x14ac:dyDescent="0.3">
      <c r="A59">
        <v>423051</v>
      </c>
      <c r="B59" t="s">
        <v>1436</v>
      </c>
      <c r="AB59" t="s">
        <v>146</v>
      </c>
      <c r="AD59" t="s">
        <v>145</v>
      </c>
      <c r="AE59" t="s">
        <v>145</v>
      </c>
      <c r="AF59" t="s">
        <v>145</v>
      </c>
      <c r="AI59" t="s">
        <v>145</v>
      </c>
      <c r="AJ59" t="s">
        <v>145</v>
      </c>
      <c r="AK59" t="s">
        <v>145</v>
      </c>
      <c r="AL59" t="s">
        <v>145</v>
      </c>
      <c r="AM59" t="s">
        <v>145</v>
      </c>
    </row>
    <row r="60" spans="1:39" hidden="1" x14ac:dyDescent="0.3">
      <c r="A60">
        <v>423062</v>
      </c>
      <c r="B60" t="s">
        <v>1436</v>
      </c>
      <c r="AD60" t="s">
        <v>146</v>
      </c>
      <c r="AG60" t="s">
        <v>146</v>
      </c>
      <c r="AI60" t="s">
        <v>145</v>
      </c>
      <c r="AJ60" t="s">
        <v>145</v>
      </c>
      <c r="AK60" t="s">
        <v>145</v>
      </c>
      <c r="AL60" t="s">
        <v>145</v>
      </c>
      <c r="AM60" t="s">
        <v>145</v>
      </c>
    </row>
    <row r="61" spans="1:39" hidden="1" x14ac:dyDescent="0.3">
      <c r="A61">
        <v>423063</v>
      </c>
      <c r="B61" t="s">
        <v>1436</v>
      </c>
      <c r="AD61" t="s">
        <v>145</v>
      </c>
      <c r="AG61" t="s">
        <v>146</v>
      </c>
      <c r="AI61" t="s">
        <v>145</v>
      </c>
      <c r="AJ61" t="s">
        <v>145</v>
      </c>
      <c r="AK61" t="s">
        <v>145</v>
      </c>
      <c r="AL61" t="s">
        <v>145</v>
      </c>
      <c r="AM61" t="s">
        <v>145</v>
      </c>
    </row>
    <row r="62" spans="1:39" hidden="1" x14ac:dyDescent="0.3">
      <c r="A62">
        <v>423135</v>
      </c>
      <c r="B62" t="s">
        <v>1436</v>
      </c>
      <c r="Y62" t="s">
        <v>144</v>
      </c>
      <c r="AB62" t="s">
        <v>146</v>
      </c>
      <c r="AG62" t="s">
        <v>146</v>
      </c>
      <c r="AI62" t="s">
        <v>145</v>
      </c>
      <c r="AJ62" t="s">
        <v>145</v>
      </c>
      <c r="AK62" t="s">
        <v>145</v>
      </c>
      <c r="AL62" t="s">
        <v>145</v>
      </c>
      <c r="AM62" t="s">
        <v>145</v>
      </c>
    </row>
    <row r="63" spans="1:39" hidden="1" x14ac:dyDescent="0.3">
      <c r="A63">
        <v>423211</v>
      </c>
      <c r="B63" t="s">
        <v>1436</v>
      </c>
      <c r="H63" t="s">
        <v>144</v>
      </c>
      <c r="K63" t="s">
        <v>144</v>
      </c>
      <c r="R63" t="s">
        <v>144</v>
      </c>
      <c r="S63" t="s">
        <v>146</v>
      </c>
      <c r="AI63" t="s">
        <v>145</v>
      </c>
      <c r="AJ63" t="s">
        <v>145</v>
      </c>
      <c r="AK63" t="s">
        <v>145</v>
      </c>
      <c r="AL63" t="s">
        <v>145</v>
      </c>
      <c r="AM63" t="s">
        <v>145</v>
      </c>
    </row>
    <row r="64" spans="1:39" hidden="1" x14ac:dyDescent="0.3">
      <c r="A64">
        <v>423230</v>
      </c>
      <c r="B64" t="s">
        <v>1436</v>
      </c>
      <c r="R64" t="s">
        <v>146</v>
      </c>
      <c r="S64" t="s">
        <v>145</v>
      </c>
      <c r="AE64" t="s">
        <v>145</v>
      </c>
      <c r="AG64" t="s">
        <v>145</v>
      </c>
      <c r="AI64" t="s">
        <v>145</v>
      </c>
      <c r="AJ64" t="s">
        <v>145</v>
      </c>
      <c r="AK64" t="s">
        <v>145</v>
      </c>
      <c r="AL64" t="s">
        <v>145</v>
      </c>
      <c r="AM64" t="s">
        <v>145</v>
      </c>
    </row>
    <row r="65" spans="1:39" hidden="1" x14ac:dyDescent="0.3">
      <c r="A65">
        <v>423286</v>
      </c>
      <c r="B65" t="s">
        <v>1436</v>
      </c>
      <c r="T65" t="s">
        <v>146</v>
      </c>
      <c r="AI65" t="s">
        <v>145</v>
      </c>
      <c r="AJ65" t="s">
        <v>145</v>
      </c>
      <c r="AK65" t="s">
        <v>145</v>
      </c>
      <c r="AL65" t="s">
        <v>145</v>
      </c>
      <c r="AM65" t="s">
        <v>145</v>
      </c>
    </row>
    <row r="66" spans="1:39" hidden="1" x14ac:dyDescent="0.3">
      <c r="A66">
        <v>423379</v>
      </c>
      <c r="B66" t="s">
        <v>1436</v>
      </c>
      <c r="AA66" t="s">
        <v>144</v>
      </c>
      <c r="AD66" t="s">
        <v>146</v>
      </c>
      <c r="AE66" t="s">
        <v>145</v>
      </c>
      <c r="AF66" t="s">
        <v>146</v>
      </c>
      <c r="AI66" t="s">
        <v>145</v>
      </c>
      <c r="AJ66" t="s">
        <v>145</v>
      </c>
      <c r="AK66" t="s">
        <v>145</v>
      </c>
      <c r="AL66" t="s">
        <v>145</v>
      </c>
      <c r="AM66" t="s">
        <v>145</v>
      </c>
    </row>
    <row r="67" spans="1:39" hidden="1" x14ac:dyDescent="0.3">
      <c r="A67">
        <v>423417</v>
      </c>
      <c r="B67" t="s">
        <v>1436</v>
      </c>
      <c r="AE67" t="s">
        <v>145</v>
      </c>
      <c r="AI67" t="s">
        <v>145</v>
      </c>
      <c r="AK67" t="s">
        <v>145</v>
      </c>
      <c r="AL67" t="s">
        <v>145</v>
      </c>
      <c r="AM67" t="s">
        <v>145</v>
      </c>
    </row>
    <row r="68" spans="1:39" hidden="1" x14ac:dyDescent="0.3">
      <c r="A68">
        <v>423531</v>
      </c>
      <c r="B68" t="s">
        <v>1436</v>
      </c>
      <c r="AC68" t="s">
        <v>144</v>
      </c>
      <c r="AD68" t="s">
        <v>146</v>
      </c>
      <c r="AF68" t="s">
        <v>146</v>
      </c>
      <c r="AI68" t="s">
        <v>145</v>
      </c>
      <c r="AJ68" t="s">
        <v>145</v>
      </c>
      <c r="AK68" t="s">
        <v>145</v>
      </c>
      <c r="AL68" t="s">
        <v>145</v>
      </c>
      <c r="AM68" t="s">
        <v>145</v>
      </c>
    </row>
    <row r="69" spans="1:39" hidden="1" x14ac:dyDescent="0.3">
      <c r="A69">
        <v>423653</v>
      </c>
      <c r="B69" t="s">
        <v>1436</v>
      </c>
      <c r="S69" t="s">
        <v>144</v>
      </c>
      <c r="AB69" t="s">
        <v>144</v>
      </c>
      <c r="AE69" t="s">
        <v>144</v>
      </c>
      <c r="AF69" t="s">
        <v>144</v>
      </c>
      <c r="AI69" t="s">
        <v>145</v>
      </c>
      <c r="AJ69" t="s">
        <v>145</v>
      </c>
      <c r="AK69" t="s">
        <v>145</v>
      </c>
      <c r="AL69" t="s">
        <v>145</v>
      </c>
      <c r="AM69" t="s">
        <v>145</v>
      </c>
    </row>
    <row r="70" spans="1:39" hidden="1" x14ac:dyDescent="0.3">
      <c r="A70">
        <v>423785</v>
      </c>
      <c r="B70" t="s">
        <v>1436</v>
      </c>
      <c r="S70" t="s">
        <v>145</v>
      </c>
      <c r="AD70" t="s">
        <v>146</v>
      </c>
      <c r="AE70" t="s">
        <v>146</v>
      </c>
      <c r="AH70" t="s">
        <v>146</v>
      </c>
      <c r="AI70" t="s">
        <v>145</v>
      </c>
      <c r="AJ70" t="s">
        <v>145</v>
      </c>
      <c r="AK70" t="s">
        <v>145</v>
      </c>
      <c r="AL70" t="s">
        <v>145</v>
      </c>
      <c r="AM70" t="s">
        <v>145</v>
      </c>
    </row>
    <row r="71" spans="1:39" hidden="1" x14ac:dyDescent="0.3">
      <c r="A71">
        <v>423847</v>
      </c>
      <c r="B71" t="s">
        <v>1436</v>
      </c>
      <c r="X71" t="s">
        <v>146</v>
      </c>
      <c r="Y71" t="s">
        <v>144</v>
      </c>
      <c r="AG71" t="s">
        <v>146</v>
      </c>
      <c r="AH71" t="s">
        <v>146</v>
      </c>
      <c r="AI71" t="s">
        <v>145</v>
      </c>
      <c r="AJ71" t="s">
        <v>145</v>
      </c>
      <c r="AK71" t="s">
        <v>145</v>
      </c>
      <c r="AL71" t="s">
        <v>145</v>
      </c>
      <c r="AM71" t="s">
        <v>145</v>
      </c>
    </row>
    <row r="72" spans="1:39" hidden="1" x14ac:dyDescent="0.3">
      <c r="A72">
        <v>424018</v>
      </c>
      <c r="B72" t="s">
        <v>1436</v>
      </c>
      <c r="R72" t="s">
        <v>144</v>
      </c>
      <c r="AE72" t="s">
        <v>146</v>
      </c>
      <c r="AI72" t="s">
        <v>145</v>
      </c>
      <c r="AJ72" t="s">
        <v>145</v>
      </c>
      <c r="AK72" t="s">
        <v>145</v>
      </c>
      <c r="AL72" t="s">
        <v>145</v>
      </c>
      <c r="AM72" t="s">
        <v>145</v>
      </c>
    </row>
    <row r="73" spans="1:39" hidden="1" x14ac:dyDescent="0.3">
      <c r="A73">
        <v>424062</v>
      </c>
      <c r="B73" t="s">
        <v>1436</v>
      </c>
      <c r="N73" t="s">
        <v>145</v>
      </c>
      <c r="AD73" t="s">
        <v>145</v>
      </c>
      <c r="AE73" t="s">
        <v>145</v>
      </c>
      <c r="AI73" t="s">
        <v>145</v>
      </c>
      <c r="AJ73" t="s">
        <v>145</v>
      </c>
      <c r="AK73" t="s">
        <v>145</v>
      </c>
      <c r="AL73" t="s">
        <v>145</v>
      </c>
      <c r="AM73" t="s">
        <v>145</v>
      </c>
    </row>
    <row r="74" spans="1:39" hidden="1" x14ac:dyDescent="0.3">
      <c r="A74">
        <v>424070</v>
      </c>
      <c r="B74" t="s">
        <v>1436</v>
      </c>
      <c r="N74" t="s">
        <v>146</v>
      </c>
      <c r="Z74" t="s">
        <v>146</v>
      </c>
      <c r="AE74" t="s">
        <v>146</v>
      </c>
      <c r="AF74" t="s">
        <v>146</v>
      </c>
      <c r="AI74" t="s">
        <v>145</v>
      </c>
      <c r="AJ74" t="s">
        <v>145</v>
      </c>
      <c r="AK74" t="s">
        <v>145</v>
      </c>
      <c r="AL74" t="s">
        <v>145</v>
      </c>
      <c r="AM74" t="s">
        <v>145</v>
      </c>
    </row>
    <row r="75" spans="1:39" hidden="1" x14ac:dyDescent="0.3">
      <c r="A75">
        <v>424086</v>
      </c>
      <c r="B75" t="s">
        <v>1436</v>
      </c>
      <c r="Y75" t="s">
        <v>144</v>
      </c>
      <c r="AH75" t="s">
        <v>144</v>
      </c>
      <c r="AI75" t="s">
        <v>145</v>
      </c>
      <c r="AJ75" t="s">
        <v>145</v>
      </c>
      <c r="AK75" t="s">
        <v>145</v>
      </c>
      <c r="AL75" t="s">
        <v>145</v>
      </c>
      <c r="AM75" t="s">
        <v>145</v>
      </c>
    </row>
    <row r="76" spans="1:39" hidden="1" x14ac:dyDescent="0.3">
      <c r="A76">
        <v>424220</v>
      </c>
      <c r="B76" t="s">
        <v>1436</v>
      </c>
      <c r="Y76" t="s">
        <v>144</v>
      </c>
      <c r="AA76" t="s">
        <v>144</v>
      </c>
      <c r="AF76" t="s">
        <v>146</v>
      </c>
      <c r="AG76" t="s">
        <v>146</v>
      </c>
      <c r="AI76" t="s">
        <v>145</v>
      </c>
      <c r="AJ76" t="s">
        <v>145</v>
      </c>
      <c r="AK76" t="s">
        <v>145</v>
      </c>
      <c r="AL76" t="s">
        <v>145</v>
      </c>
      <c r="AM76" t="s">
        <v>145</v>
      </c>
    </row>
    <row r="77" spans="1:39" hidden="1" x14ac:dyDescent="0.3">
      <c r="A77">
        <v>424319</v>
      </c>
      <c r="B77" t="s">
        <v>1436</v>
      </c>
      <c r="G77" t="s">
        <v>144</v>
      </c>
      <c r="AE77" t="s">
        <v>146</v>
      </c>
      <c r="AF77" t="s">
        <v>146</v>
      </c>
      <c r="AI77" t="s">
        <v>145</v>
      </c>
      <c r="AJ77" t="s">
        <v>145</v>
      </c>
      <c r="AK77" t="s">
        <v>145</v>
      </c>
      <c r="AL77" t="s">
        <v>145</v>
      </c>
      <c r="AM77" t="s">
        <v>145</v>
      </c>
    </row>
    <row r="78" spans="1:39" hidden="1" x14ac:dyDescent="0.3">
      <c r="A78">
        <v>424437</v>
      </c>
      <c r="B78" t="s">
        <v>1436</v>
      </c>
      <c r="AI78" t="s">
        <v>145</v>
      </c>
      <c r="AJ78" t="s">
        <v>145</v>
      </c>
      <c r="AK78" t="s">
        <v>145</v>
      </c>
      <c r="AL78" t="s">
        <v>145</v>
      </c>
      <c r="AM78" t="s">
        <v>145</v>
      </c>
    </row>
    <row r="79" spans="1:39" hidden="1" x14ac:dyDescent="0.3">
      <c r="A79">
        <v>424532</v>
      </c>
      <c r="B79" t="s">
        <v>1436</v>
      </c>
      <c r="N79" t="s">
        <v>144</v>
      </c>
      <c r="S79" t="s">
        <v>144</v>
      </c>
      <c r="AG79" t="s">
        <v>146</v>
      </c>
      <c r="AI79" t="s">
        <v>145</v>
      </c>
      <c r="AJ79" t="s">
        <v>145</v>
      </c>
      <c r="AK79" t="s">
        <v>145</v>
      </c>
      <c r="AL79" t="s">
        <v>145</v>
      </c>
      <c r="AM79" t="s">
        <v>145</v>
      </c>
    </row>
    <row r="80" spans="1:39" hidden="1" x14ac:dyDescent="0.3">
      <c r="A80">
        <v>424568</v>
      </c>
      <c r="B80" t="s">
        <v>1436</v>
      </c>
      <c r="R80" t="s">
        <v>146</v>
      </c>
      <c r="AE80" t="s">
        <v>146</v>
      </c>
      <c r="AF80" t="s">
        <v>146</v>
      </c>
      <c r="AG80" t="s">
        <v>146</v>
      </c>
      <c r="AI80" t="s">
        <v>145</v>
      </c>
      <c r="AJ80" t="s">
        <v>145</v>
      </c>
      <c r="AK80" t="s">
        <v>145</v>
      </c>
      <c r="AL80" t="s">
        <v>145</v>
      </c>
      <c r="AM80" t="s">
        <v>145</v>
      </c>
    </row>
    <row r="81" spans="1:39" hidden="1" x14ac:dyDescent="0.3">
      <c r="A81">
        <v>424596</v>
      </c>
      <c r="B81" t="s">
        <v>1436</v>
      </c>
      <c r="AH81" t="s">
        <v>145</v>
      </c>
      <c r="AI81" t="s">
        <v>145</v>
      </c>
      <c r="AJ81" t="s">
        <v>145</v>
      </c>
      <c r="AK81" t="s">
        <v>145</v>
      </c>
      <c r="AL81" t="s">
        <v>145</v>
      </c>
      <c r="AM81" t="s">
        <v>145</v>
      </c>
    </row>
    <row r="82" spans="1:39" hidden="1" x14ac:dyDescent="0.3">
      <c r="A82">
        <v>424601</v>
      </c>
      <c r="B82" t="s">
        <v>1436</v>
      </c>
      <c r="AI82" t="s">
        <v>145</v>
      </c>
      <c r="AJ82" t="s">
        <v>145</v>
      </c>
      <c r="AK82" t="s">
        <v>145</v>
      </c>
      <c r="AL82" t="s">
        <v>145</v>
      </c>
      <c r="AM82" t="s">
        <v>145</v>
      </c>
    </row>
    <row r="83" spans="1:39" hidden="1" x14ac:dyDescent="0.3">
      <c r="A83">
        <v>424667</v>
      </c>
      <c r="B83" t="s">
        <v>1436</v>
      </c>
      <c r="N83" t="s">
        <v>144</v>
      </c>
      <c r="AE83" t="s">
        <v>145</v>
      </c>
      <c r="AF83" t="s">
        <v>146</v>
      </c>
      <c r="AG83" t="s">
        <v>145</v>
      </c>
      <c r="AI83" t="s">
        <v>145</v>
      </c>
      <c r="AJ83" t="s">
        <v>145</v>
      </c>
      <c r="AK83" t="s">
        <v>145</v>
      </c>
      <c r="AL83" t="s">
        <v>145</v>
      </c>
      <c r="AM83" t="s">
        <v>145</v>
      </c>
    </row>
    <row r="84" spans="1:39" hidden="1" x14ac:dyDescent="0.3">
      <c r="A84">
        <v>424669</v>
      </c>
      <c r="B84" t="s">
        <v>1436</v>
      </c>
      <c r="AI84" t="s">
        <v>145</v>
      </c>
      <c r="AJ84" t="s">
        <v>145</v>
      </c>
      <c r="AK84" t="s">
        <v>145</v>
      </c>
      <c r="AL84" t="s">
        <v>145</v>
      </c>
      <c r="AM84" t="s">
        <v>145</v>
      </c>
    </row>
    <row r="85" spans="1:39" hidden="1" x14ac:dyDescent="0.3">
      <c r="A85">
        <v>424677</v>
      </c>
      <c r="B85" t="s">
        <v>1436</v>
      </c>
      <c r="F85" t="s">
        <v>144</v>
      </c>
      <c r="Y85" t="s">
        <v>144</v>
      </c>
      <c r="AD85" t="s">
        <v>146</v>
      </c>
      <c r="AI85" t="s">
        <v>145</v>
      </c>
      <c r="AJ85" t="s">
        <v>145</v>
      </c>
      <c r="AK85" t="s">
        <v>145</v>
      </c>
      <c r="AL85" t="s">
        <v>145</v>
      </c>
      <c r="AM85" t="s">
        <v>145</v>
      </c>
    </row>
    <row r="86" spans="1:39" hidden="1" x14ac:dyDescent="0.3">
      <c r="A86">
        <v>424678</v>
      </c>
      <c r="B86" t="s">
        <v>1436</v>
      </c>
      <c r="L86" t="s">
        <v>145</v>
      </c>
      <c r="AE86" t="s">
        <v>146</v>
      </c>
      <c r="AF86" t="s">
        <v>146</v>
      </c>
      <c r="AG86" t="s">
        <v>146</v>
      </c>
      <c r="AI86" t="s">
        <v>145</v>
      </c>
      <c r="AJ86" t="s">
        <v>145</v>
      </c>
      <c r="AK86" t="s">
        <v>145</v>
      </c>
      <c r="AL86" t="s">
        <v>145</v>
      </c>
      <c r="AM86" t="s">
        <v>145</v>
      </c>
    </row>
    <row r="87" spans="1:39" hidden="1" x14ac:dyDescent="0.3">
      <c r="A87">
        <v>424702</v>
      </c>
      <c r="B87" t="s">
        <v>1436</v>
      </c>
      <c r="AE87" t="s">
        <v>144</v>
      </c>
      <c r="AF87" t="s">
        <v>144</v>
      </c>
      <c r="AI87" t="s">
        <v>145</v>
      </c>
      <c r="AJ87" t="s">
        <v>145</v>
      </c>
      <c r="AK87" t="s">
        <v>145</v>
      </c>
      <c r="AL87" t="s">
        <v>145</v>
      </c>
      <c r="AM87" t="s">
        <v>145</v>
      </c>
    </row>
    <row r="88" spans="1:39" hidden="1" x14ac:dyDescent="0.3">
      <c r="A88">
        <v>424724</v>
      </c>
      <c r="B88" t="s">
        <v>1436</v>
      </c>
      <c r="T88" t="s">
        <v>145</v>
      </c>
      <c r="V88" t="s">
        <v>145</v>
      </c>
      <c r="AG88" t="s">
        <v>146</v>
      </c>
      <c r="AI88" t="s">
        <v>145</v>
      </c>
      <c r="AJ88" t="s">
        <v>145</v>
      </c>
      <c r="AK88" t="s">
        <v>145</v>
      </c>
      <c r="AL88" t="s">
        <v>145</v>
      </c>
      <c r="AM88" t="s">
        <v>145</v>
      </c>
    </row>
    <row r="89" spans="1:39" hidden="1" x14ac:dyDescent="0.3">
      <c r="A89">
        <v>424762</v>
      </c>
      <c r="B89" t="s">
        <v>1436</v>
      </c>
      <c r="AI89" t="s">
        <v>145</v>
      </c>
      <c r="AJ89" t="s">
        <v>145</v>
      </c>
      <c r="AK89" t="s">
        <v>145</v>
      </c>
      <c r="AL89" t="s">
        <v>145</v>
      </c>
      <c r="AM89" t="s">
        <v>145</v>
      </c>
    </row>
    <row r="90" spans="1:39" hidden="1" x14ac:dyDescent="0.3">
      <c r="A90">
        <v>424797</v>
      </c>
      <c r="B90" t="s">
        <v>1436</v>
      </c>
      <c r="N90" t="s">
        <v>144</v>
      </c>
      <c r="Z90" t="s">
        <v>145</v>
      </c>
      <c r="AE90" t="s">
        <v>145</v>
      </c>
      <c r="AI90" t="s">
        <v>145</v>
      </c>
      <c r="AJ90" t="s">
        <v>145</v>
      </c>
      <c r="AK90" t="s">
        <v>145</v>
      </c>
      <c r="AL90" t="s">
        <v>145</v>
      </c>
      <c r="AM90" t="s">
        <v>145</v>
      </c>
    </row>
    <row r="91" spans="1:39" hidden="1" x14ac:dyDescent="0.3">
      <c r="A91">
        <v>424856</v>
      </c>
      <c r="B91" t="s">
        <v>1436</v>
      </c>
      <c r="AA91" t="s">
        <v>144</v>
      </c>
      <c r="AE91" t="s">
        <v>145</v>
      </c>
      <c r="AG91" t="s">
        <v>145</v>
      </c>
      <c r="AI91" t="s">
        <v>145</v>
      </c>
      <c r="AJ91" t="s">
        <v>145</v>
      </c>
      <c r="AK91" t="s">
        <v>145</v>
      </c>
      <c r="AL91" t="s">
        <v>145</v>
      </c>
      <c r="AM91" t="s">
        <v>145</v>
      </c>
    </row>
    <row r="92" spans="1:39" hidden="1" x14ac:dyDescent="0.3">
      <c r="A92">
        <v>424860</v>
      </c>
      <c r="B92" t="s">
        <v>1436</v>
      </c>
      <c r="S92" t="s">
        <v>144</v>
      </c>
      <c r="AI92" t="s">
        <v>145</v>
      </c>
      <c r="AJ92" t="s">
        <v>145</v>
      </c>
      <c r="AK92" t="s">
        <v>145</v>
      </c>
      <c r="AL92" t="s">
        <v>145</v>
      </c>
      <c r="AM92" t="s">
        <v>145</v>
      </c>
    </row>
    <row r="93" spans="1:39" hidden="1" x14ac:dyDescent="0.3">
      <c r="A93">
        <v>424866</v>
      </c>
      <c r="B93" t="s">
        <v>1436</v>
      </c>
      <c r="AG93" t="s">
        <v>146</v>
      </c>
      <c r="AI93" t="s">
        <v>145</v>
      </c>
      <c r="AJ93" t="s">
        <v>145</v>
      </c>
      <c r="AK93" t="s">
        <v>145</v>
      </c>
      <c r="AL93" t="s">
        <v>145</v>
      </c>
      <c r="AM93" t="s">
        <v>145</v>
      </c>
    </row>
    <row r="94" spans="1:39" hidden="1" x14ac:dyDescent="0.3">
      <c r="A94">
        <v>424867</v>
      </c>
      <c r="B94" t="s">
        <v>1436</v>
      </c>
      <c r="AI94" t="s">
        <v>145</v>
      </c>
      <c r="AJ94" t="s">
        <v>145</v>
      </c>
      <c r="AK94" t="s">
        <v>145</v>
      </c>
      <c r="AL94" t="s">
        <v>145</v>
      </c>
      <c r="AM94" t="s">
        <v>145</v>
      </c>
    </row>
    <row r="95" spans="1:39" hidden="1" x14ac:dyDescent="0.3">
      <c r="A95">
        <v>424876</v>
      </c>
      <c r="B95" t="s">
        <v>1436</v>
      </c>
      <c r="AG95" t="s">
        <v>146</v>
      </c>
      <c r="AI95" t="s">
        <v>145</v>
      </c>
      <c r="AJ95" t="s">
        <v>145</v>
      </c>
      <c r="AK95" t="s">
        <v>145</v>
      </c>
      <c r="AL95" t="s">
        <v>145</v>
      </c>
      <c r="AM95" t="s">
        <v>145</v>
      </c>
    </row>
    <row r="96" spans="1:39" hidden="1" x14ac:dyDescent="0.3">
      <c r="A96">
        <v>424885</v>
      </c>
      <c r="B96" t="s">
        <v>1436</v>
      </c>
      <c r="E96" t="s">
        <v>145</v>
      </c>
      <c r="AI96" t="s">
        <v>145</v>
      </c>
      <c r="AJ96" t="s">
        <v>145</v>
      </c>
      <c r="AK96" t="s">
        <v>145</v>
      </c>
      <c r="AL96" t="s">
        <v>145</v>
      </c>
      <c r="AM96" t="s">
        <v>145</v>
      </c>
    </row>
    <row r="97" spans="1:39" hidden="1" x14ac:dyDescent="0.3">
      <c r="A97">
        <v>424894</v>
      </c>
      <c r="B97" t="s">
        <v>1436</v>
      </c>
      <c r="AI97" t="s">
        <v>145</v>
      </c>
      <c r="AJ97" t="s">
        <v>145</v>
      </c>
      <c r="AK97" t="s">
        <v>145</v>
      </c>
      <c r="AL97" t="s">
        <v>145</v>
      </c>
      <c r="AM97" t="s">
        <v>145</v>
      </c>
    </row>
    <row r="98" spans="1:39" hidden="1" x14ac:dyDescent="0.3">
      <c r="A98">
        <v>424897</v>
      </c>
      <c r="B98" t="s">
        <v>1436</v>
      </c>
      <c r="AA98" t="s">
        <v>144</v>
      </c>
      <c r="AD98" t="s">
        <v>146</v>
      </c>
      <c r="AF98" t="s">
        <v>146</v>
      </c>
      <c r="AI98" t="s">
        <v>145</v>
      </c>
      <c r="AJ98" t="s">
        <v>145</v>
      </c>
      <c r="AK98" t="s">
        <v>145</v>
      </c>
      <c r="AL98" t="s">
        <v>145</v>
      </c>
      <c r="AM98" t="s">
        <v>145</v>
      </c>
    </row>
    <row r="99" spans="1:39" hidden="1" x14ac:dyDescent="0.3">
      <c r="A99">
        <v>424932</v>
      </c>
      <c r="B99" t="s">
        <v>1436</v>
      </c>
      <c r="AI99" t="s">
        <v>145</v>
      </c>
      <c r="AJ99" t="s">
        <v>145</v>
      </c>
      <c r="AK99" t="s">
        <v>145</v>
      </c>
      <c r="AL99" t="s">
        <v>145</v>
      </c>
      <c r="AM99" t="s">
        <v>145</v>
      </c>
    </row>
    <row r="100" spans="1:39" hidden="1" x14ac:dyDescent="0.3">
      <c r="A100">
        <v>424945</v>
      </c>
      <c r="B100" t="s">
        <v>1436</v>
      </c>
      <c r="Y100" t="s">
        <v>144</v>
      </c>
      <c r="AI100" t="s">
        <v>145</v>
      </c>
      <c r="AJ100" t="s">
        <v>145</v>
      </c>
      <c r="AK100" t="s">
        <v>145</v>
      </c>
      <c r="AL100" t="s">
        <v>145</v>
      </c>
      <c r="AM100" t="s">
        <v>145</v>
      </c>
    </row>
    <row r="101" spans="1:39" hidden="1" x14ac:dyDescent="0.3">
      <c r="A101">
        <v>425106</v>
      </c>
      <c r="B101" t="s">
        <v>1436</v>
      </c>
      <c r="AE101" t="s">
        <v>146</v>
      </c>
      <c r="AF101" t="s">
        <v>146</v>
      </c>
      <c r="AG101" t="s">
        <v>146</v>
      </c>
      <c r="AI101" t="s">
        <v>145</v>
      </c>
      <c r="AJ101" t="s">
        <v>145</v>
      </c>
      <c r="AK101" t="s">
        <v>145</v>
      </c>
      <c r="AL101" t="s">
        <v>145</v>
      </c>
      <c r="AM101" t="s">
        <v>145</v>
      </c>
    </row>
    <row r="102" spans="1:39" hidden="1" x14ac:dyDescent="0.3">
      <c r="A102">
        <v>425137</v>
      </c>
      <c r="B102" t="s">
        <v>1436</v>
      </c>
      <c r="AI102" t="s">
        <v>145</v>
      </c>
      <c r="AJ102" t="s">
        <v>145</v>
      </c>
      <c r="AK102" t="s">
        <v>145</v>
      </c>
      <c r="AL102" t="s">
        <v>145</v>
      </c>
      <c r="AM102" t="s">
        <v>145</v>
      </c>
    </row>
    <row r="103" spans="1:39" hidden="1" x14ac:dyDescent="0.3">
      <c r="A103">
        <v>425146</v>
      </c>
      <c r="B103" t="s">
        <v>1436</v>
      </c>
      <c r="P103" t="s">
        <v>144</v>
      </c>
      <c r="AE103" t="s">
        <v>144</v>
      </c>
      <c r="AH103" t="s">
        <v>144</v>
      </c>
      <c r="AI103" t="s">
        <v>145</v>
      </c>
      <c r="AJ103" t="s">
        <v>145</v>
      </c>
      <c r="AK103" t="s">
        <v>145</v>
      </c>
      <c r="AL103" t="s">
        <v>145</v>
      </c>
      <c r="AM103" t="s">
        <v>145</v>
      </c>
    </row>
    <row r="104" spans="1:39" hidden="1" x14ac:dyDescent="0.3">
      <c r="A104">
        <v>425164</v>
      </c>
      <c r="B104" t="s">
        <v>1436</v>
      </c>
      <c r="AE104" t="s">
        <v>146</v>
      </c>
      <c r="AG104" t="s">
        <v>146</v>
      </c>
      <c r="AI104" t="s">
        <v>145</v>
      </c>
      <c r="AJ104" t="s">
        <v>145</v>
      </c>
      <c r="AK104" t="s">
        <v>145</v>
      </c>
      <c r="AL104" t="s">
        <v>145</v>
      </c>
      <c r="AM104" t="s">
        <v>145</v>
      </c>
    </row>
    <row r="105" spans="1:39" hidden="1" x14ac:dyDescent="0.3">
      <c r="A105">
        <v>425190</v>
      </c>
      <c r="B105" t="s">
        <v>1436</v>
      </c>
      <c r="AH105" t="s">
        <v>146</v>
      </c>
      <c r="AI105" t="s">
        <v>145</v>
      </c>
      <c r="AJ105" t="s">
        <v>145</v>
      </c>
      <c r="AK105" t="s">
        <v>145</v>
      </c>
      <c r="AL105" t="s">
        <v>145</v>
      </c>
      <c r="AM105" t="s">
        <v>145</v>
      </c>
    </row>
    <row r="106" spans="1:39" hidden="1" x14ac:dyDescent="0.3">
      <c r="A106">
        <v>425193</v>
      </c>
      <c r="B106" t="s">
        <v>1436</v>
      </c>
      <c r="V106" t="s">
        <v>146</v>
      </c>
      <c r="W106" t="s">
        <v>146</v>
      </c>
      <c r="AE106" t="s">
        <v>146</v>
      </c>
      <c r="AI106" t="s">
        <v>145</v>
      </c>
      <c r="AJ106" t="s">
        <v>145</v>
      </c>
      <c r="AK106" t="s">
        <v>145</v>
      </c>
      <c r="AL106" t="s">
        <v>145</v>
      </c>
      <c r="AM106" t="s">
        <v>145</v>
      </c>
    </row>
    <row r="107" spans="1:39" hidden="1" x14ac:dyDescent="0.3">
      <c r="A107">
        <v>425253</v>
      </c>
      <c r="B107" t="s">
        <v>1436</v>
      </c>
      <c r="N107" t="s">
        <v>144</v>
      </c>
      <c r="Y107" t="s">
        <v>144</v>
      </c>
      <c r="AI107" t="s">
        <v>145</v>
      </c>
      <c r="AJ107" t="s">
        <v>145</v>
      </c>
      <c r="AK107" t="s">
        <v>145</v>
      </c>
      <c r="AL107" t="s">
        <v>145</v>
      </c>
      <c r="AM107" t="s">
        <v>145</v>
      </c>
    </row>
    <row r="108" spans="1:39" hidden="1" x14ac:dyDescent="0.3">
      <c r="A108">
        <v>425255</v>
      </c>
      <c r="B108" t="s">
        <v>1436</v>
      </c>
      <c r="AI108" t="s">
        <v>145</v>
      </c>
      <c r="AJ108" t="s">
        <v>145</v>
      </c>
      <c r="AK108" t="s">
        <v>145</v>
      </c>
      <c r="AL108" t="s">
        <v>145</v>
      </c>
      <c r="AM108" t="s">
        <v>145</v>
      </c>
    </row>
    <row r="109" spans="1:39" hidden="1" x14ac:dyDescent="0.3">
      <c r="A109">
        <v>425339</v>
      </c>
      <c r="B109" t="s">
        <v>1436</v>
      </c>
      <c r="Y109" t="s">
        <v>144</v>
      </c>
      <c r="AD109" t="s">
        <v>144</v>
      </c>
      <c r="AE109" t="s">
        <v>144</v>
      </c>
      <c r="AH109" t="s">
        <v>144</v>
      </c>
      <c r="AI109" t="s">
        <v>145</v>
      </c>
      <c r="AJ109" t="s">
        <v>145</v>
      </c>
      <c r="AK109" t="s">
        <v>145</v>
      </c>
      <c r="AL109" t="s">
        <v>145</v>
      </c>
      <c r="AM109" t="s">
        <v>145</v>
      </c>
    </row>
    <row r="110" spans="1:39" hidden="1" x14ac:dyDescent="0.3">
      <c r="A110">
        <v>425392</v>
      </c>
      <c r="B110" t="s">
        <v>1436</v>
      </c>
      <c r="K110" t="s">
        <v>144</v>
      </c>
      <c r="AH110" t="s">
        <v>146</v>
      </c>
      <c r="AI110" t="s">
        <v>145</v>
      </c>
      <c r="AJ110" t="s">
        <v>145</v>
      </c>
      <c r="AK110" t="s">
        <v>145</v>
      </c>
      <c r="AL110" t="s">
        <v>145</v>
      </c>
      <c r="AM110" t="s">
        <v>145</v>
      </c>
    </row>
    <row r="111" spans="1:39" hidden="1" x14ac:dyDescent="0.3">
      <c r="A111">
        <v>425414</v>
      </c>
      <c r="B111" t="s">
        <v>1436</v>
      </c>
      <c r="AG111" t="s">
        <v>146</v>
      </c>
      <c r="AI111" t="s">
        <v>145</v>
      </c>
      <c r="AJ111" t="s">
        <v>145</v>
      </c>
      <c r="AK111" t="s">
        <v>145</v>
      </c>
      <c r="AL111" t="s">
        <v>145</v>
      </c>
      <c r="AM111" t="s">
        <v>145</v>
      </c>
    </row>
    <row r="112" spans="1:39" hidden="1" x14ac:dyDescent="0.3">
      <c r="A112">
        <v>425450</v>
      </c>
      <c r="B112" t="s">
        <v>1436</v>
      </c>
      <c r="Y112" t="s">
        <v>144</v>
      </c>
      <c r="AF112" t="s">
        <v>146</v>
      </c>
      <c r="AG112" t="s">
        <v>146</v>
      </c>
      <c r="AH112" t="s">
        <v>146</v>
      </c>
      <c r="AI112" t="s">
        <v>145</v>
      </c>
      <c r="AJ112" t="s">
        <v>145</v>
      </c>
      <c r="AK112" t="s">
        <v>145</v>
      </c>
      <c r="AL112" t="s">
        <v>145</v>
      </c>
      <c r="AM112" t="s">
        <v>145</v>
      </c>
    </row>
    <row r="113" spans="1:39" hidden="1" x14ac:dyDescent="0.3">
      <c r="A113">
        <v>425459</v>
      </c>
      <c r="B113" t="s">
        <v>1436</v>
      </c>
      <c r="R113" t="s">
        <v>146</v>
      </c>
      <c r="AI113" t="s">
        <v>145</v>
      </c>
      <c r="AJ113" t="s">
        <v>145</v>
      </c>
      <c r="AK113" t="s">
        <v>145</v>
      </c>
      <c r="AL113" t="s">
        <v>145</v>
      </c>
      <c r="AM113" t="s">
        <v>145</v>
      </c>
    </row>
    <row r="114" spans="1:39" hidden="1" x14ac:dyDescent="0.3">
      <c r="A114">
        <v>425473</v>
      </c>
      <c r="B114" t="s">
        <v>1436</v>
      </c>
      <c r="Y114" t="s">
        <v>144</v>
      </c>
      <c r="AD114" t="s">
        <v>146</v>
      </c>
      <c r="AG114" t="s">
        <v>146</v>
      </c>
      <c r="AH114" t="s">
        <v>146</v>
      </c>
      <c r="AI114" t="s">
        <v>145</v>
      </c>
      <c r="AJ114" t="s">
        <v>145</v>
      </c>
      <c r="AK114" t="s">
        <v>145</v>
      </c>
      <c r="AL114" t="s">
        <v>145</v>
      </c>
      <c r="AM114" t="s">
        <v>145</v>
      </c>
    </row>
    <row r="115" spans="1:39" hidden="1" x14ac:dyDescent="0.3">
      <c r="A115">
        <v>425495</v>
      </c>
      <c r="B115" t="s">
        <v>1436</v>
      </c>
      <c r="AD115" t="s">
        <v>146</v>
      </c>
      <c r="AE115" t="s">
        <v>145</v>
      </c>
      <c r="AI115" t="s">
        <v>145</v>
      </c>
      <c r="AJ115" t="s">
        <v>145</v>
      </c>
      <c r="AK115" t="s">
        <v>145</v>
      </c>
      <c r="AL115" t="s">
        <v>145</v>
      </c>
      <c r="AM115" t="s">
        <v>145</v>
      </c>
    </row>
    <row r="116" spans="1:39" hidden="1" x14ac:dyDescent="0.3">
      <c r="A116">
        <v>425498</v>
      </c>
      <c r="B116" t="s">
        <v>1436</v>
      </c>
      <c r="Y116" t="s">
        <v>144</v>
      </c>
      <c r="AA116" t="s">
        <v>146</v>
      </c>
      <c r="AF116" t="s">
        <v>146</v>
      </c>
      <c r="AI116" t="s">
        <v>145</v>
      </c>
      <c r="AJ116" t="s">
        <v>145</v>
      </c>
      <c r="AK116" t="s">
        <v>145</v>
      </c>
      <c r="AL116" t="s">
        <v>145</v>
      </c>
      <c r="AM116" t="s">
        <v>145</v>
      </c>
    </row>
    <row r="117" spans="1:39" hidden="1" x14ac:dyDescent="0.3">
      <c r="A117">
        <v>425591</v>
      </c>
      <c r="B117" t="s">
        <v>1436</v>
      </c>
      <c r="N117" t="s">
        <v>146</v>
      </c>
      <c r="Y117" t="s">
        <v>146</v>
      </c>
      <c r="AA117" t="s">
        <v>146</v>
      </c>
      <c r="AF117" t="s">
        <v>146</v>
      </c>
      <c r="AI117" t="s">
        <v>145</v>
      </c>
      <c r="AJ117" t="s">
        <v>145</v>
      </c>
      <c r="AK117" t="s">
        <v>145</v>
      </c>
      <c r="AL117" t="s">
        <v>145</v>
      </c>
      <c r="AM117" t="s">
        <v>145</v>
      </c>
    </row>
    <row r="118" spans="1:39" hidden="1" x14ac:dyDescent="0.3">
      <c r="A118">
        <v>425603</v>
      </c>
      <c r="B118" t="s">
        <v>1436</v>
      </c>
      <c r="AE118" t="s">
        <v>146</v>
      </c>
      <c r="AI118" t="s">
        <v>145</v>
      </c>
      <c r="AK118" t="s">
        <v>145</v>
      </c>
      <c r="AL118" t="s">
        <v>145</v>
      </c>
      <c r="AM118" t="s">
        <v>145</v>
      </c>
    </row>
    <row r="119" spans="1:39" hidden="1" x14ac:dyDescent="0.3">
      <c r="A119">
        <v>425621</v>
      </c>
      <c r="B119" t="s">
        <v>1436</v>
      </c>
      <c r="AI119" t="s">
        <v>145</v>
      </c>
      <c r="AJ119" t="s">
        <v>145</v>
      </c>
      <c r="AK119" t="s">
        <v>145</v>
      </c>
      <c r="AL119" t="s">
        <v>145</v>
      </c>
      <c r="AM119" t="s">
        <v>145</v>
      </c>
    </row>
    <row r="120" spans="1:39" hidden="1" x14ac:dyDescent="0.3">
      <c r="A120">
        <v>425639</v>
      </c>
      <c r="B120" t="s">
        <v>1436</v>
      </c>
      <c r="AD120" t="s">
        <v>146</v>
      </c>
      <c r="AE120" t="s">
        <v>146</v>
      </c>
      <c r="AI120" t="s">
        <v>145</v>
      </c>
      <c r="AJ120" t="s">
        <v>145</v>
      </c>
      <c r="AK120" t="s">
        <v>145</v>
      </c>
      <c r="AL120" t="s">
        <v>145</v>
      </c>
      <c r="AM120" t="s">
        <v>145</v>
      </c>
    </row>
    <row r="121" spans="1:39" hidden="1" x14ac:dyDescent="0.3">
      <c r="A121">
        <v>425642</v>
      </c>
      <c r="B121" t="s">
        <v>1436</v>
      </c>
      <c r="AI121" t="s">
        <v>145</v>
      </c>
      <c r="AJ121" t="s">
        <v>145</v>
      </c>
      <c r="AK121" t="s">
        <v>145</v>
      </c>
      <c r="AL121" t="s">
        <v>145</v>
      </c>
      <c r="AM121" t="s">
        <v>145</v>
      </c>
    </row>
    <row r="122" spans="1:39" hidden="1" x14ac:dyDescent="0.3">
      <c r="A122">
        <v>425661</v>
      </c>
      <c r="B122" t="s">
        <v>1436</v>
      </c>
      <c r="AE122" t="s">
        <v>145</v>
      </c>
      <c r="AI122" t="s">
        <v>145</v>
      </c>
      <c r="AJ122" t="s">
        <v>145</v>
      </c>
      <c r="AK122" t="s">
        <v>145</v>
      </c>
      <c r="AL122" t="s">
        <v>145</v>
      </c>
      <c r="AM122" t="s">
        <v>145</v>
      </c>
    </row>
    <row r="123" spans="1:39" hidden="1" x14ac:dyDescent="0.3">
      <c r="A123">
        <v>425670</v>
      </c>
      <c r="B123" t="s">
        <v>1436</v>
      </c>
      <c r="AD123" t="s">
        <v>146</v>
      </c>
      <c r="AE123" t="s">
        <v>146</v>
      </c>
      <c r="AF123" t="s">
        <v>146</v>
      </c>
      <c r="AG123" t="s">
        <v>146</v>
      </c>
      <c r="AI123" t="s">
        <v>145</v>
      </c>
      <c r="AJ123" t="s">
        <v>145</v>
      </c>
      <c r="AK123" t="s">
        <v>145</v>
      </c>
      <c r="AL123" t="s">
        <v>145</v>
      </c>
      <c r="AM123" t="s">
        <v>145</v>
      </c>
    </row>
    <row r="124" spans="1:39" hidden="1" x14ac:dyDescent="0.3">
      <c r="A124">
        <v>425671</v>
      </c>
      <c r="B124" t="s">
        <v>1436</v>
      </c>
      <c r="Y124" t="s">
        <v>144</v>
      </c>
      <c r="AF124" t="s">
        <v>146</v>
      </c>
      <c r="AH124" t="s">
        <v>146</v>
      </c>
      <c r="AI124" t="s">
        <v>145</v>
      </c>
      <c r="AJ124" t="s">
        <v>145</v>
      </c>
      <c r="AK124" t="s">
        <v>145</v>
      </c>
      <c r="AL124" t="s">
        <v>145</v>
      </c>
      <c r="AM124" t="s">
        <v>145</v>
      </c>
    </row>
    <row r="125" spans="1:39" hidden="1" x14ac:dyDescent="0.3">
      <c r="A125">
        <v>425689</v>
      </c>
      <c r="B125" t="s">
        <v>1436</v>
      </c>
      <c r="X125" t="s">
        <v>146</v>
      </c>
      <c r="AE125" t="s">
        <v>146</v>
      </c>
      <c r="AG125" t="s">
        <v>146</v>
      </c>
      <c r="AH125" t="s">
        <v>146</v>
      </c>
      <c r="AI125" t="s">
        <v>145</v>
      </c>
      <c r="AJ125" t="s">
        <v>145</v>
      </c>
      <c r="AK125" t="s">
        <v>145</v>
      </c>
      <c r="AL125" t="s">
        <v>145</v>
      </c>
      <c r="AM125" t="s">
        <v>145</v>
      </c>
    </row>
    <row r="126" spans="1:39" hidden="1" x14ac:dyDescent="0.3">
      <c r="A126">
        <v>425700</v>
      </c>
      <c r="B126" t="s">
        <v>1436</v>
      </c>
      <c r="AI126" t="s">
        <v>145</v>
      </c>
      <c r="AJ126" t="s">
        <v>145</v>
      </c>
      <c r="AK126" t="s">
        <v>145</v>
      </c>
      <c r="AL126" t="s">
        <v>145</v>
      </c>
      <c r="AM126" t="s">
        <v>145</v>
      </c>
    </row>
    <row r="127" spans="1:39" hidden="1" x14ac:dyDescent="0.3">
      <c r="A127">
        <v>425718</v>
      </c>
      <c r="B127" t="s">
        <v>1436</v>
      </c>
      <c r="AE127" t="s">
        <v>146</v>
      </c>
      <c r="AI127" t="s">
        <v>145</v>
      </c>
      <c r="AJ127" t="s">
        <v>145</v>
      </c>
      <c r="AK127" t="s">
        <v>145</v>
      </c>
      <c r="AL127" t="s">
        <v>145</v>
      </c>
      <c r="AM127" t="s">
        <v>145</v>
      </c>
    </row>
    <row r="128" spans="1:39" hidden="1" x14ac:dyDescent="0.3">
      <c r="A128">
        <v>425734</v>
      </c>
      <c r="B128" t="s">
        <v>1436</v>
      </c>
      <c r="AE128" t="s">
        <v>146</v>
      </c>
      <c r="AI128" t="s">
        <v>145</v>
      </c>
      <c r="AJ128" t="s">
        <v>145</v>
      </c>
      <c r="AK128" t="s">
        <v>145</v>
      </c>
      <c r="AL128" t="s">
        <v>145</v>
      </c>
      <c r="AM128" t="s">
        <v>145</v>
      </c>
    </row>
    <row r="129" spans="1:39" hidden="1" x14ac:dyDescent="0.3">
      <c r="A129">
        <v>424423</v>
      </c>
      <c r="B129" t="s">
        <v>1436</v>
      </c>
      <c r="K129" t="s">
        <v>144</v>
      </c>
      <c r="N129" t="s">
        <v>146</v>
      </c>
      <c r="AA129" t="s">
        <v>144</v>
      </c>
      <c r="AI129" t="s">
        <v>145</v>
      </c>
      <c r="AJ129" t="s">
        <v>145</v>
      </c>
      <c r="AK129" t="s">
        <v>145</v>
      </c>
      <c r="AL129" t="s">
        <v>145</v>
      </c>
      <c r="AM129" t="s">
        <v>145</v>
      </c>
    </row>
    <row r="130" spans="1:39" hidden="1" x14ac:dyDescent="0.3">
      <c r="A130">
        <v>420897</v>
      </c>
      <c r="B130" t="s">
        <v>1436</v>
      </c>
      <c r="AF130" t="s">
        <v>146</v>
      </c>
      <c r="AG130" t="s">
        <v>146</v>
      </c>
      <c r="AH130" t="s">
        <v>146</v>
      </c>
      <c r="AI130" t="s">
        <v>145</v>
      </c>
      <c r="AJ130" t="s">
        <v>145</v>
      </c>
      <c r="AK130" t="s">
        <v>145</v>
      </c>
      <c r="AL130" t="s">
        <v>145</v>
      </c>
      <c r="AM130" t="s">
        <v>145</v>
      </c>
    </row>
    <row r="131" spans="1:39" hidden="1" x14ac:dyDescent="0.3">
      <c r="A131">
        <v>424126</v>
      </c>
      <c r="B131" t="s">
        <v>1436</v>
      </c>
      <c r="Y131" t="s">
        <v>144</v>
      </c>
      <c r="AF131" t="s">
        <v>146</v>
      </c>
      <c r="AI131" t="s">
        <v>145</v>
      </c>
      <c r="AJ131" t="s">
        <v>145</v>
      </c>
      <c r="AK131" t="s">
        <v>145</v>
      </c>
      <c r="AL131" t="s">
        <v>145</v>
      </c>
      <c r="AM131" t="s">
        <v>145</v>
      </c>
    </row>
    <row r="132" spans="1:39" hidden="1" x14ac:dyDescent="0.3">
      <c r="A132">
        <v>420562</v>
      </c>
      <c r="B132" t="s">
        <v>1436</v>
      </c>
      <c r="H132" t="s">
        <v>144</v>
      </c>
      <c r="S132" t="s">
        <v>144</v>
      </c>
      <c r="AC132" t="s">
        <v>144</v>
      </c>
      <c r="AI132" t="s">
        <v>145</v>
      </c>
      <c r="AJ132" t="s">
        <v>145</v>
      </c>
      <c r="AK132" t="s">
        <v>145</v>
      </c>
      <c r="AL132" t="s">
        <v>145</v>
      </c>
      <c r="AM132" t="s">
        <v>145</v>
      </c>
    </row>
    <row r="133" spans="1:39" hidden="1" x14ac:dyDescent="0.3">
      <c r="A133">
        <v>424091</v>
      </c>
      <c r="B133" t="s">
        <v>1436</v>
      </c>
      <c r="Q133" t="s">
        <v>144</v>
      </c>
      <c r="AF133" t="s">
        <v>144</v>
      </c>
      <c r="AI133" t="s">
        <v>145</v>
      </c>
      <c r="AJ133" t="s">
        <v>145</v>
      </c>
      <c r="AK133" t="s">
        <v>145</v>
      </c>
      <c r="AL133" t="s">
        <v>145</v>
      </c>
      <c r="AM133" t="s">
        <v>145</v>
      </c>
    </row>
    <row r="134" spans="1:39" hidden="1" x14ac:dyDescent="0.3">
      <c r="A134">
        <v>425054</v>
      </c>
      <c r="B134" t="s">
        <v>1436</v>
      </c>
      <c r="AI134" t="s">
        <v>145</v>
      </c>
      <c r="AJ134" t="s">
        <v>145</v>
      </c>
      <c r="AK134" t="s">
        <v>145</v>
      </c>
      <c r="AL134" t="s">
        <v>145</v>
      </c>
      <c r="AM134" t="s">
        <v>145</v>
      </c>
    </row>
    <row r="135" spans="1:39" hidden="1" x14ac:dyDescent="0.3">
      <c r="A135">
        <v>424927</v>
      </c>
      <c r="B135" t="s">
        <v>1436</v>
      </c>
      <c r="Y135" t="s">
        <v>144</v>
      </c>
      <c r="AD135" t="s">
        <v>144</v>
      </c>
      <c r="AE135" t="s">
        <v>145</v>
      </c>
      <c r="AG135" t="s">
        <v>145</v>
      </c>
      <c r="AI135" t="s">
        <v>145</v>
      </c>
      <c r="AJ135" t="s">
        <v>145</v>
      </c>
      <c r="AK135" t="s">
        <v>145</v>
      </c>
      <c r="AL135" t="s">
        <v>145</v>
      </c>
      <c r="AM135" t="s">
        <v>145</v>
      </c>
    </row>
    <row r="136" spans="1:39" hidden="1" x14ac:dyDescent="0.3">
      <c r="A136">
        <v>422676</v>
      </c>
      <c r="B136" t="s">
        <v>1436</v>
      </c>
      <c r="AD136" t="s">
        <v>146</v>
      </c>
      <c r="AI136" t="s">
        <v>145</v>
      </c>
      <c r="AJ136" t="s">
        <v>145</v>
      </c>
      <c r="AK136" t="s">
        <v>145</v>
      </c>
      <c r="AL136" t="s">
        <v>145</v>
      </c>
      <c r="AM136" t="s">
        <v>145</v>
      </c>
    </row>
    <row r="137" spans="1:39" hidden="1" x14ac:dyDescent="0.3">
      <c r="A137">
        <v>420832</v>
      </c>
      <c r="B137" t="s">
        <v>1436</v>
      </c>
      <c r="AA137" t="s">
        <v>144</v>
      </c>
      <c r="AE137" t="s">
        <v>144</v>
      </c>
      <c r="AF137" t="s">
        <v>144</v>
      </c>
      <c r="AG137" t="s">
        <v>146</v>
      </c>
      <c r="AI137" t="s">
        <v>145</v>
      </c>
      <c r="AJ137" t="s">
        <v>145</v>
      </c>
      <c r="AK137" t="s">
        <v>145</v>
      </c>
      <c r="AL137" t="s">
        <v>145</v>
      </c>
      <c r="AM137" t="s">
        <v>145</v>
      </c>
    </row>
    <row r="138" spans="1:39" hidden="1" x14ac:dyDescent="0.3">
      <c r="A138">
        <v>425966</v>
      </c>
      <c r="B138" t="s">
        <v>1436</v>
      </c>
      <c r="K138" t="s">
        <v>144</v>
      </c>
      <c r="AI138" t="s">
        <v>145</v>
      </c>
      <c r="AJ138" t="s">
        <v>145</v>
      </c>
      <c r="AK138" t="s">
        <v>145</v>
      </c>
      <c r="AL138" t="s">
        <v>145</v>
      </c>
      <c r="AM138" t="s">
        <v>145</v>
      </c>
    </row>
    <row r="139" spans="1:39" hidden="1" x14ac:dyDescent="0.3">
      <c r="A139">
        <v>425152</v>
      </c>
      <c r="B139" t="s">
        <v>1436</v>
      </c>
      <c r="G139" t="s">
        <v>146</v>
      </c>
      <c r="Y139" t="s">
        <v>144</v>
      </c>
      <c r="AI139" t="s">
        <v>145</v>
      </c>
      <c r="AJ139" t="s">
        <v>145</v>
      </c>
      <c r="AK139" t="s">
        <v>145</v>
      </c>
      <c r="AL139" t="s">
        <v>145</v>
      </c>
      <c r="AM139" t="s">
        <v>145</v>
      </c>
    </row>
    <row r="140" spans="1:39" hidden="1" x14ac:dyDescent="0.3">
      <c r="A140">
        <v>422252</v>
      </c>
      <c r="B140" t="s">
        <v>1436</v>
      </c>
      <c r="AA140" t="s">
        <v>144</v>
      </c>
      <c r="AB140" t="s">
        <v>144</v>
      </c>
      <c r="AD140" t="s">
        <v>144</v>
      </c>
      <c r="AF140" t="s">
        <v>144</v>
      </c>
      <c r="AI140" t="s">
        <v>145</v>
      </c>
      <c r="AJ140" t="s">
        <v>145</v>
      </c>
      <c r="AK140" t="s">
        <v>145</v>
      </c>
      <c r="AL140" t="s">
        <v>145</v>
      </c>
      <c r="AM140" t="s">
        <v>145</v>
      </c>
    </row>
    <row r="141" spans="1:39" hidden="1" x14ac:dyDescent="0.3">
      <c r="A141">
        <v>421304</v>
      </c>
      <c r="B141" t="s">
        <v>1436</v>
      </c>
      <c r="T141" t="s">
        <v>144</v>
      </c>
      <c r="AF141" t="s">
        <v>145</v>
      </c>
      <c r="AI141" t="s">
        <v>145</v>
      </c>
      <c r="AJ141" t="s">
        <v>145</v>
      </c>
      <c r="AK141" t="s">
        <v>145</v>
      </c>
      <c r="AL141" t="s">
        <v>145</v>
      </c>
      <c r="AM141" t="s">
        <v>145</v>
      </c>
    </row>
    <row r="142" spans="1:39" hidden="1" x14ac:dyDescent="0.3">
      <c r="A142">
        <v>424940</v>
      </c>
      <c r="B142" t="s">
        <v>1436</v>
      </c>
      <c r="AE142" t="s">
        <v>146</v>
      </c>
      <c r="AF142" t="s">
        <v>146</v>
      </c>
      <c r="AI142" t="s">
        <v>145</v>
      </c>
      <c r="AJ142" t="s">
        <v>145</v>
      </c>
      <c r="AK142" t="s">
        <v>145</v>
      </c>
      <c r="AL142" t="s">
        <v>145</v>
      </c>
      <c r="AM142" t="s">
        <v>145</v>
      </c>
    </row>
    <row r="143" spans="1:39" hidden="1" x14ac:dyDescent="0.3">
      <c r="A143">
        <v>424426</v>
      </c>
      <c r="B143" t="s">
        <v>1436</v>
      </c>
      <c r="W143" t="s">
        <v>146</v>
      </c>
      <c r="Y143" t="s">
        <v>144</v>
      </c>
      <c r="AE143" t="s">
        <v>146</v>
      </c>
      <c r="AI143" t="s">
        <v>145</v>
      </c>
      <c r="AJ143" t="s">
        <v>145</v>
      </c>
      <c r="AK143" t="s">
        <v>145</v>
      </c>
      <c r="AL143" t="s">
        <v>145</v>
      </c>
      <c r="AM143" t="s">
        <v>145</v>
      </c>
    </row>
    <row r="144" spans="1:39" hidden="1" x14ac:dyDescent="0.3">
      <c r="A144">
        <v>416854</v>
      </c>
      <c r="B144" t="s">
        <v>1436</v>
      </c>
      <c r="AD144" t="s">
        <v>144</v>
      </c>
      <c r="AE144" t="s">
        <v>146</v>
      </c>
      <c r="AF144" t="s">
        <v>146</v>
      </c>
      <c r="AI144" t="s">
        <v>145</v>
      </c>
      <c r="AJ144" t="s">
        <v>145</v>
      </c>
      <c r="AK144" t="s">
        <v>145</v>
      </c>
      <c r="AL144" t="s">
        <v>145</v>
      </c>
      <c r="AM144" t="s">
        <v>145</v>
      </c>
    </row>
    <row r="145" spans="1:39" hidden="1" x14ac:dyDescent="0.3">
      <c r="A145">
        <v>421468</v>
      </c>
      <c r="B145" t="s">
        <v>1436</v>
      </c>
      <c r="AA145" t="s">
        <v>145</v>
      </c>
      <c r="AD145" t="s">
        <v>145</v>
      </c>
      <c r="AE145" t="s">
        <v>145</v>
      </c>
      <c r="AI145" t="s">
        <v>145</v>
      </c>
      <c r="AJ145" t="s">
        <v>145</v>
      </c>
      <c r="AK145" t="s">
        <v>145</v>
      </c>
      <c r="AL145" t="s">
        <v>145</v>
      </c>
      <c r="AM145" t="s">
        <v>145</v>
      </c>
    </row>
    <row r="146" spans="1:39" hidden="1" x14ac:dyDescent="0.3">
      <c r="A146">
        <v>423823</v>
      </c>
      <c r="B146" t="s">
        <v>1436</v>
      </c>
      <c r="Q146" t="s">
        <v>145</v>
      </c>
      <c r="AE146" t="s">
        <v>146</v>
      </c>
      <c r="AG146" t="s">
        <v>146</v>
      </c>
      <c r="AI146" t="s">
        <v>145</v>
      </c>
      <c r="AJ146" t="s">
        <v>145</v>
      </c>
      <c r="AK146" t="s">
        <v>145</v>
      </c>
      <c r="AL146" t="s">
        <v>145</v>
      </c>
      <c r="AM146" t="s">
        <v>145</v>
      </c>
    </row>
    <row r="147" spans="1:39" hidden="1" x14ac:dyDescent="0.3">
      <c r="A147">
        <v>421785</v>
      </c>
      <c r="B147" t="s">
        <v>1436</v>
      </c>
      <c r="K147" t="s">
        <v>144</v>
      </c>
      <c r="AD147" t="s">
        <v>144</v>
      </c>
      <c r="AE147" t="s">
        <v>144</v>
      </c>
      <c r="AG147" t="s">
        <v>144</v>
      </c>
      <c r="AI147" t="s">
        <v>145</v>
      </c>
      <c r="AJ147" t="s">
        <v>145</v>
      </c>
      <c r="AK147" t="s">
        <v>145</v>
      </c>
      <c r="AL147" t="s">
        <v>145</v>
      </c>
      <c r="AM147" t="s">
        <v>145</v>
      </c>
    </row>
    <row r="148" spans="1:39" hidden="1" x14ac:dyDescent="0.3">
      <c r="A148">
        <v>422023</v>
      </c>
      <c r="B148" t="s">
        <v>1436</v>
      </c>
      <c r="J148" t="s">
        <v>144</v>
      </c>
      <c r="AA148" t="s">
        <v>144</v>
      </c>
      <c r="AD148" t="s">
        <v>144</v>
      </c>
      <c r="AE148" t="s">
        <v>145</v>
      </c>
      <c r="AI148" t="s">
        <v>145</v>
      </c>
      <c r="AJ148" t="s">
        <v>145</v>
      </c>
      <c r="AK148" t="s">
        <v>145</v>
      </c>
      <c r="AL148" t="s">
        <v>145</v>
      </c>
      <c r="AM148" t="s">
        <v>145</v>
      </c>
    </row>
    <row r="149" spans="1:39" hidden="1" x14ac:dyDescent="0.3">
      <c r="A149">
        <v>424920</v>
      </c>
      <c r="B149" t="s">
        <v>1436</v>
      </c>
      <c r="H149" t="s">
        <v>146</v>
      </c>
      <c r="S149" t="s">
        <v>146</v>
      </c>
      <c r="AI149" t="s">
        <v>145</v>
      </c>
      <c r="AJ149" t="s">
        <v>145</v>
      </c>
      <c r="AK149" t="s">
        <v>145</v>
      </c>
      <c r="AL149" t="s">
        <v>145</v>
      </c>
      <c r="AM149" t="s">
        <v>145</v>
      </c>
    </row>
    <row r="150" spans="1:39" hidden="1" x14ac:dyDescent="0.3">
      <c r="A150">
        <v>425107</v>
      </c>
      <c r="B150" t="s">
        <v>1436</v>
      </c>
      <c r="H150" t="s">
        <v>144</v>
      </c>
      <c r="AI150" t="s">
        <v>145</v>
      </c>
      <c r="AJ150" t="s">
        <v>145</v>
      </c>
      <c r="AK150" t="s">
        <v>145</v>
      </c>
      <c r="AL150" t="s">
        <v>145</v>
      </c>
      <c r="AM150" t="s">
        <v>145</v>
      </c>
    </row>
    <row r="151" spans="1:39" hidden="1" x14ac:dyDescent="0.3">
      <c r="A151">
        <v>424910</v>
      </c>
      <c r="B151" t="s">
        <v>1436</v>
      </c>
      <c r="R151" t="s">
        <v>144</v>
      </c>
      <c r="AD151" t="s">
        <v>146</v>
      </c>
      <c r="AE151" t="s">
        <v>145</v>
      </c>
      <c r="AI151" t="s">
        <v>145</v>
      </c>
      <c r="AJ151" t="s">
        <v>145</v>
      </c>
      <c r="AK151" t="s">
        <v>145</v>
      </c>
      <c r="AL151" t="s">
        <v>145</v>
      </c>
      <c r="AM151" t="s">
        <v>145</v>
      </c>
    </row>
    <row r="152" spans="1:39" hidden="1" x14ac:dyDescent="0.3">
      <c r="A152">
        <v>420091</v>
      </c>
      <c r="B152" t="s">
        <v>1436</v>
      </c>
      <c r="AD152" t="s">
        <v>144</v>
      </c>
      <c r="AE152" t="s">
        <v>146</v>
      </c>
      <c r="AF152" t="s">
        <v>144</v>
      </c>
      <c r="AI152" t="s">
        <v>145</v>
      </c>
      <c r="AJ152" t="s">
        <v>145</v>
      </c>
      <c r="AK152" t="s">
        <v>145</v>
      </c>
      <c r="AL152" t="s">
        <v>145</v>
      </c>
      <c r="AM152" t="s">
        <v>145</v>
      </c>
    </row>
    <row r="153" spans="1:39" hidden="1" x14ac:dyDescent="0.3">
      <c r="A153">
        <v>425694</v>
      </c>
      <c r="B153" t="s">
        <v>1436</v>
      </c>
      <c r="AB153" t="s">
        <v>146</v>
      </c>
      <c r="AE153" t="s">
        <v>145</v>
      </c>
      <c r="AH153" t="s">
        <v>145</v>
      </c>
      <c r="AI153" t="s">
        <v>145</v>
      </c>
      <c r="AJ153" t="s">
        <v>145</v>
      </c>
      <c r="AK153" t="s">
        <v>145</v>
      </c>
      <c r="AL153" t="s">
        <v>145</v>
      </c>
      <c r="AM153" t="s">
        <v>145</v>
      </c>
    </row>
    <row r="154" spans="1:39" hidden="1" x14ac:dyDescent="0.3">
      <c r="A154">
        <v>425724</v>
      </c>
      <c r="B154" t="s">
        <v>1436</v>
      </c>
      <c r="AG154" t="s">
        <v>146</v>
      </c>
      <c r="AI154" t="s">
        <v>145</v>
      </c>
      <c r="AJ154" t="s">
        <v>145</v>
      </c>
      <c r="AK154" t="s">
        <v>145</v>
      </c>
      <c r="AL154" t="s">
        <v>145</v>
      </c>
      <c r="AM154" t="s">
        <v>145</v>
      </c>
    </row>
    <row r="155" spans="1:39" hidden="1" x14ac:dyDescent="0.3">
      <c r="A155">
        <v>424464</v>
      </c>
      <c r="B155" t="s">
        <v>1436</v>
      </c>
      <c r="X155" t="s">
        <v>146</v>
      </c>
      <c r="AD155" t="s">
        <v>146</v>
      </c>
      <c r="AG155" t="s">
        <v>146</v>
      </c>
      <c r="AH155" t="s">
        <v>146</v>
      </c>
      <c r="AI155" t="s">
        <v>145</v>
      </c>
      <c r="AJ155" t="s">
        <v>145</v>
      </c>
      <c r="AK155" t="s">
        <v>145</v>
      </c>
      <c r="AL155" t="s">
        <v>145</v>
      </c>
      <c r="AM155" t="s">
        <v>145</v>
      </c>
    </row>
    <row r="156" spans="1:39" hidden="1" x14ac:dyDescent="0.3">
      <c r="A156">
        <v>422470</v>
      </c>
      <c r="B156" t="s">
        <v>1436</v>
      </c>
      <c r="AD156" t="s">
        <v>144</v>
      </c>
      <c r="AE156" t="s">
        <v>144</v>
      </c>
      <c r="AI156" t="s">
        <v>145</v>
      </c>
      <c r="AJ156" t="s">
        <v>145</v>
      </c>
      <c r="AK156" t="s">
        <v>145</v>
      </c>
      <c r="AL156" t="s">
        <v>145</v>
      </c>
      <c r="AM156" t="s">
        <v>145</v>
      </c>
    </row>
    <row r="157" spans="1:39" hidden="1" x14ac:dyDescent="0.3">
      <c r="A157">
        <v>422050</v>
      </c>
      <c r="B157" t="s">
        <v>1436</v>
      </c>
      <c r="AE157" t="s">
        <v>146</v>
      </c>
      <c r="AG157" t="s">
        <v>144</v>
      </c>
      <c r="AI157" t="s">
        <v>145</v>
      </c>
      <c r="AJ157" t="s">
        <v>145</v>
      </c>
      <c r="AK157" t="s">
        <v>145</v>
      </c>
      <c r="AL157" t="s">
        <v>145</v>
      </c>
      <c r="AM157" t="s">
        <v>145</v>
      </c>
    </row>
    <row r="158" spans="1:39" hidden="1" x14ac:dyDescent="0.3">
      <c r="A158">
        <v>424934</v>
      </c>
      <c r="B158" t="s">
        <v>1436</v>
      </c>
      <c r="AG158" t="s">
        <v>146</v>
      </c>
      <c r="AH158" t="s">
        <v>145</v>
      </c>
      <c r="AI158" t="s">
        <v>145</v>
      </c>
      <c r="AJ158" t="s">
        <v>145</v>
      </c>
      <c r="AK158" t="s">
        <v>145</v>
      </c>
      <c r="AL158" t="s">
        <v>145</v>
      </c>
      <c r="AM158" t="s">
        <v>145</v>
      </c>
    </row>
    <row r="159" spans="1:39" hidden="1" x14ac:dyDescent="0.3">
      <c r="A159">
        <v>423737</v>
      </c>
      <c r="B159" t="s">
        <v>1436</v>
      </c>
      <c r="K159" t="s">
        <v>144</v>
      </c>
      <c r="S159" t="s">
        <v>144</v>
      </c>
      <c r="AD159" t="s">
        <v>144</v>
      </c>
      <c r="AE159" t="s">
        <v>144</v>
      </c>
      <c r="AI159" t="s">
        <v>145</v>
      </c>
      <c r="AJ159" t="s">
        <v>145</v>
      </c>
      <c r="AK159" t="s">
        <v>145</v>
      </c>
      <c r="AL159" t="s">
        <v>145</v>
      </c>
      <c r="AM159" t="s">
        <v>145</v>
      </c>
    </row>
    <row r="160" spans="1:39" hidden="1" x14ac:dyDescent="0.3">
      <c r="A160">
        <v>424958</v>
      </c>
      <c r="B160" t="s">
        <v>1436</v>
      </c>
      <c r="S160" t="s">
        <v>145</v>
      </c>
      <c r="AE160" t="s">
        <v>146</v>
      </c>
      <c r="AG160" t="s">
        <v>146</v>
      </c>
      <c r="AI160" t="s">
        <v>145</v>
      </c>
      <c r="AJ160" t="s">
        <v>145</v>
      </c>
      <c r="AK160" t="s">
        <v>145</v>
      </c>
      <c r="AL160" t="s">
        <v>145</v>
      </c>
      <c r="AM160" t="s">
        <v>145</v>
      </c>
    </row>
    <row r="161" spans="1:39" hidden="1" x14ac:dyDescent="0.3">
      <c r="A161">
        <v>422099</v>
      </c>
      <c r="B161" t="s">
        <v>1436</v>
      </c>
      <c r="P161" t="s">
        <v>145</v>
      </c>
      <c r="Q161" t="s">
        <v>144</v>
      </c>
      <c r="AI161" t="s">
        <v>145</v>
      </c>
      <c r="AJ161" t="s">
        <v>145</v>
      </c>
      <c r="AK161" t="s">
        <v>145</v>
      </c>
      <c r="AL161" t="s">
        <v>145</v>
      </c>
      <c r="AM161" t="s">
        <v>145</v>
      </c>
    </row>
    <row r="162" spans="1:39" hidden="1" x14ac:dyDescent="0.3">
      <c r="A162">
        <v>424495</v>
      </c>
      <c r="B162" t="s">
        <v>1436</v>
      </c>
      <c r="G162" t="s">
        <v>145</v>
      </c>
      <c r="AI162" t="s">
        <v>145</v>
      </c>
      <c r="AJ162" t="s">
        <v>145</v>
      </c>
      <c r="AK162" t="s">
        <v>145</v>
      </c>
      <c r="AL162" t="s">
        <v>145</v>
      </c>
      <c r="AM162" t="s">
        <v>145</v>
      </c>
    </row>
    <row r="163" spans="1:39" hidden="1" x14ac:dyDescent="0.3">
      <c r="A163">
        <v>423060</v>
      </c>
      <c r="B163" t="s">
        <v>1436</v>
      </c>
      <c r="AD163" t="s">
        <v>145</v>
      </c>
      <c r="AI163" t="s">
        <v>145</v>
      </c>
      <c r="AJ163" t="s">
        <v>145</v>
      </c>
      <c r="AK163" t="s">
        <v>145</v>
      </c>
      <c r="AL163" t="s">
        <v>145</v>
      </c>
      <c r="AM163" t="s">
        <v>145</v>
      </c>
    </row>
    <row r="164" spans="1:39" hidden="1" x14ac:dyDescent="0.3">
      <c r="A164">
        <v>424951</v>
      </c>
      <c r="B164" t="s">
        <v>1436</v>
      </c>
      <c r="N164" t="s">
        <v>144</v>
      </c>
      <c r="AI164" t="s">
        <v>145</v>
      </c>
      <c r="AJ164" t="s">
        <v>145</v>
      </c>
      <c r="AK164" t="s">
        <v>145</v>
      </c>
      <c r="AL164" t="s">
        <v>145</v>
      </c>
      <c r="AM164" t="s">
        <v>145</v>
      </c>
    </row>
    <row r="165" spans="1:39" hidden="1" x14ac:dyDescent="0.3">
      <c r="A165">
        <v>425643</v>
      </c>
      <c r="B165" t="s">
        <v>1436</v>
      </c>
      <c r="AA165" t="s">
        <v>144</v>
      </c>
      <c r="AD165" t="s">
        <v>146</v>
      </c>
      <c r="AI165" t="s">
        <v>145</v>
      </c>
      <c r="AJ165" t="s">
        <v>145</v>
      </c>
      <c r="AK165" t="s">
        <v>145</v>
      </c>
      <c r="AL165" t="s">
        <v>145</v>
      </c>
      <c r="AM165" t="s">
        <v>145</v>
      </c>
    </row>
    <row r="166" spans="1:39" hidden="1" x14ac:dyDescent="0.3">
      <c r="A166">
        <v>420679</v>
      </c>
      <c r="B166" t="s">
        <v>1436</v>
      </c>
      <c r="R166" t="s">
        <v>146</v>
      </c>
      <c r="AI166" t="s">
        <v>145</v>
      </c>
      <c r="AJ166" t="s">
        <v>145</v>
      </c>
      <c r="AK166" t="s">
        <v>145</v>
      </c>
      <c r="AL166" t="s">
        <v>145</v>
      </c>
      <c r="AM166" t="s">
        <v>145</v>
      </c>
    </row>
    <row r="167" spans="1:39" hidden="1" x14ac:dyDescent="0.3">
      <c r="A167">
        <v>422591</v>
      </c>
      <c r="B167" t="s">
        <v>1436</v>
      </c>
      <c r="N167" t="s">
        <v>144</v>
      </c>
      <c r="R167" t="s">
        <v>146</v>
      </c>
      <c r="AD167" t="s">
        <v>145</v>
      </c>
      <c r="AG167" t="s">
        <v>146</v>
      </c>
      <c r="AI167" t="s">
        <v>145</v>
      </c>
      <c r="AJ167" t="s">
        <v>145</v>
      </c>
      <c r="AK167" t="s">
        <v>145</v>
      </c>
      <c r="AL167" t="s">
        <v>145</v>
      </c>
      <c r="AM167" t="s">
        <v>145</v>
      </c>
    </row>
    <row r="168" spans="1:39" hidden="1" x14ac:dyDescent="0.3">
      <c r="A168">
        <v>422215</v>
      </c>
      <c r="B168" t="s">
        <v>1436</v>
      </c>
      <c r="R168" t="s">
        <v>146</v>
      </c>
      <c r="S168" t="s">
        <v>144</v>
      </c>
      <c r="AE168" t="s">
        <v>145</v>
      </c>
      <c r="AI168" t="s">
        <v>145</v>
      </c>
      <c r="AJ168" t="s">
        <v>145</v>
      </c>
      <c r="AK168" t="s">
        <v>145</v>
      </c>
      <c r="AL168" t="s">
        <v>145</v>
      </c>
      <c r="AM168" t="s">
        <v>145</v>
      </c>
    </row>
    <row r="169" spans="1:39" hidden="1" x14ac:dyDescent="0.3">
      <c r="A169">
        <v>424777</v>
      </c>
      <c r="B169" t="s">
        <v>1436</v>
      </c>
      <c r="R169" t="s">
        <v>144</v>
      </c>
      <c r="AE169" t="s">
        <v>146</v>
      </c>
      <c r="AI169" t="s">
        <v>145</v>
      </c>
      <c r="AJ169" t="s">
        <v>145</v>
      </c>
      <c r="AK169" t="s">
        <v>145</v>
      </c>
      <c r="AL169" t="s">
        <v>145</v>
      </c>
      <c r="AM169" t="s">
        <v>145</v>
      </c>
    </row>
    <row r="170" spans="1:39" hidden="1" x14ac:dyDescent="0.3">
      <c r="A170">
        <v>423904</v>
      </c>
      <c r="B170" t="s">
        <v>1436</v>
      </c>
      <c r="D170" t="s">
        <v>144</v>
      </c>
      <c r="AE170" t="s">
        <v>145</v>
      </c>
      <c r="AH170" t="s">
        <v>146</v>
      </c>
      <c r="AI170" t="s">
        <v>145</v>
      </c>
      <c r="AJ170" t="s">
        <v>145</v>
      </c>
      <c r="AK170" t="s">
        <v>145</v>
      </c>
      <c r="AL170" t="s">
        <v>145</v>
      </c>
      <c r="AM170" t="s">
        <v>145</v>
      </c>
    </row>
    <row r="171" spans="1:39" hidden="1" x14ac:dyDescent="0.3">
      <c r="A171">
        <v>424487</v>
      </c>
      <c r="B171" t="s">
        <v>1436</v>
      </c>
      <c r="AA171" t="s">
        <v>146</v>
      </c>
      <c r="AE171" t="s">
        <v>145</v>
      </c>
      <c r="AI171" t="s">
        <v>145</v>
      </c>
      <c r="AJ171" t="s">
        <v>145</v>
      </c>
      <c r="AK171" t="s">
        <v>145</v>
      </c>
      <c r="AL171" t="s">
        <v>145</v>
      </c>
      <c r="AM171" t="s">
        <v>145</v>
      </c>
    </row>
    <row r="172" spans="1:39" hidden="1" x14ac:dyDescent="0.3">
      <c r="A172">
        <v>422999</v>
      </c>
      <c r="B172" t="s">
        <v>1436</v>
      </c>
      <c r="AE172" t="s">
        <v>146</v>
      </c>
      <c r="AI172" t="s">
        <v>145</v>
      </c>
      <c r="AJ172" t="s">
        <v>145</v>
      </c>
      <c r="AK172" t="s">
        <v>145</v>
      </c>
      <c r="AL172" t="s">
        <v>145</v>
      </c>
      <c r="AM172" t="s">
        <v>145</v>
      </c>
    </row>
    <row r="173" spans="1:39" hidden="1" x14ac:dyDescent="0.3">
      <c r="A173">
        <v>422660</v>
      </c>
      <c r="B173" t="s">
        <v>1436</v>
      </c>
      <c r="R173" t="s">
        <v>146</v>
      </c>
      <c r="V173" t="s">
        <v>145</v>
      </c>
      <c r="AE173" t="s">
        <v>145</v>
      </c>
      <c r="AG173" t="s">
        <v>146</v>
      </c>
      <c r="AI173" t="s">
        <v>145</v>
      </c>
      <c r="AJ173" t="s">
        <v>145</v>
      </c>
      <c r="AK173" t="s">
        <v>145</v>
      </c>
      <c r="AL173" t="s">
        <v>145</v>
      </c>
      <c r="AM173" t="s">
        <v>145</v>
      </c>
    </row>
    <row r="174" spans="1:39" hidden="1" x14ac:dyDescent="0.3">
      <c r="A174">
        <v>424485</v>
      </c>
      <c r="B174" t="s">
        <v>1436</v>
      </c>
      <c r="X174" t="s">
        <v>146</v>
      </c>
      <c r="AA174" t="s">
        <v>146</v>
      </c>
      <c r="AD174" t="s">
        <v>146</v>
      </c>
      <c r="AI174" t="s">
        <v>145</v>
      </c>
      <c r="AJ174" t="s">
        <v>145</v>
      </c>
      <c r="AK174" t="s">
        <v>145</v>
      </c>
      <c r="AL174" t="s">
        <v>145</v>
      </c>
      <c r="AM174" t="s">
        <v>145</v>
      </c>
    </row>
    <row r="175" spans="1:39" hidden="1" x14ac:dyDescent="0.3">
      <c r="A175">
        <v>421205</v>
      </c>
      <c r="B175" t="s">
        <v>1436</v>
      </c>
      <c r="Q175" t="s">
        <v>146</v>
      </c>
      <c r="S175" t="s">
        <v>144</v>
      </c>
      <c r="AE175" t="s">
        <v>146</v>
      </c>
      <c r="AI175" t="s">
        <v>145</v>
      </c>
      <c r="AJ175" t="s">
        <v>145</v>
      </c>
      <c r="AK175" t="s">
        <v>145</v>
      </c>
      <c r="AL175" t="s">
        <v>145</v>
      </c>
      <c r="AM175" t="s">
        <v>145</v>
      </c>
    </row>
    <row r="176" spans="1:39" hidden="1" x14ac:dyDescent="0.3">
      <c r="A176">
        <v>420889</v>
      </c>
      <c r="B176" t="s">
        <v>1436</v>
      </c>
      <c r="E176" t="s">
        <v>144</v>
      </c>
      <c r="Q176" t="s">
        <v>144</v>
      </c>
      <c r="AD176" t="s">
        <v>144</v>
      </c>
      <c r="AI176" t="s">
        <v>145</v>
      </c>
      <c r="AJ176" t="s">
        <v>145</v>
      </c>
      <c r="AK176" t="s">
        <v>145</v>
      </c>
      <c r="AL176" t="s">
        <v>145</v>
      </c>
      <c r="AM176" t="s">
        <v>145</v>
      </c>
    </row>
    <row r="177" spans="1:39" hidden="1" x14ac:dyDescent="0.3">
      <c r="A177">
        <v>422673</v>
      </c>
      <c r="B177" t="s">
        <v>1436</v>
      </c>
      <c r="S177" t="s">
        <v>144</v>
      </c>
      <c r="AB177" t="s">
        <v>146</v>
      </c>
      <c r="AF177" t="s">
        <v>144</v>
      </c>
      <c r="AI177" t="s">
        <v>145</v>
      </c>
      <c r="AJ177" t="s">
        <v>145</v>
      </c>
      <c r="AK177" t="s">
        <v>145</v>
      </c>
      <c r="AL177" t="s">
        <v>145</v>
      </c>
      <c r="AM177" t="s">
        <v>145</v>
      </c>
    </row>
    <row r="178" spans="1:39" hidden="1" x14ac:dyDescent="0.3">
      <c r="A178">
        <v>413472</v>
      </c>
      <c r="B178" t="s">
        <v>1436</v>
      </c>
      <c r="L178" t="s">
        <v>145</v>
      </c>
      <c r="R178" t="s">
        <v>146</v>
      </c>
      <c r="AE178" t="s">
        <v>145</v>
      </c>
      <c r="AF178" t="s">
        <v>145</v>
      </c>
      <c r="AI178" t="s">
        <v>145</v>
      </c>
      <c r="AJ178" t="s">
        <v>145</v>
      </c>
      <c r="AK178" t="s">
        <v>145</v>
      </c>
      <c r="AL178" t="s">
        <v>145</v>
      </c>
      <c r="AM178" t="s">
        <v>145</v>
      </c>
    </row>
    <row r="179" spans="1:39" hidden="1" x14ac:dyDescent="0.3">
      <c r="A179">
        <v>424916</v>
      </c>
      <c r="B179" t="s">
        <v>1436</v>
      </c>
      <c r="R179" t="s">
        <v>146</v>
      </c>
      <c r="AE179" t="s">
        <v>146</v>
      </c>
      <c r="AG179" t="s">
        <v>144</v>
      </c>
      <c r="AH179" t="s">
        <v>146</v>
      </c>
      <c r="AI179" t="s">
        <v>145</v>
      </c>
      <c r="AJ179" t="s">
        <v>145</v>
      </c>
      <c r="AK179" t="s">
        <v>145</v>
      </c>
      <c r="AL179" t="s">
        <v>145</v>
      </c>
      <c r="AM179" t="s">
        <v>145</v>
      </c>
    </row>
    <row r="180" spans="1:39" hidden="1" x14ac:dyDescent="0.3">
      <c r="A180">
        <v>421170</v>
      </c>
      <c r="B180" t="s">
        <v>1436</v>
      </c>
      <c r="L180" t="s">
        <v>144</v>
      </c>
      <c r="R180" t="s">
        <v>145</v>
      </c>
      <c r="AE180" t="s">
        <v>145</v>
      </c>
      <c r="AI180" t="s">
        <v>145</v>
      </c>
      <c r="AJ180" t="s">
        <v>145</v>
      </c>
      <c r="AK180" t="s">
        <v>145</v>
      </c>
      <c r="AL180" t="s">
        <v>145</v>
      </c>
      <c r="AM180" t="s">
        <v>145</v>
      </c>
    </row>
    <row r="181" spans="1:39" hidden="1" x14ac:dyDescent="0.3">
      <c r="A181">
        <v>417248</v>
      </c>
      <c r="B181" t="s">
        <v>1436</v>
      </c>
      <c r="L181" t="s">
        <v>145</v>
      </c>
      <c r="U181" t="s">
        <v>145</v>
      </c>
      <c r="Y181" t="s">
        <v>144</v>
      </c>
      <c r="AI181" t="s">
        <v>145</v>
      </c>
      <c r="AJ181" t="s">
        <v>145</v>
      </c>
      <c r="AK181" t="s">
        <v>145</v>
      </c>
      <c r="AL181" t="s">
        <v>145</v>
      </c>
      <c r="AM181" t="s">
        <v>145</v>
      </c>
    </row>
    <row r="182" spans="1:39" hidden="1" x14ac:dyDescent="0.3">
      <c r="A182">
        <v>421488</v>
      </c>
      <c r="B182" t="s">
        <v>1436</v>
      </c>
      <c r="N182" t="s">
        <v>144</v>
      </c>
      <c r="AA182" t="s">
        <v>146</v>
      </c>
      <c r="AD182" t="s">
        <v>146</v>
      </c>
      <c r="AI182" t="s">
        <v>145</v>
      </c>
      <c r="AJ182" t="s">
        <v>145</v>
      </c>
      <c r="AK182" t="s">
        <v>145</v>
      </c>
      <c r="AL182" t="s">
        <v>145</v>
      </c>
      <c r="AM182" t="s">
        <v>145</v>
      </c>
    </row>
    <row r="183" spans="1:39" hidden="1" x14ac:dyDescent="0.3">
      <c r="A183">
        <v>424566</v>
      </c>
      <c r="B183" t="s">
        <v>1436</v>
      </c>
      <c r="AA183" t="s">
        <v>144</v>
      </c>
      <c r="AD183" t="s">
        <v>146</v>
      </c>
      <c r="AF183" t="s">
        <v>146</v>
      </c>
      <c r="AG183" t="s">
        <v>146</v>
      </c>
      <c r="AI183" t="s">
        <v>145</v>
      </c>
      <c r="AJ183" t="s">
        <v>145</v>
      </c>
      <c r="AK183" t="s">
        <v>145</v>
      </c>
      <c r="AL183" t="s">
        <v>145</v>
      </c>
      <c r="AM183" t="s">
        <v>145</v>
      </c>
    </row>
    <row r="184" spans="1:39" hidden="1" x14ac:dyDescent="0.3">
      <c r="A184">
        <v>424472</v>
      </c>
      <c r="B184" t="s">
        <v>1436</v>
      </c>
      <c r="AD184" t="s">
        <v>146</v>
      </c>
      <c r="AG184" t="s">
        <v>146</v>
      </c>
      <c r="AH184" t="s">
        <v>146</v>
      </c>
      <c r="AI184" t="s">
        <v>145</v>
      </c>
      <c r="AJ184" t="s">
        <v>145</v>
      </c>
      <c r="AK184" t="s">
        <v>145</v>
      </c>
      <c r="AL184" t="s">
        <v>145</v>
      </c>
      <c r="AM184" t="s">
        <v>145</v>
      </c>
    </row>
    <row r="185" spans="1:39" hidden="1" x14ac:dyDescent="0.3">
      <c r="A185">
        <v>421744</v>
      </c>
      <c r="B185" t="s">
        <v>1436</v>
      </c>
      <c r="Q185" t="s">
        <v>144</v>
      </c>
      <c r="AE185" t="s">
        <v>146</v>
      </c>
      <c r="AF185" t="s">
        <v>146</v>
      </c>
      <c r="AG185" t="s">
        <v>146</v>
      </c>
      <c r="AI185" t="s">
        <v>145</v>
      </c>
      <c r="AJ185" t="s">
        <v>145</v>
      </c>
      <c r="AK185" t="s">
        <v>145</v>
      </c>
      <c r="AL185" t="s">
        <v>145</v>
      </c>
      <c r="AM185" t="s">
        <v>145</v>
      </c>
    </row>
    <row r="186" spans="1:39" hidden="1" x14ac:dyDescent="0.3">
      <c r="A186">
        <v>423027</v>
      </c>
      <c r="B186" t="s">
        <v>1436</v>
      </c>
      <c r="AD186" t="s">
        <v>145</v>
      </c>
      <c r="AE186" t="s">
        <v>146</v>
      </c>
      <c r="AF186" t="s">
        <v>146</v>
      </c>
      <c r="AG186" t="s">
        <v>145</v>
      </c>
      <c r="AI186" t="s">
        <v>145</v>
      </c>
      <c r="AJ186" t="s">
        <v>145</v>
      </c>
      <c r="AK186" t="s">
        <v>145</v>
      </c>
      <c r="AL186" t="s">
        <v>145</v>
      </c>
      <c r="AM186" t="s">
        <v>145</v>
      </c>
    </row>
    <row r="187" spans="1:39" hidden="1" x14ac:dyDescent="0.3">
      <c r="A187">
        <v>424376</v>
      </c>
      <c r="B187" t="s">
        <v>1436</v>
      </c>
      <c r="AD187" t="s">
        <v>146</v>
      </c>
      <c r="AE187" t="s">
        <v>146</v>
      </c>
      <c r="AG187" t="s">
        <v>146</v>
      </c>
      <c r="AH187" t="s">
        <v>146</v>
      </c>
      <c r="AI187" t="s">
        <v>145</v>
      </c>
      <c r="AJ187" t="s">
        <v>145</v>
      </c>
      <c r="AK187" t="s">
        <v>145</v>
      </c>
      <c r="AL187" t="s">
        <v>145</v>
      </c>
      <c r="AM187" t="s">
        <v>145</v>
      </c>
    </row>
    <row r="188" spans="1:39" hidden="1" x14ac:dyDescent="0.3">
      <c r="A188">
        <v>423128</v>
      </c>
      <c r="B188" t="s">
        <v>1436</v>
      </c>
      <c r="U188" t="s">
        <v>145</v>
      </c>
      <c r="AA188" t="s">
        <v>145</v>
      </c>
      <c r="AF188" t="s">
        <v>146</v>
      </c>
      <c r="AG188" t="s">
        <v>145</v>
      </c>
      <c r="AI188" t="s">
        <v>145</v>
      </c>
      <c r="AJ188" t="s">
        <v>145</v>
      </c>
      <c r="AK188" t="s">
        <v>145</v>
      </c>
      <c r="AL188" t="s">
        <v>145</v>
      </c>
      <c r="AM188" t="s">
        <v>145</v>
      </c>
    </row>
    <row r="189" spans="1:39" hidden="1" x14ac:dyDescent="0.3">
      <c r="A189">
        <v>422994</v>
      </c>
      <c r="B189" t="s">
        <v>1436</v>
      </c>
      <c r="AD189" t="s">
        <v>146</v>
      </c>
      <c r="AE189" t="s">
        <v>145</v>
      </c>
      <c r="AI189" t="s">
        <v>145</v>
      </c>
      <c r="AJ189" t="s">
        <v>145</v>
      </c>
      <c r="AK189" t="s">
        <v>145</v>
      </c>
      <c r="AL189" t="s">
        <v>145</v>
      </c>
      <c r="AM189" t="s">
        <v>145</v>
      </c>
    </row>
    <row r="190" spans="1:39" hidden="1" x14ac:dyDescent="0.3">
      <c r="A190">
        <v>422928</v>
      </c>
      <c r="B190" t="s">
        <v>1436</v>
      </c>
      <c r="I190" t="s">
        <v>144</v>
      </c>
      <c r="AG190" t="s">
        <v>144</v>
      </c>
      <c r="AI190" t="s">
        <v>145</v>
      </c>
      <c r="AJ190" t="s">
        <v>145</v>
      </c>
      <c r="AK190" t="s">
        <v>145</v>
      </c>
      <c r="AL190" t="s">
        <v>145</v>
      </c>
      <c r="AM190" t="s">
        <v>145</v>
      </c>
    </row>
    <row r="191" spans="1:39" hidden="1" x14ac:dyDescent="0.3">
      <c r="A191">
        <v>423934</v>
      </c>
      <c r="B191" t="s">
        <v>1436</v>
      </c>
      <c r="AE191" t="s">
        <v>145</v>
      </c>
      <c r="AG191" t="s">
        <v>145</v>
      </c>
      <c r="AI191" t="s">
        <v>145</v>
      </c>
      <c r="AJ191" t="s">
        <v>145</v>
      </c>
      <c r="AK191" t="s">
        <v>145</v>
      </c>
      <c r="AL191" t="s">
        <v>145</v>
      </c>
      <c r="AM191" t="s">
        <v>145</v>
      </c>
    </row>
    <row r="192" spans="1:39" hidden="1" x14ac:dyDescent="0.3">
      <c r="A192">
        <v>425650</v>
      </c>
      <c r="B192" t="s">
        <v>1436</v>
      </c>
      <c r="E192" t="s">
        <v>145</v>
      </c>
      <c r="G192" t="s">
        <v>145</v>
      </c>
      <c r="AG192" t="s">
        <v>146</v>
      </c>
      <c r="AI192" t="s">
        <v>145</v>
      </c>
      <c r="AJ192" t="s">
        <v>145</v>
      </c>
      <c r="AK192" t="s">
        <v>145</v>
      </c>
      <c r="AL192" t="s">
        <v>145</v>
      </c>
      <c r="AM192" t="s">
        <v>145</v>
      </c>
    </row>
    <row r="193" spans="1:39" hidden="1" x14ac:dyDescent="0.3">
      <c r="A193">
        <v>424870</v>
      </c>
      <c r="B193" t="s">
        <v>1436</v>
      </c>
      <c r="R193" t="s">
        <v>144</v>
      </c>
      <c r="X193" t="s">
        <v>145</v>
      </c>
      <c r="AD193" t="s">
        <v>146</v>
      </c>
      <c r="AI193" t="s">
        <v>145</v>
      </c>
      <c r="AJ193" t="s">
        <v>145</v>
      </c>
      <c r="AK193" t="s">
        <v>145</v>
      </c>
      <c r="AL193" t="s">
        <v>145</v>
      </c>
      <c r="AM193" t="s">
        <v>145</v>
      </c>
    </row>
    <row r="194" spans="1:39" hidden="1" x14ac:dyDescent="0.3">
      <c r="A194">
        <v>422647</v>
      </c>
      <c r="B194" t="s">
        <v>1436</v>
      </c>
      <c r="Y194" t="s">
        <v>144</v>
      </c>
      <c r="AD194" t="s">
        <v>145</v>
      </c>
      <c r="AG194" t="s">
        <v>146</v>
      </c>
      <c r="AI194" t="s">
        <v>145</v>
      </c>
      <c r="AJ194" t="s">
        <v>145</v>
      </c>
      <c r="AK194" t="s">
        <v>145</v>
      </c>
      <c r="AL194" t="s">
        <v>145</v>
      </c>
      <c r="AM194" t="s">
        <v>145</v>
      </c>
    </row>
    <row r="195" spans="1:39" hidden="1" x14ac:dyDescent="0.3">
      <c r="A195">
        <v>419489</v>
      </c>
      <c r="B195" t="s">
        <v>1436</v>
      </c>
      <c r="Z195" t="s">
        <v>144</v>
      </c>
      <c r="AA195" t="s">
        <v>144</v>
      </c>
      <c r="AD195" t="s">
        <v>144</v>
      </c>
      <c r="AE195" t="s">
        <v>146</v>
      </c>
      <c r="AI195" t="s">
        <v>145</v>
      </c>
      <c r="AJ195" t="s">
        <v>145</v>
      </c>
      <c r="AK195" t="s">
        <v>145</v>
      </c>
      <c r="AL195" t="s">
        <v>145</v>
      </c>
      <c r="AM195" t="s">
        <v>145</v>
      </c>
    </row>
    <row r="196" spans="1:39" hidden="1" x14ac:dyDescent="0.3">
      <c r="A196">
        <v>426959</v>
      </c>
      <c r="B196" t="s">
        <v>1436</v>
      </c>
      <c r="N196" t="s">
        <v>144</v>
      </c>
      <c r="U196" t="s">
        <v>146</v>
      </c>
      <c r="Y196" t="s">
        <v>144</v>
      </c>
      <c r="AF196" t="s">
        <v>146</v>
      </c>
      <c r="AI196" t="s">
        <v>145</v>
      </c>
      <c r="AJ196" t="s">
        <v>145</v>
      </c>
      <c r="AK196" t="s">
        <v>145</v>
      </c>
      <c r="AL196" t="s">
        <v>145</v>
      </c>
      <c r="AM196" t="s">
        <v>145</v>
      </c>
    </row>
    <row r="197" spans="1:39" hidden="1" x14ac:dyDescent="0.3">
      <c r="A197">
        <v>422785</v>
      </c>
      <c r="B197" t="s">
        <v>1436</v>
      </c>
      <c r="AA197" t="s">
        <v>144</v>
      </c>
      <c r="AB197" t="s">
        <v>144</v>
      </c>
      <c r="AF197" t="s">
        <v>144</v>
      </c>
      <c r="AI197" t="s">
        <v>145</v>
      </c>
      <c r="AJ197" t="s">
        <v>145</v>
      </c>
      <c r="AK197" t="s">
        <v>145</v>
      </c>
      <c r="AL197" t="s">
        <v>145</v>
      </c>
      <c r="AM197" t="s">
        <v>145</v>
      </c>
    </row>
    <row r="198" spans="1:39" hidden="1" x14ac:dyDescent="0.3">
      <c r="A198">
        <v>413195</v>
      </c>
      <c r="B198" t="s">
        <v>1436</v>
      </c>
      <c r="K198" t="s">
        <v>144</v>
      </c>
      <c r="R198" t="s">
        <v>146</v>
      </c>
      <c r="AD198" t="s">
        <v>146</v>
      </c>
      <c r="AI198" t="s">
        <v>145</v>
      </c>
      <c r="AJ198" t="s">
        <v>145</v>
      </c>
      <c r="AK198" t="s">
        <v>145</v>
      </c>
      <c r="AL198" t="s">
        <v>145</v>
      </c>
      <c r="AM198" t="s">
        <v>145</v>
      </c>
    </row>
    <row r="199" spans="1:39" hidden="1" x14ac:dyDescent="0.3">
      <c r="A199">
        <v>425749</v>
      </c>
      <c r="B199" t="s">
        <v>1436</v>
      </c>
      <c r="K199" t="s">
        <v>144</v>
      </c>
      <c r="Q199" t="s">
        <v>146</v>
      </c>
      <c r="AG199" t="s">
        <v>146</v>
      </c>
      <c r="AI199" t="s">
        <v>145</v>
      </c>
      <c r="AJ199" t="s">
        <v>145</v>
      </c>
      <c r="AK199" t="s">
        <v>145</v>
      </c>
      <c r="AL199" t="s">
        <v>145</v>
      </c>
      <c r="AM199" t="s">
        <v>145</v>
      </c>
    </row>
    <row r="200" spans="1:39" hidden="1" x14ac:dyDescent="0.3">
      <c r="A200">
        <v>425213</v>
      </c>
      <c r="B200" t="s">
        <v>1436</v>
      </c>
      <c r="AE200" t="s">
        <v>145</v>
      </c>
      <c r="AF200" t="s">
        <v>146</v>
      </c>
      <c r="AG200" t="s">
        <v>145</v>
      </c>
      <c r="AH200" t="s">
        <v>144</v>
      </c>
      <c r="AI200" t="s">
        <v>145</v>
      </c>
      <c r="AJ200" t="s">
        <v>145</v>
      </c>
      <c r="AK200" t="s">
        <v>145</v>
      </c>
      <c r="AL200" t="s">
        <v>145</v>
      </c>
      <c r="AM200" t="s">
        <v>145</v>
      </c>
    </row>
    <row r="201" spans="1:39" hidden="1" x14ac:dyDescent="0.3">
      <c r="A201">
        <v>426534</v>
      </c>
      <c r="B201" t="s">
        <v>1436</v>
      </c>
      <c r="U201" t="s">
        <v>146</v>
      </c>
      <c r="V201" t="s">
        <v>145</v>
      </c>
      <c r="AF201" t="s">
        <v>146</v>
      </c>
      <c r="AG201" t="s">
        <v>145</v>
      </c>
      <c r="AI201" t="s">
        <v>145</v>
      </c>
      <c r="AJ201" t="s">
        <v>145</v>
      </c>
      <c r="AK201" t="s">
        <v>145</v>
      </c>
      <c r="AL201" t="s">
        <v>145</v>
      </c>
      <c r="AM201" t="s">
        <v>145</v>
      </c>
    </row>
    <row r="202" spans="1:39" hidden="1" x14ac:dyDescent="0.3">
      <c r="A202">
        <v>421324</v>
      </c>
      <c r="B202" t="s">
        <v>1436</v>
      </c>
      <c r="T202" t="s">
        <v>144</v>
      </c>
      <c r="AA202" t="s">
        <v>146</v>
      </c>
      <c r="AD202" t="s">
        <v>145</v>
      </c>
      <c r="AF202" t="s">
        <v>146</v>
      </c>
      <c r="AI202" t="s">
        <v>145</v>
      </c>
      <c r="AJ202" t="s">
        <v>145</v>
      </c>
      <c r="AK202" t="s">
        <v>145</v>
      </c>
      <c r="AL202" t="s">
        <v>145</v>
      </c>
      <c r="AM202" t="s">
        <v>145</v>
      </c>
    </row>
    <row r="203" spans="1:39" hidden="1" x14ac:dyDescent="0.3">
      <c r="A203">
        <v>425001</v>
      </c>
      <c r="B203" t="s">
        <v>1436</v>
      </c>
      <c r="V203" t="s">
        <v>145</v>
      </c>
      <c r="AH203" t="s">
        <v>145</v>
      </c>
      <c r="AI203" t="s">
        <v>145</v>
      </c>
      <c r="AJ203" t="s">
        <v>145</v>
      </c>
      <c r="AK203" t="s">
        <v>145</v>
      </c>
      <c r="AL203" t="s">
        <v>145</v>
      </c>
      <c r="AM203" t="s">
        <v>145</v>
      </c>
    </row>
    <row r="204" spans="1:39" hidden="1" x14ac:dyDescent="0.3">
      <c r="A204">
        <v>424852</v>
      </c>
      <c r="B204" t="s">
        <v>1436</v>
      </c>
      <c r="AD204" t="s">
        <v>146</v>
      </c>
      <c r="AF204" t="s">
        <v>146</v>
      </c>
      <c r="AG204" t="s">
        <v>146</v>
      </c>
      <c r="AI204" t="s">
        <v>145</v>
      </c>
      <c r="AJ204" t="s">
        <v>145</v>
      </c>
      <c r="AK204" t="s">
        <v>145</v>
      </c>
      <c r="AL204" t="s">
        <v>145</v>
      </c>
      <c r="AM204" t="s">
        <v>145</v>
      </c>
    </row>
    <row r="205" spans="1:39" hidden="1" x14ac:dyDescent="0.3">
      <c r="A205">
        <v>421423</v>
      </c>
      <c r="B205" t="s">
        <v>1436</v>
      </c>
      <c r="AE205" t="s">
        <v>146</v>
      </c>
      <c r="AF205" t="s">
        <v>144</v>
      </c>
      <c r="AI205" t="s">
        <v>145</v>
      </c>
      <c r="AJ205" t="s">
        <v>145</v>
      </c>
      <c r="AK205" t="s">
        <v>145</v>
      </c>
      <c r="AL205" t="s">
        <v>145</v>
      </c>
      <c r="AM205" t="s">
        <v>145</v>
      </c>
    </row>
    <row r="206" spans="1:39" hidden="1" x14ac:dyDescent="0.3">
      <c r="A206">
        <v>426834</v>
      </c>
      <c r="B206" t="s">
        <v>1436</v>
      </c>
      <c r="AD206" t="s">
        <v>146</v>
      </c>
      <c r="AI206" t="s">
        <v>145</v>
      </c>
      <c r="AJ206" t="s">
        <v>145</v>
      </c>
      <c r="AK206" t="s">
        <v>145</v>
      </c>
      <c r="AL206" t="s">
        <v>145</v>
      </c>
      <c r="AM206" t="s">
        <v>145</v>
      </c>
    </row>
    <row r="207" spans="1:39" hidden="1" x14ac:dyDescent="0.3">
      <c r="A207">
        <v>415942</v>
      </c>
      <c r="B207" t="s">
        <v>1436</v>
      </c>
      <c r="AI207" t="s">
        <v>145</v>
      </c>
      <c r="AJ207" t="s">
        <v>145</v>
      </c>
      <c r="AK207" t="s">
        <v>145</v>
      </c>
      <c r="AL207" t="s">
        <v>145</v>
      </c>
      <c r="AM207" t="s">
        <v>145</v>
      </c>
    </row>
    <row r="208" spans="1:39" hidden="1" x14ac:dyDescent="0.3">
      <c r="A208">
        <v>425519</v>
      </c>
      <c r="B208" t="s">
        <v>1436</v>
      </c>
      <c r="V208" t="s">
        <v>145</v>
      </c>
      <c r="AA208" t="s">
        <v>144</v>
      </c>
      <c r="AE208" t="s">
        <v>145</v>
      </c>
      <c r="AI208" t="s">
        <v>145</v>
      </c>
      <c r="AJ208" t="s">
        <v>145</v>
      </c>
      <c r="AK208" t="s">
        <v>145</v>
      </c>
      <c r="AL208" t="s">
        <v>145</v>
      </c>
      <c r="AM208" t="s">
        <v>145</v>
      </c>
    </row>
    <row r="209" spans="1:39" hidden="1" x14ac:dyDescent="0.3">
      <c r="A209">
        <v>424593</v>
      </c>
      <c r="B209" t="s">
        <v>1436</v>
      </c>
      <c r="L209" t="s">
        <v>145</v>
      </c>
      <c r="AE209" t="s">
        <v>145</v>
      </c>
      <c r="AI209" t="s">
        <v>145</v>
      </c>
      <c r="AJ209" t="s">
        <v>145</v>
      </c>
      <c r="AK209" t="s">
        <v>145</v>
      </c>
      <c r="AL209" t="s">
        <v>145</v>
      </c>
      <c r="AM209" t="s">
        <v>145</v>
      </c>
    </row>
    <row r="210" spans="1:39" hidden="1" x14ac:dyDescent="0.3">
      <c r="A210">
        <v>423681</v>
      </c>
      <c r="B210" t="s">
        <v>1436</v>
      </c>
      <c r="Y210" t="s">
        <v>144</v>
      </c>
      <c r="AB210" t="s">
        <v>144</v>
      </c>
      <c r="AE210" t="s">
        <v>146</v>
      </c>
      <c r="AG210" t="s">
        <v>144</v>
      </c>
      <c r="AI210" t="s">
        <v>145</v>
      </c>
      <c r="AJ210" t="s">
        <v>145</v>
      </c>
      <c r="AK210" t="s">
        <v>145</v>
      </c>
      <c r="AL210" t="s">
        <v>145</v>
      </c>
      <c r="AM210" t="s">
        <v>145</v>
      </c>
    </row>
    <row r="211" spans="1:39" hidden="1" x14ac:dyDescent="0.3">
      <c r="A211">
        <v>421163</v>
      </c>
      <c r="B211" t="s">
        <v>1436</v>
      </c>
      <c r="AE211" t="s">
        <v>146</v>
      </c>
      <c r="AF211" t="s">
        <v>145</v>
      </c>
      <c r="AG211" t="s">
        <v>144</v>
      </c>
      <c r="AI211" t="s">
        <v>145</v>
      </c>
      <c r="AJ211" t="s">
        <v>145</v>
      </c>
      <c r="AK211" t="s">
        <v>145</v>
      </c>
      <c r="AL211" t="s">
        <v>145</v>
      </c>
      <c r="AM211" t="s">
        <v>145</v>
      </c>
    </row>
    <row r="212" spans="1:39" hidden="1" x14ac:dyDescent="0.3">
      <c r="A212">
        <v>425224</v>
      </c>
      <c r="B212" t="s">
        <v>1436</v>
      </c>
      <c r="AI212" t="s">
        <v>145</v>
      </c>
      <c r="AJ212" t="s">
        <v>145</v>
      </c>
      <c r="AK212" t="s">
        <v>145</v>
      </c>
      <c r="AL212" t="s">
        <v>145</v>
      </c>
      <c r="AM212" t="s">
        <v>145</v>
      </c>
    </row>
    <row r="213" spans="1:39" hidden="1" x14ac:dyDescent="0.3">
      <c r="A213">
        <v>424784</v>
      </c>
      <c r="B213" t="s">
        <v>1436</v>
      </c>
      <c r="AA213" t="s">
        <v>144</v>
      </c>
      <c r="AF213" t="s">
        <v>146</v>
      </c>
      <c r="AI213" t="s">
        <v>145</v>
      </c>
      <c r="AJ213" t="s">
        <v>145</v>
      </c>
      <c r="AK213" t="s">
        <v>145</v>
      </c>
      <c r="AL213" t="s">
        <v>145</v>
      </c>
      <c r="AM213" t="s">
        <v>145</v>
      </c>
    </row>
    <row r="214" spans="1:39" hidden="1" x14ac:dyDescent="0.3">
      <c r="A214">
        <v>423172</v>
      </c>
      <c r="B214" t="s">
        <v>1436</v>
      </c>
      <c r="AI214" t="s">
        <v>145</v>
      </c>
      <c r="AJ214" t="s">
        <v>145</v>
      </c>
      <c r="AK214" t="s">
        <v>145</v>
      </c>
      <c r="AL214" t="s">
        <v>145</v>
      </c>
      <c r="AM214" t="s">
        <v>145</v>
      </c>
    </row>
    <row r="215" spans="1:39" hidden="1" x14ac:dyDescent="0.3">
      <c r="A215">
        <v>423106</v>
      </c>
      <c r="B215" t="s">
        <v>1436</v>
      </c>
      <c r="E215" t="s">
        <v>144</v>
      </c>
      <c r="K215" t="s">
        <v>144</v>
      </c>
      <c r="AD215" t="s">
        <v>144</v>
      </c>
      <c r="AG215" t="s">
        <v>144</v>
      </c>
      <c r="AI215" t="s">
        <v>145</v>
      </c>
      <c r="AJ215" t="s">
        <v>145</v>
      </c>
      <c r="AK215" t="s">
        <v>145</v>
      </c>
      <c r="AL215" t="s">
        <v>145</v>
      </c>
      <c r="AM215" t="s">
        <v>145</v>
      </c>
    </row>
    <row r="216" spans="1:39" hidden="1" x14ac:dyDescent="0.3">
      <c r="A216">
        <v>422504</v>
      </c>
      <c r="B216" t="s">
        <v>1436</v>
      </c>
      <c r="I216" t="s">
        <v>144</v>
      </c>
      <c r="AA216" t="s">
        <v>146</v>
      </c>
      <c r="AB216" t="s">
        <v>146</v>
      </c>
      <c r="AF216" t="s">
        <v>145</v>
      </c>
      <c r="AI216" t="s">
        <v>145</v>
      </c>
      <c r="AJ216" t="s">
        <v>145</v>
      </c>
      <c r="AK216" t="s">
        <v>145</v>
      </c>
      <c r="AL216" t="s">
        <v>145</v>
      </c>
      <c r="AM216" t="s">
        <v>145</v>
      </c>
    </row>
    <row r="217" spans="1:39" hidden="1" x14ac:dyDescent="0.3">
      <c r="A217">
        <v>424873</v>
      </c>
      <c r="B217" t="s">
        <v>1436</v>
      </c>
      <c r="M217" t="s">
        <v>145</v>
      </c>
      <c r="Q217" t="s">
        <v>145</v>
      </c>
      <c r="AE217" t="s">
        <v>145</v>
      </c>
      <c r="AI217" t="s">
        <v>145</v>
      </c>
      <c r="AJ217" t="s">
        <v>145</v>
      </c>
      <c r="AK217" t="s">
        <v>145</v>
      </c>
      <c r="AL217" t="s">
        <v>145</v>
      </c>
      <c r="AM217" t="s">
        <v>145</v>
      </c>
    </row>
    <row r="218" spans="1:39" hidden="1" x14ac:dyDescent="0.3">
      <c r="A218">
        <v>425722</v>
      </c>
      <c r="B218" t="s">
        <v>1436</v>
      </c>
      <c r="N218" t="s">
        <v>144</v>
      </c>
      <c r="AG218" t="s">
        <v>146</v>
      </c>
      <c r="AI218" t="s">
        <v>145</v>
      </c>
      <c r="AJ218" t="s">
        <v>145</v>
      </c>
      <c r="AK218" t="s">
        <v>145</v>
      </c>
      <c r="AL218" t="s">
        <v>145</v>
      </c>
      <c r="AM218" t="s">
        <v>145</v>
      </c>
    </row>
    <row r="219" spans="1:39" hidden="1" x14ac:dyDescent="0.3">
      <c r="A219">
        <v>425005</v>
      </c>
      <c r="B219" t="s">
        <v>1436</v>
      </c>
      <c r="R219" t="s">
        <v>146</v>
      </c>
      <c r="AE219" t="s">
        <v>145</v>
      </c>
      <c r="AI219" t="s">
        <v>145</v>
      </c>
      <c r="AJ219" t="s">
        <v>145</v>
      </c>
      <c r="AK219" t="s">
        <v>145</v>
      </c>
      <c r="AL219" t="s">
        <v>145</v>
      </c>
      <c r="AM219" t="s">
        <v>145</v>
      </c>
    </row>
    <row r="220" spans="1:39" hidden="1" x14ac:dyDescent="0.3">
      <c r="A220">
        <v>417799</v>
      </c>
      <c r="B220" t="s">
        <v>1436</v>
      </c>
      <c r="Y220" t="s">
        <v>144</v>
      </c>
      <c r="AD220" t="s">
        <v>144</v>
      </c>
      <c r="AF220" t="s">
        <v>144</v>
      </c>
      <c r="AH220" t="s">
        <v>144</v>
      </c>
      <c r="AI220" t="s">
        <v>145</v>
      </c>
      <c r="AJ220" t="s">
        <v>145</v>
      </c>
      <c r="AK220" t="s">
        <v>145</v>
      </c>
      <c r="AL220" t="s">
        <v>145</v>
      </c>
      <c r="AM220" t="s">
        <v>145</v>
      </c>
    </row>
    <row r="221" spans="1:39" hidden="1" x14ac:dyDescent="0.3">
      <c r="A221">
        <v>422711</v>
      </c>
      <c r="B221" t="s">
        <v>1436</v>
      </c>
      <c r="AD221" t="s">
        <v>144</v>
      </c>
      <c r="AE221" t="s">
        <v>145</v>
      </c>
      <c r="AI221" t="s">
        <v>145</v>
      </c>
      <c r="AJ221" t="s">
        <v>145</v>
      </c>
      <c r="AK221" t="s">
        <v>145</v>
      </c>
      <c r="AL221" t="s">
        <v>145</v>
      </c>
      <c r="AM221" t="s">
        <v>145</v>
      </c>
    </row>
    <row r="222" spans="1:39" hidden="1" x14ac:dyDescent="0.3">
      <c r="A222">
        <v>418388</v>
      </c>
      <c r="B222" t="s">
        <v>1436</v>
      </c>
      <c r="L222" t="s">
        <v>144</v>
      </c>
      <c r="R222" t="s">
        <v>144</v>
      </c>
      <c r="Z222" t="s">
        <v>144</v>
      </c>
      <c r="AA222" t="s">
        <v>144</v>
      </c>
      <c r="AI222" t="s">
        <v>145</v>
      </c>
      <c r="AJ222" t="s">
        <v>145</v>
      </c>
      <c r="AK222" t="s">
        <v>145</v>
      </c>
      <c r="AL222" t="s">
        <v>145</v>
      </c>
      <c r="AM222" t="s">
        <v>145</v>
      </c>
    </row>
    <row r="223" spans="1:39" hidden="1" x14ac:dyDescent="0.3">
      <c r="A223">
        <v>423095</v>
      </c>
      <c r="B223" t="s">
        <v>1436</v>
      </c>
      <c r="AD223" t="s">
        <v>146</v>
      </c>
      <c r="AE223" t="s">
        <v>145</v>
      </c>
      <c r="AG223" t="s">
        <v>146</v>
      </c>
      <c r="AI223" t="s">
        <v>145</v>
      </c>
      <c r="AJ223" t="s">
        <v>145</v>
      </c>
      <c r="AK223" t="s">
        <v>145</v>
      </c>
      <c r="AL223" t="s">
        <v>145</v>
      </c>
      <c r="AM223" t="s">
        <v>145</v>
      </c>
    </row>
    <row r="224" spans="1:39" hidden="1" x14ac:dyDescent="0.3">
      <c r="A224">
        <v>424935</v>
      </c>
      <c r="B224" t="s">
        <v>1436</v>
      </c>
      <c r="N224" t="s">
        <v>144</v>
      </c>
      <c r="AF224" t="s">
        <v>146</v>
      </c>
      <c r="AI224" t="s">
        <v>145</v>
      </c>
      <c r="AJ224" t="s">
        <v>145</v>
      </c>
      <c r="AK224" t="s">
        <v>145</v>
      </c>
      <c r="AL224" t="s">
        <v>145</v>
      </c>
      <c r="AM224" t="s">
        <v>145</v>
      </c>
    </row>
    <row r="225" spans="1:39" hidden="1" x14ac:dyDescent="0.3">
      <c r="A225">
        <v>425243</v>
      </c>
      <c r="B225" t="s">
        <v>1436</v>
      </c>
      <c r="S225" t="s">
        <v>146</v>
      </c>
      <c r="AG225" t="s">
        <v>145</v>
      </c>
      <c r="AI225" t="s">
        <v>145</v>
      </c>
      <c r="AJ225" t="s">
        <v>145</v>
      </c>
      <c r="AK225" t="s">
        <v>145</v>
      </c>
      <c r="AL225" t="s">
        <v>145</v>
      </c>
      <c r="AM225" t="s">
        <v>145</v>
      </c>
    </row>
    <row r="226" spans="1:39" hidden="1" x14ac:dyDescent="0.3">
      <c r="A226">
        <v>425567</v>
      </c>
      <c r="B226" t="s">
        <v>1436</v>
      </c>
      <c r="M226" t="s">
        <v>145</v>
      </c>
      <c r="AE226" t="s">
        <v>146</v>
      </c>
      <c r="AI226" t="s">
        <v>145</v>
      </c>
      <c r="AJ226" t="s">
        <v>145</v>
      </c>
      <c r="AK226" t="s">
        <v>145</v>
      </c>
      <c r="AL226" t="s">
        <v>145</v>
      </c>
      <c r="AM226" t="s">
        <v>145</v>
      </c>
    </row>
    <row r="227" spans="1:39" hidden="1" x14ac:dyDescent="0.3">
      <c r="A227">
        <v>420387</v>
      </c>
      <c r="B227" t="s">
        <v>1436</v>
      </c>
      <c r="H227" t="s">
        <v>144</v>
      </c>
      <c r="K227" t="s">
        <v>144</v>
      </c>
      <c r="AE227" t="s">
        <v>144</v>
      </c>
      <c r="AI227" t="s">
        <v>145</v>
      </c>
      <c r="AJ227" t="s">
        <v>145</v>
      </c>
      <c r="AK227" t="s">
        <v>145</v>
      </c>
      <c r="AL227" t="s">
        <v>145</v>
      </c>
      <c r="AM227" t="s">
        <v>145</v>
      </c>
    </row>
    <row r="228" spans="1:39" hidden="1" x14ac:dyDescent="0.3">
      <c r="A228">
        <v>421164</v>
      </c>
      <c r="B228" t="s">
        <v>1436</v>
      </c>
      <c r="AE228" t="s">
        <v>145</v>
      </c>
      <c r="AF228" t="s">
        <v>144</v>
      </c>
      <c r="AI228" t="s">
        <v>145</v>
      </c>
      <c r="AJ228" t="s">
        <v>145</v>
      </c>
      <c r="AK228" t="s">
        <v>145</v>
      </c>
      <c r="AL228" t="s">
        <v>145</v>
      </c>
      <c r="AM228" t="s">
        <v>145</v>
      </c>
    </row>
    <row r="229" spans="1:39" hidden="1" x14ac:dyDescent="0.3">
      <c r="A229">
        <v>425071</v>
      </c>
      <c r="B229" t="s">
        <v>1436</v>
      </c>
      <c r="AA229" t="s">
        <v>146</v>
      </c>
      <c r="AD229" t="s">
        <v>146</v>
      </c>
      <c r="AE229" t="s">
        <v>146</v>
      </c>
      <c r="AI229" t="s">
        <v>145</v>
      </c>
      <c r="AJ229" t="s">
        <v>145</v>
      </c>
      <c r="AK229" t="s">
        <v>145</v>
      </c>
      <c r="AL229" t="s">
        <v>145</v>
      </c>
      <c r="AM229" t="s">
        <v>145</v>
      </c>
    </row>
    <row r="230" spans="1:39" hidden="1" x14ac:dyDescent="0.3">
      <c r="A230">
        <v>424446</v>
      </c>
      <c r="B230" t="s">
        <v>1436</v>
      </c>
      <c r="Y230" t="s">
        <v>144</v>
      </c>
      <c r="AA230" t="s">
        <v>144</v>
      </c>
      <c r="AF230" t="s">
        <v>146</v>
      </c>
      <c r="AG230" t="s">
        <v>146</v>
      </c>
      <c r="AI230" t="s">
        <v>145</v>
      </c>
      <c r="AJ230" t="s">
        <v>145</v>
      </c>
      <c r="AK230" t="s">
        <v>145</v>
      </c>
      <c r="AL230" t="s">
        <v>145</v>
      </c>
      <c r="AM230" t="s">
        <v>145</v>
      </c>
    </row>
    <row r="231" spans="1:39" hidden="1" x14ac:dyDescent="0.3">
      <c r="A231">
        <v>423920</v>
      </c>
      <c r="B231" t="s">
        <v>1436</v>
      </c>
      <c r="S231" t="s">
        <v>146</v>
      </c>
      <c r="Y231" t="s">
        <v>144</v>
      </c>
      <c r="AE231" t="s">
        <v>144</v>
      </c>
      <c r="AG231" t="s">
        <v>145</v>
      </c>
      <c r="AI231" t="s">
        <v>145</v>
      </c>
      <c r="AJ231" t="s">
        <v>145</v>
      </c>
      <c r="AK231" t="s">
        <v>145</v>
      </c>
      <c r="AL231" t="s">
        <v>145</v>
      </c>
      <c r="AM231" t="s">
        <v>145</v>
      </c>
    </row>
    <row r="232" spans="1:39" hidden="1" x14ac:dyDescent="0.3">
      <c r="A232">
        <v>421448</v>
      </c>
      <c r="B232" t="s">
        <v>1436</v>
      </c>
      <c r="O232" t="s">
        <v>144</v>
      </c>
      <c r="S232" t="s">
        <v>144</v>
      </c>
      <c r="AH232" t="s">
        <v>144</v>
      </c>
      <c r="AI232" t="s">
        <v>145</v>
      </c>
      <c r="AJ232" t="s">
        <v>145</v>
      </c>
      <c r="AK232" t="s">
        <v>145</v>
      </c>
      <c r="AL232" t="s">
        <v>145</v>
      </c>
      <c r="AM232" t="s">
        <v>145</v>
      </c>
    </row>
    <row r="233" spans="1:39" hidden="1" x14ac:dyDescent="0.3">
      <c r="A233">
        <v>420729</v>
      </c>
      <c r="B233" t="s">
        <v>1436</v>
      </c>
      <c r="H233" t="s">
        <v>144</v>
      </c>
      <c r="Z233" t="s">
        <v>146</v>
      </c>
      <c r="AG233" t="s">
        <v>146</v>
      </c>
      <c r="AI233" t="s">
        <v>145</v>
      </c>
      <c r="AJ233" t="s">
        <v>145</v>
      </c>
      <c r="AK233" t="s">
        <v>145</v>
      </c>
      <c r="AL233" t="s">
        <v>145</v>
      </c>
      <c r="AM233" t="s">
        <v>145</v>
      </c>
    </row>
    <row r="234" spans="1:39" hidden="1" x14ac:dyDescent="0.3">
      <c r="A234">
        <v>421586</v>
      </c>
      <c r="B234" t="s">
        <v>1436</v>
      </c>
      <c r="AE234" t="s">
        <v>144</v>
      </c>
      <c r="AG234" t="s">
        <v>146</v>
      </c>
      <c r="AI234" t="s">
        <v>145</v>
      </c>
      <c r="AJ234" t="s">
        <v>145</v>
      </c>
      <c r="AK234" t="s">
        <v>145</v>
      </c>
      <c r="AL234" t="s">
        <v>145</v>
      </c>
      <c r="AM234" t="s">
        <v>145</v>
      </c>
    </row>
    <row r="235" spans="1:39" hidden="1" x14ac:dyDescent="0.3">
      <c r="A235">
        <v>423998</v>
      </c>
      <c r="B235" t="s">
        <v>1436</v>
      </c>
      <c r="AI235" t="s">
        <v>145</v>
      </c>
      <c r="AJ235" t="s">
        <v>145</v>
      </c>
      <c r="AK235" t="s">
        <v>145</v>
      </c>
      <c r="AL235" t="s">
        <v>145</v>
      </c>
      <c r="AM235" t="s">
        <v>145</v>
      </c>
    </row>
    <row r="236" spans="1:39" hidden="1" x14ac:dyDescent="0.3">
      <c r="A236">
        <v>416997</v>
      </c>
      <c r="B236" t="s">
        <v>1436</v>
      </c>
      <c r="AA236" t="s">
        <v>144</v>
      </c>
      <c r="AD236" t="s">
        <v>144</v>
      </c>
      <c r="AE236" t="s">
        <v>144</v>
      </c>
      <c r="AF236" t="s">
        <v>145</v>
      </c>
      <c r="AI236" t="s">
        <v>145</v>
      </c>
      <c r="AJ236" t="s">
        <v>145</v>
      </c>
      <c r="AK236" t="s">
        <v>145</v>
      </c>
      <c r="AL236" t="s">
        <v>145</v>
      </c>
      <c r="AM236" t="s">
        <v>145</v>
      </c>
    </row>
    <row r="237" spans="1:39" hidden="1" x14ac:dyDescent="0.3">
      <c r="A237">
        <v>420929</v>
      </c>
      <c r="B237" t="s">
        <v>1436</v>
      </c>
      <c r="T237" t="s">
        <v>146</v>
      </c>
      <c r="Z237" t="s">
        <v>144</v>
      </c>
      <c r="AF237" t="s">
        <v>146</v>
      </c>
      <c r="AI237" t="s">
        <v>145</v>
      </c>
      <c r="AJ237" t="s">
        <v>145</v>
      </c>
      <c r="AK237" t="s">
        <v>145</v>
      </c>
      <c r="AL237" t="s">
        <v>145</v>
      </c>
      <c r="AM237" t="s">
        <v>145</v>
      </c>
    </row>
    <row r="238" spans="1:39" hidden="1" x14ac:dyDescent="0.3">
      <c r="A238">
        <v>424227</v>
      </c>
      <c r="B238" t="s">
        <v>1436</v>
      </c>
      <c r="AG238" t="s">
        <v>146</v>
      </c>
      <c r="AI238" t="s">
        <v>145</v>
      </c>
      <c r="AJ238" t="s">
        <v>145</v>
      </c>
      <c r="AK238" t="s">
        <v>145</v>
      </c>
      <c r="AL238" t="s">
        <v>145</v>
      </c>
      <c r="AM238" t="s">
        <v>145</v>
      </c>
    </row>
    <row r="239" spans="1:39" hidden="1" x14ac:dyDescent="0.3">
      <c r="A239">
        <v>417945</v>
      </c>
      <c r="B239" t="s">
        <v>1436</v>
      </c>
      <c r="AA239" t="s">
        <v>144</v>
      </c>
      <c r="AB239" t="s">
        <v>144</v>
      </c>
      <c r="AD239" t="s">
        <v>144</v>
      </c>
      <c r="AH239" t="s">
        <v>144</v>
      </c>
      <c r="AI239" t="s">
        <v>145</v>
      </c>
      <c r="AJ239" t="s">
        <v>145</v>
      </c>
      <c r="AK239" t="s">
        <v>145</v>
      </c>
      <c r="AL239" t="s">
        <v>145</v>
      </c>
      <c r="AM239" t="s">
        <v>145</v>
      </c>
    </row>
    <row r="240" spans="1:39" hidden="1" x14ac:dyDescent="0.3">
      <c r="A240">
        <v>424182</v>
      </c>
      <c r="B240" t="s">
        <v>1436</v>
      </c>
      <c r="AB240" t="s">
        <v>146</v>
      </c>
      <c r="AE240" t="s">
        <v>145</v>
      </c>
      <c r="AF240" t="s">
        <v>145</v>
      </c>
      <c r="AG240" t="s">
        <v>146</v>
      </c>
      <c r="AI240" t="s">
        <v>145</v>
      </c>
      <c r="AJ240" t="s">
        <v>145</v>
      </c>
      <c r="AK240" t="s">
        <v>145</v>
      </c>
      <c r="AL240" t="s">
        <v>145</v>
      </c>
      <c r="AM240" t="s">
        <v>145</v>
      </c>
    </row>
    <row r="241" spans="1:39" hidden="1" x14ac:dyDescent="0.3">
      <c r="A241">
        <v>421210</v>
      </c>
      <c r="B241" t="s">
        <v>1436</v>
      </c>
      <c r="T241" t="s">
        <v>145</v>
      </c>
      <c r="AG241" t="s">
        <v>145</v>
      </c>
      <c r="AI241" t="s">
        <v>145</v>
      </c>
      <c r="AJ241" t="s">
        <v>145</v>
      </c>
      <c r="AK241" t="s">
        <v>145</v>
      </c>
      <c r="AL241" t="s">
        <v>145</v>
      </c>
      <c r="AM241" t="s">
        <v>145</v>
      </c>
    </row>
    <row r="242" spans="1:39" hidden="1" x14ac:dyDescent="0.3">
      <c r="A242">
        <v>423704</v>
      </c>
      <c r="B242" t="s">
        <v>1436</v>
      </c>
      <c r="E242" t="s">
        <v>144</v>
      </c>
      <c r="AD242" t="s">
        <v>144</v>
      </c>
      <c r="AE242" t="s">
        <v>146</v>
      </c>
      <c r="AG242" t="s">
        <v>146</v>
      </c>
      <c r="AI242" t="s">
        <v>145</v>
      </c>
      <c r="AJ242" t="s">
        <v>145</v>
      </c>
      <c r="AK242" t="s">
        <v>145</v>
      </c>
      <c r="AL242" t="s">
        <v>145</v>
      </c>
      <c r="AM242" t="s">
        <v>145</v>
      </c>
    </row>
    <row r="243" spans="1:39" hidden="1" x14ac:dyDescent="0.3">
      <c r="A243">
        <v>417876</v>
      </c>
      <c r="B243" t="s">
        <v>1436</v>
      </c>
      <c r="R243" t="s">
        <v>145</v>
      </c>
      <c r="S243" t="s">
        <v>146</v>
      </c>
      <c r="AH243" t="s">
        <v>144</v>
      </c>
      <c r="AI243" t="s">
        <v>145</v>
      </c>
      <c r="AJ243" t="s">
        <v>145</v>
      </c>
      <c r="AK243" t="s">
        <v>145</v>
      </c>
      <c r="AL243" t="s">
        <v>145</v>
      </c>
      <c r="AM243" t="s">
        <v>145</v>
      </c>
    </row>
    <row r="244" spans="1:39" hidden="1" x14ac:dyDescent="0.3">
      <c r="A244">
        <v>419971</v>
      </c>
      <c r="B244" t="s">
        <v>1436</v>
      </c>
      <c r="AI244" t="s">
        <v>145</v>
      </c>
      <c r="AJ244" t="s">
        <v>145</v>
      </c>
      <c r="AK244" t="s">
        <v>145</v>
      </c>
      <c r="AL244" t="s">
        <v>145</v>
      </c>
      <c r="AM244" t="s">
        <v>145</v>
      </c>
    </row>
    <row r="245" spans="1:39" hidden="1" x14ac:dyDescent="0.3">
      <c r="A245">
        <v>422406</v>
      </c>
      <c r="B245" t="s">
        <v>1436</v>
      </c>
      <c r="L245" t="s">
        <v>146</v>
      </c>
      <c r="R245" t="s">
        <v>144</v>
      </c>
      <c r="AD245" t="s">
        <v>146</v>
      </c>
      <c r="AE245" t="s">
        <v>145</v>
      </c>
      <c r="AI245" t="s">
        <v>145</v>
      </c>
      <c r="AJ245" t="s">
        <v>145</v>
      </c>
      <c r="AK245" t="s">
        <v>145</v>
      </c>
      <c r="AL245" t="s">
        <v>145</v>
      </c>
      <c r="AM245" t="s">
        <v>145</v>
      </c>
    </row>
    <row r="246" spans="1:39" hidden="1" x14ac:dyDescent="0.3">
      <c r="A246">
        <v>421928</v>
      </c>
      <c r="B246" t="s">
        <v>1436</v>
      </c>
      <c r="H246" t="s">
        <v>144</v>
      </c>
      <c r="L246" t="s">
        <v>144</v>
      </c>
      <c r="AE246" t="s">
        <v>144</v>
      </c>
      <c r="AI246" t="s">
        <v>145</v>
      </c>
      <c r="AJ246" t="s">
        <v>145</v>
      </c>
      <c r="AK246" t="s">
        <v>145</v>
      </c>
      <c r="AL246" t="s">
        <v>145</v>
      </c>
      <c r="AM246" t="s">
        <v>145</v>
      </c>
    </row>
    <row r="247" spans="1:39" hidden="1" x14ac:dyDescent="0.3">
      <c r="A247">
        <v>420660</v>
      </c>
      <c r="B247" t="s">
        <v>1436</v>
      </c>
      <c r="R247" t="s">
        <v>146</v>
      </c>
      <c r="S247" t="s">
        <v>145</v>
      </c>
      <c r="AE247" t="s">
        <v>145</v>
      </c>
      <c r="AF247" t="s">
        <v>144</v>
      </c>
      <c r="AI247" t="s">
        <v>145</v>
      </c>
      <c r="AJ247" t="s">
        <v>145</v>
      </c>
      <c r="AK247" t="s">
        <v>145</v>
      </c>
      <c r="AL247" t="s">
        <v>145</v>
      </c>
      <c r="AM247" t="s">
        <v>145</v>
      </c>
    </row>
    <row r="248" spans="1:39" hidden="1" x14ac:dyDescent="0.3">
      <c r="A248">
        <v>419441</v>
      </c>
      <c r="B248" t="s">
        <v>1436</v>
      </c>
      <c r="Q248" t="s">
        <v>144</v>
      </c>
      <c r="AE248" t="s">
        <v>144</v>
      </c>
      <c r="AF248" t="s">
        <v>144</v>
      </c>
      <c r="AH248" t="s">
        <v>144</v>
      </c>
      <c r="AI248" t="s">
        <v>145</v>
      </c>
      <c r="AJ248" t="s">
        <v>145</v>
      </c>
      <c r="AK248" t="s">
        <v>145</v>
      </c>
      <c r="AL248" t="s">
        <v>145</v>
      </c>
      <c r="AM248" t="s">
        <v>145</v>
      </c>
    </row>
    <row r="249" spans="1:39" hidden="1" x14ac:dyDescent="0.3">
      <c r="A249">
        <v>423955</v>
      </c>
      <c r="B249" t="s">
        <v>1436</v>
      </c>
      <c r="H249" t="s">
        <v>144</v>
      </c>
      <c r="R249" t="s">
        <v>145</v>
      </c>
      <c r="S249" t="s">
        <v>144</v>
      </c>
      <c r="AE249" t="s">
        <v>145</v>
      </c>
      <c r="AI249" t="s">
        <v>145</v>
      </c>
      <c r="AJ249" t="s">
        <v>145</v>
      </c>
      <c r="AK249" t="s">
        <v>145</v>
      </c>
      <c r="AL249" t="s">
        <v>145</v>
      </c>
      <c r="AM249" t="s">
        <v>145</v>
      </c>
    </row>
    <row r="250" spans="1:39" hidden="1" x14ac:dyDescent="0.3">
      <c r="A250">
        <v>423137</v>
      </c>
      <c r="B250" t="s">
        <v>1436</v>
      </c>
      <c r="R250" t="s">
        <v>146</v>
      </c>
      <c r="AD250" t="s">
        <v>146</v>
      </c>
      <c r="AE250" t="s">
        <v>145</v>
      </c>
      <c r="AF250" t="s">
        <v>146</v>
      </c>
      <c r="AI250" t="s">
        <v>145</v>
      </c>
      <c r="AK250" t="s">
        <v>145</v>
      </c>
      <c r="AL250" t="s">
        <v>145</v>
      </c>
      <c r="AM250" t="s">
        <v>145</v>
      </c>
    </row>
    <row r="251" spans="1:39" hidden="1" x14ac:dyDescent="0.3">
      <c r="A251">
        <v>422607</v>
      </c>
      <c r="B251" t="s">
        <v>1436</v>
      </c>
      <c r="W251" t="s">
        <v>144</v>
      </c>
      <c r="AD251" t="s">
        <v>144</v>
      </c>
      <c r="AF251" t="s">
        <v>145</v>
      </c>
      <c r="AI251" t="s">
        <v>145</v>
      </c>
      <c r="AJ251" t="s">
        <v>145</v>
      </c>
      <c r="AK251" t="s">
        <v>145</v>
      </c>
      <c r="AL251" t="s">
        <v>145</v>
      </c>
      <c r="AM251" t="s">
        <v>145</v>
      </c>
    </row>
    <row r="252" spans="1:39" hidden="1" x14ac:dyDescent="0.3">
      <c r="A252">
        <v>421400</v>
      </c>
      <c r="B252" t="s">
        <v>1436</v>
      </c>
      <c r="Q252" t="s">
        <v>144</v>
      </c>
      <c r="AB252" t="s">
        <v>145</v>
      </c>
      <c r="AG252" t="s">
        <v>145</v>
      </c>
      <c r="AI252" t="s">
        <v>145</v>
      </c>
      <c r="AJ252" t="s">
        <v>145</v>
      </c>
      <c r="AK252" t="s">
        <v>145</v>
      </c>
      <c r="AL252" t="s">
        <v>145</v>
      </c>
      <c r="AM252" t="s">
        <v>145</v>
      </c>
    </row>
    <row r="253" spans="1:39" hidden="1" x14ac:dyDescent="0.3">
      <c r="A253">
        <v>423606</v>
      </c>
      <c r="B253" t="s">
        <v>1436</v>
      </c>
      <c r="U253" t="s">
        <v>144</v>
      </c>
      <c r="AE253" t="s">
        <v>146</v>
      </c>
      <c r="AF253" t="s">
        <v>144</v>
      </c>
      <c r="AI253" t="s">
        <v>145</v>
      </c>
      <c r="AJ253" t="s">
        <v>145</v>
      </c>
      <c r="AK253" t="s">
        <v>145</v>
      </c>
      <c r="AL253" t="s">
        <v>145</v>
      </c>
      <c r="AM253" t="s">
        <v>145</v>
      </c>
    </row>
    <row r="254" spans="1:39" hidden="1" x14ac:dyDescent="0.3">
      <c r="A254">
        <v>424067</v>
      </c>
      <c r="B254" t="s">
        <v>1436</v>
      </c>
      <c r="AA254" t="s">
        <v>144</v>
      </c>
      <c r="AF254" t="s">
        <v>145</v>
      </c>
      <c r="AG254" t="s">
        <v>146</v>
      </c>
      <c r="AH254" t="s">
        <v>145</v>
      </c>
      <c r="AI254" t="s">
        <v>145</v>
      </c>
      <c r="AJ254" t="s">
        <v>145</v>
      </c>
      <c r="AK254" t="s">
        <v>145</v>
      </c>
      <c r="AL254" t="s">
        <v>145</v>
      </c>
      <c r="AM254" t="s">
        <v>145</v>
      </c>
    </row>
    <row r="255" spans="1:39" hidden="1" x14ac:dyDescent="0.3">
      <c r="A255">
        <v>412028</v>
      </c>
      <c r="B255" t="s">
        <v>1436</v>
      </c>
      <c r="H255" t="s">
        <v>144</v>
      </c>
      <c r="AA255" t="s">
        <v>144</v>
      </c>
      <c r="AE255" t="s">
        <v>145</v>
      </c>
      <c r="AF255" t="s">
        <v>144</v>
      </c>
      <c r="AI255" t="s">
        <v>145</v>
      </c>
      <c r="AJ255" t="s">
        <v>145</v>
      </c>
      <c r="AK255" t="s">
        <v>145</v>
      </c>
      <c r="AL255" t="s">
        <v>145</v>
      </c>
      <c r="AM255" t="s">
        <v>145</v>
      </c>
    </row>
    <row r="256" spans="1:39" hidden="1" x14ac:dyDescent="0.3">
      <c r="A256">
        <v>422423</v>
      </c>
      <c r="B256" t="s">
        <v>1436</v>
      </c>
      <c r="G256" t="s">
        <v>144</v>
      </c>
      <c r="AD256" t="s">
        <v>144</v>
      </c>
      <c r="AF256" t="s">
        <v>144</v>
      </c>
      <c r="AH256" t="s">
        <v>144</v>
      </c>
      <c r="AI256" t="s">
        <v>145</v>
      </c>
      <c r="AJ256" t="s">
        <v>145</v>
      </c>
      <c r="AK256" t="s">
        <v>145</v>
      </c>
      <c r="AL256" t="s">
        <v>145</v>
      </c>
      <c r="AM256" t="s">
        <v>145</v>
      </c>
    </row>
    <row r="257" spans="1:39" hidden="1" x14ac:dyDescent="0.3">
      <c r="A257">
        <v>424921</v>
      </c>
      <c r="B257" t="s">
        <v>1436</v>
      </c>
      <c r="AB257" t="s">
        <v>144</v>
      </c>
      <c r="AE257" t="s">
        <v>146</v>
      </c>
      <c r="AF257" t="s">
        <v>146</v>
      </c>
      <c r="AI257" t="s">
        <v>145</v>
      </c>
      <c r="AJ257" t="s">
        <v>145</v>
      </c>
      <c r="AK257" t="s">
        <v>145</v>
      </c>
      <c r="AL257" t="s">
        <v>145</v>
      </c>
      <c r="AM257" t="s">
        <v>145</v>
      </c>
    </row>
    <row r="258" spans="1:39" hidden="1" x14ac:dyDescent="0.3">
      <c r="A258">
        <v>424587</v>
      </c>
      <c r="B258" t="s">
        <v>1436</v>
      </c>
      <c r="AH258" t="s">
        <v>146</v>
      </c>
      <c r="AI258" t="s">
        <v>145</v>
      </c>
      <c r="AJ258" t="s">
        <v>145</v>
      </c>
      <c r="AK258" t="s">
        <v>145</v>
      </c>
      <c r="AL258" t="s">
        <v>145</v>
      </c>
      <c r="AM258" t="s">
        <v>145</v>
      </c>
    </row>
    <row r="259" spans="1:39" hidden="1" x14ac:dyDescent="0.3">
      <c r="A259">
        <v>423068</v>
      </c>
      <c r="B259" t="s">
        <v>1436</v>
      </c>
      <c r="S259" t="s">
        <v>144</v>
      </c>
      <c r="Y259" t="s">
        <v>144</v>
      </c>
      <c r="AD259" t="s">
        <v>146</v>
      </c>
      <c r="AE259" t="s">
        <v>146</v>
      </c>
      <c r="AI259" t="s">
        <v>145</v>
      </c>
      <c r="AJ259" t="s">
        <v>145</v>
      </c>
      <c r="AK259" t="s">
        <v>145</v>
      </c>
      <c r="AL259" t="s">
        <v>145</v>
      </c>
      <c r="AM259" t="s">
        <v>145</v>
      </c>
    </row>
    <row r="260" spans="1:39" hidden="1" x14ac:dyDescent="0.3">
      <c r="A260">
        <v>426970</v>
      </c>
      <c r="B260" t="s">
        <v>1436</v>
      </c>
      <c r="AI260" t="s">
        <v>145</v>
      </c>
      <c r="AJ260" t="s">
        <v>145</v>
      </c>
      <c r="AK260" t="s">
        <v>145</v>
      </c>
      <c r="AL260" t="s">
        <v>145</v>
      </c>
      <c r="AM260" t="s">
        <v>145</v>
      </c>
    </row>
    <row r="261" spans="1:39" hidden="1" x14ac:dyDescent="0.3">
      <c r="A261">
        <v>425148</v>
      </c>
      <c r="B261" t="s">
        <v>1436</v>
      </c>
      <c r="AD261" t="s">
        <v>145</v>
      </c>
      <c r="AG261" t="s">
        <v>145</v>
      </c>
      <c r="AH261" t="s">
        <v>144</v>
      </c>
      <c r="AI261" t="s">
        <v>145</v>
      </c>
      <c r="AJ261" t="s">
        <v>145</v>
      </c>
      <c r="AK261" t="s">
        <v>145</v>
      </c>
      <c r="AL261" t="s">
        <v>145</v>
      </c>
      <c r="AM261" t="s">
        <v>145</v>
      </c>
    </row>
    <row r="262" spans="1:39" hidden="1" x14ac:dyDescent="0.3">
      <c r="A262">
        <v>425202</v>
      </c>
      <c r="B262" t="s">
        <v>1436</v>
      </c>
      <c r="AI262" t="s">
        <v>145</v>
      </c>
      <c r="AJ262" t="s">
        <v>145</v>
      </c>
      <c r="AK262" t="s">
        <v>145</v>
      </c>
      <c r="AL262" t="s">
        <v>145</v>
      </c>
      <c r="AM262" t="s">
        <v>145</v>
      </c>
    </row>
    <row r="263" spans="1:39" hidden="1" x14ac:dyDescent="0.3">
      <c r="A263">
        <v>420739</v>
      </c>
      <c r="B263" t="s">
        <v>1436</v>
      </c>
      <c r="Z263" t="s">
        <v>146</v>
      </c>
      <c r="AD263" t="s">
        <v>145</v>
      </c>
      <c r="AE263" t="s">
        <v>145</v>
      </c>
      <c r="AG263" t="s">
        <v>146</v>
      </c>
      <c r="AI263" t="s">
        <v>145</v>
      </c>
      <c r="AJ263" t="s">
        <v>145</v>
      </c>
      <c r="AK263" t="s">
        <v>145</v>
      </c>
      <c r="AL263" t="s">
        <v>145</v>
      </c>
      <c r="AM263" t="s">
        <v>145</v>
      </c>
    </row>
    <row r="264" spans="1:39" hidden="1" x14ac:dyDescent="0.3">
      <c r="A264">
        <v>421806</v>
      </c>
      <c r="B264" t="s">
        <v>1436</v>
      </c>
      <c r="AB264" t="s">
        <v>146</v>
      </c>
      <c r="AE264" t="s">
        <v>145</v>
      </c>
      <c r="AF264" t="s">
        <v>146</v>
      </c>
      <c r="AI264" t="s">
        <v>145</v>
      </c>
      <c r="AJ264" t="s">
        <v>145</v>
      </c>
      <c r="AK264" t="s">
        <v>145</v>
      </c>
      <c r="AL264" t="s">
        <v>145</v>
      </c>
      <c r="AM264" t="s">
        <v>145</v>
      </c>
    </row>
    <row r="265" spans="1:39" hidden="1" x14ac:dyDescent="0.3">
      <c r="A265">
        <v>423124</v>
      </c>
      <c r="B265" t="s">
        <v>1436</v>
      </c>
      <c r="R265" t="s">
        <v>144</v>
      </c>
      <c r="S265" t="s">
        <v>144</v>
      </c>
      <c r="AE265" t="s">
        <v>145</v>
      </c>
      <c r="AG265" t="s">
        <v>146</v>
      </c>
      <c r="AI265" t="s">
        <v>145</v>
      </c>
      <c r="AJ265" t="s">
        <v>145</v>
      </c>
      <c r="AK265" t="s">
        <v>145</v>
      </c>
      <c r="AL265" t="s">
        <v>145</v>
      </c>
      <c r="AM265" t="s">
        <v>145</v>
      </c>
    </row>
    <row r="266" spans="1:39" hidden="1" x14ac:dyDescent="0.3">
      <c r="A266">
        <v>420240</v>
      </c>
      <c r="B266" t="s">
        <v>1436</v>
      </c>
      <c r="I266" t="s">
        <v>146</v>
      </c>
      <c r="AA266" t="s">
        <v>146</v>
      </c>
      <c r="AB266" t="s">
        <v>144</v>
      </c>
      <c r="AH266" t="s">
        <v>146</v>
      </c>
      <c r="AI266" t="s">
        <v>145</v>
      </c>
      <c r="AJ266" t="s">
        <v>145</v>
      </c>
      <c r="AK266" t="s">
        <v>145</v>
      </c>
      <c r="AL266" t="s">
        <v>145</v>
      </c>
      <c r="AM266" t="s">
        <v>145</v>
      </c>
    </row>
    <row r="267" spans="1:39" hidden="1" x14ac:dyDescent="0.3">
      <c r="A267">
        <v>421364</v>
      </c>
      <c r="B267" t="s">
        <v>1436</v>
      </c>
      <c r="AE267" t="s">
        <v>146</v>
      </c>
      <c r="AG267" t="s">
        <v>146</v>
      </c>
      <c r="AI267" t="s">
        <v>145</v>
      </c>
      <c r="AJ267" t="s">
        <v>145</v>
      </c>
      <c r="AK267" t="s">
        <v>145</v>
      </c>
      <c r="AL267" t="s">
        <v>145</v>
      </c>
      <c r="AM267" t="s">
        <v>145</v>
      </c>
    </row>
    <row r="268" spans="1:39" hidden="1" x14ac:dyDescent="0.3">
      <c r="A268">
        <v>420142</v>
      </c>
      <c r="B268" t="s">
        <v>1436</v>
      </c>
      <c r="Q268" t="s">
        <v>144</v>
      </c>
      <c r="AF268" t="s">
        <v>144</v>
      </c>
      <c r="AG268" t="s">
        <v>144</v>
      </c>
      <c r="AI268" t="s">
        <v>145</v>
      </c>
      <c r="AJ268" t="s">
        <v>145</v>
      </c>
      <c r="AK268" t="s">
        <v>145</v>
      </c>
      <c r="AL268" t="s">
        <v>145</v>
      </c>
      <c r="AM268" t="s">
        <v>145</v>
      </c>
    </row>
    <row r="269" spans="1:39" hidden="1" x14ac:dyDescent="0.3">
      <c r="A269">
        <v>423199</v>
      </c>
      <c r="B269" t="s">
        <v>1436</v>
      </c>
      <c r="R269" t="s">
        <v>146</v>
      </c>
      <c r="Y269" t="s">
        <v>144</v>
      </c>
      <c r="AD269" t="s">
        <v>144</v>
      </c>
      <c r="AI269" t="s">
        <v>145</v>
      </c>
      <c r="AJ269" t="s">
        <v>145</v>
      </c>
      <c r="AK269" t="s">
        <v>145</v>
      </c>
      <c r="AL269" t="s">
        <v>145</v>
      </c>
      <c r="AM269" t="s">
        <v>145</v>
      </c>
    </row>
    <row r="270" spans="1:39" hidden="1" x14ac:dyDescent="0.3">
      <c r="A270">
        <v>424829</v>
      </c>
      <c r="B270" t="s">
        <v>1436</v>
      </c>
      <c r="AF270" t="s">
        <v>146</v>
      </c>
      <c r="AI270" t="s">
        <v>145</v>
      </c>
      <c r="AJ270" t="s">
        <v>145</v>
      </c>
      <c r="AK270" t="s">
        <v>145</v>
      </c>
      <c r="AL270" t="s">
        <v>145</v>
      </c>
      <c r="AM270" t="s">
        <v>145</v>
      </c>
    </row>
    <row r="271" spans="1:39" hidden="1" x14ac:dyDescent="0.3">
      <c r="A271">
        <v>419826</v>
      </c>
      <c r="B271" t="s">
        <v>1436</v>
      </c>
      <c r="L271" t="s">
        <v>144</v>
      </c>
      <c r="Q271" t="s">
        <v>144</v>
      </c>
      <c r="AE271" t="s">
        <v>144</v>
      </c>
      <c r="AI271" t="s">
        <v>145</v>
      </c>
      <c r="AJ271" t="s">
        <v>145</v>
      </c>
      <c r="AK271" t="s">
        <v>145</v>
      </c>
      <c r="AL271" t="s">
        <v>145</v>
      </c>
      <c r="AM271" t="s">
        <v>145</v>
      </c>
    </row>
    <row r="272" spans="1:39" hidden="1" x14ac:dyDescent="0.3">
      <c r="A272">
        <v>422039</v>
      </c>
      <c r="B272" t="s">
        <v>1436</v>
      </c>
      <c r="O272" t="s">
        <v>144</v>
      </c>
      <c r="P272" t="s">
        <v>146</v>
      </c>
      <c r="AI272" t="s">
        <v>145</v>
      </c>
      <c r="AJ272" t="s">
        <v>145</v>
      </c>
      <c r="AK272" t="s">
        <v>145</v>
      </c>
      <c r="AL272" t="s">
        <v>145</v>
      </c>
      <c r="AM272" t="s">
        <v>145</v>
      </c>
    </row>
    <row r="273" spans="1:39" hidden="1" x14ac:dyDescent="0.3">
      <c r="A273">
        <v>419600</v>
      </c>
      <c r="B273" t="s">
        <v>1436</v>
      </c>
      <c r="S273" t="s">
        <v>146</v>
      </c>
      <c r="AD273" t="s">
        <v>145</v>
      </c>
      <c r="AG273" t="s">
        <v>146</v>
      </c>
      <c r="AH273" t="s">
        <v>146</v>
      </c>
      <c r="AI273" t="s">
        <v>145</v>
      </c>
      <c r="AJ273" t="s">
        <v>145</v>
      </c>
      <c r="AK273" t="s">
        <v>145</v>
      </c>
      <c r="AL273" t="s">
        <v>145</v>
      </c>
      <c r="AM273" t="s">
        <v>145</v>
      </c>
    </row>
    <row r="274" spans="1:39" hidden="1" x14ac:dyDescent="0.3">
      <c r="A274">
        <v>425160</v>
      </c>
      <c r="B274" t="s">
        <v>1436</v>
      </c>
      <c r="O274" t="s">
        <v>146</v>
      </c>
      <c r="AG274" t="s">
        <v>145</v>
      </c>
      <c r="AI274" t="s">
        <v>145</v>
      </c>
      <c r="AJ274" t="s">
        <v>145</v>
      </c>
      <c r="AK274" t="s">
        <v>145</v>
      </c>
      <c r="AL274" t="s">
        <v>145</v>
      </c>
      <c r="AM274" t="s">
        <v>145</v>
      </c>
    </row>
    <row r="275" spans="1:39" hidden="1" x14ac:dyDescent="0.3">
      <c r="A275">
        <v>421607</v>
      </c>
      <c r="B275" t="s">
        <v>1436</v>
      </c>
      <c r="AE275" t="s">
        <v>145</v>
      </c>
      <c r="AI275" t="s">
        <v>145</v>
      </c>
      <c r="AJ275" t="s">
        <v>145</v>
      </c>
      <c r="AK275" t="s">
        <v>145</v>
      </c>
      <c r="AL275" t="s">
        <v>145</v>
      </c>
      <c r="AM275" t="s">
        <v>145</v>
      </c>
    </row>
    <row r="276" spans="1:39" hidden="1" x14ac:dyDescent="0.3">
      <c r="A276">
        <v>425062</v>
      </c>
      <c r="B276" t="s">
        <v>1436</v>
      </c>
      <c r="AD276" t="s">
        <v>146</v>
      </c>
      <c r="AG276" t="s">
        <v>146</v>
      </c>
      <c r="AH276" t="s">
        <v>146</v>
      </c>
      <c r="AI276" t="s">
        <v>145</v>
      </c>
      <c r="AJ276" t="s">
        <v>145</v>
      </c>
      <c r="AK276" t="s">
        <v>145</v>
      </c>
      <c r="AL276" t="s">
        <v>145</v>
      </c>
      <c r="AM276" t="s">
        <v>145</v>
      </c>
    </row>
    <row r="277" spans="1:39" hidden="1" x14ac:dyDescent="0.3">
      <c r="A277">
        <v>425252</v>
      </c>
      <c r="B277" t="s">
        <v>1436</v>
      </c>
      <c r="Y277" t="s">
        <v>144</v>
      </c>
      <c r="AA277" t="s">
        <v>144</v>
      </c>
      <c r="AE277" t="s">
        <v>145</v>
      </c>
      <c r="AG277" t="s">
        <v>145</v>
      </c>
      <c r="AI277" t="s">
        <v>145</v>
      </c>
      <c r="AJ277" t="s">
        <v>145</v>
      </c>
      <c r="AK277" t="s">
        <v>145</v>
      </c>
      <c r="AL277" t="s">
        <v>145</v>
      </c>
      <c r="AM277" t="s">
        <v>145</v>
      </c>
    </row>
    <row r="278" spans="1:39" hidden="1" x14ac:dyDescent="0.3">
      <c r="A278">
        <v>424805</v>
      </c>
      <c r="B278" t="s">
        <v>1436</v>
      </c>
      <c r="AF278" t="s">
        <v>144</v>
      </c>
      <c r="AI278" t="s">
        <v>145</v>
      </c>
      <c r="AJ278" t="s">
        <v>145</v>
      </c>
      <c r="AK278" t="s">
        <v>145</v>
      </c>
      <c r="AL278" t="s">
        <v>145</v>
      </c>
      <c r="AM278" t="s">
        <v>145</v>
      </c>
    </row>
    <row r="279" spans="1:39" hidden="1" x14ac:dyDescent="0.3">
      <c r="A279">
        <v>423944</v>
      </c>
      <c r="B279" t="s">
        <v>1436</v>
      </c>
      <c r="L279" t="s">
        <v>146</v>
      </c>
      <c r="AE279" t="s">
        <v>146</v>
      </c>
      <c r="AG279" t="s">
        <v>144</v>
      </c>
      <c r="AI279" t="s">
        <v>145</v>
      </c>
      <c r="AJ279" t="s">
        <v>145</v>
      </c>
      <c r="AK279" t="s">
        <v>145</v>
      </c>
      <c r="AL279" t="s">
        <v>145</v>
      </c>
      <c r="AM279" t="s">
        <v>145</v>
      </c>
    </row>
    <row r="280" spans="1:39" hidden="1" x14ac:dyDescent="0.3">
      <c r="A280">
        <v>413336</v>
      </c>
      <c r="B280" t="s">
        <v>1436</v>
      </c>
      <c r="AI280" t="s">
        <v>145</v>
      </c>
      <c r="AJ280" t="s">
        <v>145</v>
      </c>
      <c r="AK280" t="s">
        <v>145</v>
      </c>
      <c r="AL280" t="s">
        <v>145</v>
      </c>
      <c r="AM280" t="s">
        <v>145</v>
      </c>
    </row>
    <row r="281" spans="1:39" hidden="1" x14ac:dyDescent="0.3">
      <c r="A281">
        <v>420591</v>
      </c>
      <c r="B281" t="s">
        <v>1436</v>
      </c>
      <c r="L281" t="s">
        <v>144</v>
      </c>
      <c r="AE281" t="s">
        <v>144</v>
      </c>
      <c r="AF281" t="s">
        <v>144</v>
      </c>
      <c r="AG281" t="s">
        <v>144</v>
      </c>
      <c r="AI281" t="s">
        <v>145</v>
      </c>
      <c r="AJ281" t="s">
        <v>145</v>
      </c>
      <c r="AK281" t="s">
        <v>145</v>
      </c>
      <c r="AL281" t="s">
        <v>145</v>
      </c>
      <c r="AM281" t="s">
        <v>145</v>
      </c>
    </row>
    <row r="282" spans="1:39" hidden="1" x14ac:dyDescent="0.3">
      <c r="A282">
        <v>423572</v>
      </c>
      <c r="B282" t="s">
        <v>1436</v>
      </c>
      <c r="R282" t="s">
        <v>146</v>
      </c>
      <c r="AF282" t="s">
        <v>146</v>
      </c>
      <c r="AI282" t="s">
        <v>145</v>
      </c>
      <c r="AJ282" t="s">
        <v>145</v>
      </c>
      <c r="AK282" t="s">
        <v>145</v>
      </c>
      <c r="AL282" t="s">
        <v>145</v>
      </c>
      <c r="AM282" t="s">
        <v>145</v>
      </c>
    </row>
    <row r="283" spans="1:39" hidden="1" x14ac:dyDescent="0.3">
      <c r="A283">
        <v>421478</v>
      </c>
      <c r="B283" t="s">
        <v>1436</v>
      </c>
      <c r="S283" t="s">
        <v>146</v>
      </c>
      <c r="AE283" t="s">
        <v>145</v>
      </c>
      <c r="AF283" t="s">
        <v>146</v>
      </c>
      <c r="AG283" t="s">
        <v>144</v>
      </c>
      <c r="AI283" t="s">
        <v>145</v>
      </c>
      <c r="AJ283" t="s">
        <v>145</v>
      </c>
      <c r="AK283" t="s">
        <v>145</v>
      </c>
      <c r="AL283" t="s">
        <v>145</v>
      </c>
      <c r="AM283" t="s">
        <v>145</v>
      </c>
    </row>
    <row r="284" spans="1:39" hidden="1" x14ac:dyDescent="0.3">
      <c r="A284">
        <v>420795</v>
      </c>
      <c r="B284" t="s">
        <v>1436</v>
      </c>
      <c r="W284" t="s">
        <v>144</v>
      </c>
      <c r="AI284" t="s">
        <v>145</v>
      </c>
      <c r="AJ284" t="s">
        <v>145</v>
      </c>
      <c r="AK284" t="s">
        <v>145</v>
      </c>
      <c r="AL284" t="s">
        <v>145</v>
      </c>
      <c r="AM284" t="s">
        <v>145</v>
      </c>
    </row>
    <row r="285" spans="1:39" hidden="1" x14ac:dyDescent="0.3">
      <c r="A285">
        <v>424099</v>
      </c>
      <c r="B285" t="s">
        <v>1436</v>
      </c>
      <c r="E285" t="s">
        <v>144</v>
      </c>
      <c r="AD285" t="s">
        <v>144</v>
      </c>
      <c r="AG285" t="s">
        <v>144</v>
      </c>
      <c r="AI285" t="s">
        <v>145</v>
      </c>
      <c r="AJ285" t="s">
        <v>145</v>
      </c>
      <c r="AK285" t="s">
        <v>145</v>
      </c>
      <c r="AL285" t="s">
        <v>145</v>
      </c>
      <c r="AM285" t="s">
        <v>145</v>
      </c>
    </row>
    <row r="286" spans="1:39" hidden="1" x14ac:dyDescent="0.3">
      <c r="A286">
        <v>425413</v>
      </c>
      <c r="B286" t="s">
        <v>1436</v>
      </c>
      <c r="K286" t="s">
        <v>144</v>
      </c>
      <c r="Q286" t="s">
        <v>144</v>
      </c>
      <c r="Y286" t="s">
        <v>144</v>
      </c>
      <c r="AE286" t="s">
        <v>146</v>
      </c>
      <c r="AI286" t="s">
        <v>145</v>
      </c>
      <c r="AJ286" t="s">
        <v>145</v>
      </c>
      <c r="AK286" t="s">
        <v>145</v>
      </c>
      <c r="AL286" t="s">
        <v>145</v>
      </c>
      <c r="AM286" t="s">
        <v>145</v>
      </c>
    </row>
    <row r="287" spans="1:39" hidden="1" x14ac:dyDescent="0.3">
      <c r="A287">
        <v>422451</v>
      </c>
      <c r="B287" t="s">
        <v>1436</v>
      </c>
      <c r="AA287" t="s">
        <v>144</v>
      </c>
      <c r="AF287" t="s">
        <v>146</v>
      </c>
      <c r="AI287" t="s">
        <v>145</v>
      </c>
      <c r="AJ287" t="s">
        <v>145</v>
      </c>
      <c r="AK287" t="s">
        <v>145</v>
      </c>
      <c r="AL287" t="s">
        <v>145</v>
      </c>
      <c r="AM287" t="s">
        <v>145</v>
      </c>
    </row>
    <row r="288" spans="1:39" hidden="1" x14ac:dyDescent="0.3">
      <c r="A288">
        <v>423809</v>
      </c>
      <c r="B288" t="s">
        <v>1436</v>
      </c>
      <c r="M288" t="s">
        <v>145</v>
      </c>
      <c r="AA288" t="s">
        <v>145</v>
      </c>
      <c r="AE288" t="s">
        <v>145</v>
      </c>
      <c r="AF288" t="s">
        <v>145</v>
      </c>
      <c r="AI288" t="s">
        <v>145</v>
      </c>
      <c r="AJ288" t="s">
        <v>145</v>
      </c>
      <c r="AK288" t="s">
        <v>145</v>
      </c>
      <c r="AL288" t="s">
        <v>145</v>
      </c>
      <c r="AM288" t="s">
        <v>145</v>
      </c>
    </row>
    <row r="289" spans="1:39" hidden="1" x14ac:dyDescent="0.3">
      <c r="A289">
        <v>423083</v>
      </c>
      <c r="B289" t="s">
        <v>1436</v>
      </c>
      <c r="AD289" t="s">
        <v>146</v>
      </c>
      <c r="AI289" t="s">
        <v>145</v>
      </c>
      <c r="AJ289" t="s">
        <v>145</v>
      </c>
      <c r="AK289" t="s">
        <v>145</v>
      </c>
      <c r="AL289" t="s">
        <v>145</v>
      </c>
      <c r="AM289" t="s">
        <v>145</v>
      </c>
    </row>
    <row r="290" spans="1:39" hidden="1" x14ac:dyDescent="0.3">
      <c r="A290">
        <v>421816</v>
      </c>
      <c r="B290" t="s">
        <v>1436</v>
      </c>
      <c r="L290" t="s">
        <v>144</v>
      </c>
      <c r="Q290" t="s">
        <v>144</v>
      </c>
      <c r="AF290" t="s">
        <v>144</v>
      </c>
      <c r="AH290" t="s">
        <v>144</v>
      </c>
      <c r="AI290" t="s">
        <v>145</v>
      </c>
      <c r="AJ290" t="s">
        <v>145</v>
      </c>
      <c r="AK290" t="s">
        <v>145</v>
      </c>
      <c r="AL290" t="s">
        <v>145</v>
      </c>
      <c r="AM290" t="s">
        <v>145</v>
      </c>
    </row>
    <row r="291" spans="1:39" hidden="1" x14ac:dyDescent="0.3">
      <c r="A291">
        <v>419724</v>
      </c>
      <c r="B291" t="s">
        <v>1436</v>
      </c>
      <c r="X291" t="s">
        <v>145</v>
      </c>
      <c r="AD291" t="s">
        <v>144</v>
      </c>
      <c r="AE291" t="s">
        <v>144</v>
      </c>
      <c r="AF291" t="s">
        <v>145</v>
      </c>
      <c r="AI291" t="s">
        <v>145</v>
      </c>
      <c r="AJ291" t="s">
        <v>145</v>
      </c>
      <c r="AK291" t="s">
        <v>145</v>
      </c>
      <c r="AL291" t="s">
        <v>145</v>
      </c>
      <c r="AM291" t="s">
        <v>145</v>
      </c>
    </row>
    <row r="292" spans="1:39" hidden="1" x14ac:dyDescent="0.3">
      <c r="A292">
        <v>422748</v>
      </c>
      <c r="B292" t="s">
        <v>1436</v>
      </c>
      <c r="N292" t="s">
        <v>144</v>
      </c>
      <c r="V292" t="s">
        <v>146</v>
      </c>
      <c r="AA292" t="s">
        <v>144</v>
      </c>
      <c r="AH292" t="s">
        <v>145</v>
      </c>
      <c r="AI292" t="s">
        <v>145</v>
      </c>
      <c r="AJ292" t="s">
        <v>145</v>
      </c>
      <c r="AK292" t="s">
        <v>145</v>
      </c>
      <c r="AL292" t="s">
        <v>145</v>
      </c>
      <c r="AM292" t="s">
        <v>145</v>
      </c>
    </row>
    <row r="293" spans="1:39" hidden="1" x14ac:dyDescent="0.3">
      <c r="A293">
        <v>423237</v>
      </c>
      <c r="B293" t="s">
        <v>1436</v>
      </c>
      <c r="R293" t="s">
        <v>146</v>
      </c>
      <c r="AA293" t="s">
        <v>144</v>
      </c>
      <c r="AD293" t="s">
        <v>146</v>
      </c>
      <c r="AI293" t="s">
        <v>145</v>
      </c>
      <c r="AJ293" t="s">
        <v>145</v>
      </c>
      <c r="AK293" t="s">
        <v>145</v>
      </c>
      <c r="AL293" t="s">
        <v>145</v>
      </c>
      <c r="AM293" t="s">
        <v>145</v>
      </c>
    </row>
    <row r="294" spans="1:39" hidden="1" x14ac:dyDescent="0.3">
      <c r="A294">
        <v>420086</v>
      </c>
      <c r="B294" t="s">
        <v>1436</v>
      </c>
      <c r="S294" t="s">
        <v>145</v>
      </c>
      <c r="AD294" t="s">
        <v>144</v>
      </c>
      <c r="AE294" t="s">
        <v>145</v>
      </c>
      <c r="AI294" t="s">
        <v>145</v>
      </c>
      <c r="AJ294" t="s">
        <v>145</v>
      </c>
      <c r="AK294" t="s">
        <v>145</v>
      </c>
      <c r="AL294" t="s">
        <v>145</v>
      </c>
      <c r="AM294" t="s">
        <v>145</v>
      </c>
    </row>
    <row r="295" spans="1:39" hidden="1" x14ac:dyDescent="0.3">
      <c r="A295">
        <v>423046</v>
      </c>
      <c r="B295" t="s">
        <v>1436</v>
      </c>
      <c r="AA295" t="s">
        <v>145</v>
      </c>
      <c r="AB295" t="s">
        <v>145</v>
      </c>
      <c r="AE295" t="s">
        <v>144</v>
      </c>
      <c r="AF295" t="s">
        <v>145</v>
      </c>
      <c r="AI295" t="s">
        <v>145</v>
      </c>
      <c r="AJ295" t="s">
        <v>145</v>
      </c>
      <c r="AK295" t="s">
        <v>145</v>
      </c>
      <c r="AL295" t="s">
        <v>145</v>
      </c>
      <c r="AM295" t="s">
        <v>145</v>
      </c>
    </row>
    <row r="296" spans="1:39" hidden="1" x14ac:dyDescent="0.3">
      <c r="A296">
        <v>422434</v>
      </c>
      <c r="B296" t="s">
        <v>1436</v>
      </c>
      <c r="S296" t="s">
        <v>144</v>
      </c>
      <c r="AA296" t="s">
        <v>144</v>
      </c>
      <c r="AH296" t="s">
        <v>144</v>
      </c>
      <c r="AI296" t="s">
        <v>145</v>
      </c>
      <c r="AJ296" t="s">
        <v>145</v>
      </c>
      <c r="AK296" t="s">
        <v>145</v>
      </c>
      <c r="AL296" t="s">
        <v>145</v>
      </c>
      <c r="AM296" t="s">
        <v>145</v>
      </c>
    </row>
    <row r="297" spans="1:39" hidden="1" x14ac:dyDescent="0.3">
      <c r="A297">
        <v>423048</v>
      </c>
      <c r="B297" t="s">
        <v>1436</v>
      </c>
      <c r="AD297" t="s">
        <v>144</v>
      </c>
      <c r="AE297" t="s">
        <v>144</v>
      </c>
      <c r="AG297" t="s">
        <v>144</v>
      </c>
      <c r="AI297" t="s">
        <v>145</v>
      </c>
      <c r="AJ297" t="s">
        <v>145</v>
      </c>
      <c r="AK297" t="s">
        <v>145</v>
      </c>
      <c r="AL297" t="s">
        <v>145</v>
      </c>
      <c r="AM297" t="s">
        <v>145</v>
      </c>
    </row>
    <row r="298" spans="1:39" hidden="1" x14ac:dyDescent="0.3">
      <c r="A298">
        <v>424098</v>
      </c>
      <c r="B298" t="s">
        <v>1436</v>
      </c>
      <c r="AA298" t="s">
        <v>144</v>
      </c>
      <c r="AE298" t="s">
        <v>146</v>
      </c>
      <c r="AF298" t="s">
        <v>145</v>
      </c>
      <c r="AG298" t="s">
        <v>146</v>
      </c>
      <c r="AI298" t="s">
        <v>145</v>
      </c>
      <c r="AJ298" t="s">
        <v>145</v>
      </c>
      <c r="AK298" t="s">
        <v>145</v>
      </c>
      <c r="AL298" t="s">
        <v>145</v>
      </c>
      <c r="AM298" t="s">
        <v>145</v>
      </c>
    </row>
    <row r="299" spans="1:39" hidden="1" x14ac:dyDescent="0.3">
      <c r="A299">
        <v>424056</v>
      </c>
      <c r="B299" t="s">
        <v>1436</v>
      </c>
      <c r="R299" t="s">
        <v>146</v>
      </c>
      <c r="T299" t="s">
        <v>146</v>
      </c>
      <c r="AE299" t="s">
        <v>146</v>
      </c>
      <c r="AI299" t="s">
        <v>145</v>
      </c>
      <c r="AJ299" t="s">
        <v>145</v>
      </c>
      <c r="AK299" t="s">
        <v>145</v>
      </c>
      <c r="AL299" t="s">
        <v>145</v>
      </c>
      <c r="AM299" t="s">
        <v>145</v>
      </c>
    </row>
    <row r="300" spans="1:39" hidden="1" x14ac:dyDescent="0.3">
      <c r="A300">
        <v>420926</v>
      </c>
      <c r="B300" t="s">
        <v>1436</v>
      </c>
      <c r="R300" t="s">
        <v>146</v>
      </c>
      <c r="Y300" t="s">
        <v>144</v>
      </c>
      <c r="AD300" t="s">
        <v>146</v>
      </c>
      <c r="AH300" t="s">
        <v>146</v>
      </c>
      <c r="AI300" t="s">
        <v>145</v>
      </c>
      <c r="AJ300" t="s">
        <v>145</v>
      </c>
      <c r="AK300" t="s">
        <v>145</v>
      </c>
      <c r="AL300" t="s">
        <v>145</v>
      </c>
      <c r="AM300" t="s">
        <v>145</v>
      </c>
    </row>
    <row r="301" spans="1:39" hidden="1" x14ac:dyDescent="0.3">
      <c r="A301">
        <v>409733</v>
      </c>
      <c r="B301" t="s">
        <v>1436</v>
      </c>
      <c r="I301" t="s">
        <v>144</v>
      </c>
      <c r="T301" t="s">
        <v>144</v>
      </c>
      <c r="AE301" t="s">
        <v>144</v>
      </c>
      <c r="AI301" t="s">
        <v>145</v>
      </c>
      <c r="AJ301" t="s">
        <v>145</v>
      </c>
      <c r="AK301" t="s">
        <v>145</v>
      </c>
      <c r="AL301" t="s">
        <v>145</v>
      </c>
      <c r="AM301" t="s">
        <v>145</v>
      </c>
    </row>
    <row r="302" spans="1:39" hidden="1" x14ac:dyDescent="0.3">
      <c r="A302">
        <v>419975</v>
      </c>
      <c r="B302" t="s">
        <v>1436</v>
      </c>
      <c r="R302" t="s">
        <v>144</v>
      </c>
      <c r="Z302" t="s">
        <v>144</v>
      </c>
      <c r="AB302" t="s">
        <v>144</v>
      </c>
      <c r="AF302" t="s">
        <v>144</v>
      </c>
      <c r="AI302" t="s">
        <v>145</v>
      </c>
      <c r="AJ302" t="s">
        <v>145</v>
      </c>
      <c r="AK302" t="s">
        <v>145</v>
      </c>
      <c r="AL302" t="s">
        <v>145</v>
      </c>
      <c r="AM302" t="s">
        <v>145</v>
      </c>
    </row>
    <row r="303" spans="1:39" hidden="1" x14ac:dyDescent="0.3">
      <c r="A303">
        <v>422382</v>
      </c>
      <c r="B303" t="s">
        <v>1436</v>
      </c>
      <c r="Q303" t="s">
        <v>145</v>
      </c>
      <c r="AD303" t="s">
        <v>144</v>
      </c>
      <c r="AF303" t="s">
        <v>144</v>
      </c>
      <c r="AH303" t="s">
        <v>144</v>
      </c>
      <c r="AI303" t="s">
        <v>145</v>
      </c>
      <c r="AJ303" t="s">
        <v>145</v>
      </c>
      <c r="AK303" t="s">
        <v>145</v>
      </c>
      <c r="AL303" t="s">
        <v>145</v>
      </c>
      <c r="AM303" t="s">
        <v>145</v>
      </c>
    </row>
    <row r="304" spans="1:39" hidden="1" x14ac:dyDescent="0.3">
      <c r="A304">
        <v>422879</v>
      </c>
      <c r="B304" t="s">
        <v>1436</v>
      </c>
      <c r="AG304" t="s">
        <v>144</v>
      </c>
      <c r="AI304" t="s">
        <v>145</v>
      </c>
      <c r="AJ304" t="s">
        <v>145</v>
      </c>
      <c r="AK304" t="s">
        <v>145</v>
      </c>
      <c r="AL304" t="s">
        <v>145</v>
      </c>
      <c r="AM304" t="s">
        <v>145</v>
      </c>
    </row>
    <row r="305" spans="1:39" hidden="1" x14ac:dyDescent="0.3">
      <c r="A305">
        <v>420307</v>
      </c>
      <c r="B305" t="s">
        <v>1436</v>
      </c>
      <c r="AA305" t="s">
        <v>144</v>
      </c>
      <c r="AE305" t="s">
        <v>144</v>
      </c>
      <c r="AF305" t="s">
        <v>144</v>
      </c>
      <c r="AI305" t="s">
        <v>145</v>
      </c>
      <c r="AJ305" t="s">
        <v>145</v>
      </c>
      <c r="AK305" t="s">
        <v>145</v>
      </c>
      <c r="AL305" t="s">
        <v>145</v>
      </c>
      <c r="AM305" t="s">
        <v>145</v>
      </c>
    </row>
    <row r="306" spans="1:39" hidden="1" x14ac:dyDescent="0.3">
      <c r="A306">
        <v>425237</v>
      </c>
      <c r="B306" t="s">
        <v>1436</v>
      </c>
      <c r="N306" t="s">
        <v>144</v>
      </c>
      <c r="AE306" t="s">
        <v>146</v>
      </c>
      <c r="AH306" t="s">
        <v>146</v>
      </c>
      <c r="AI306" t="s">
        <v>145</v>
      </c>
      <c r="AJ306" t="s">
        <v>145</v>
      </c>
      <c r="AK306" t="s">
        <v>145</v>
      </c>
      <c r="AL306" t="s">
        <v>145</v>
      </c>
      <c r="AM306" t="s">
        <v>145</v>
      </c>
    </row>
    <row r="307" spans="1:39" hidden="1" x14ac:dyDescent="0.3">
      <c r="A307">
        <v>425118</v>
      </c>
      <c r="B307" t="s">
        <v>1436</v>
      </c>
      <c r="W307" t="s">
        <v>145</v>
      </c>
      <c r="AD307" t="s">
        <v>146</v>
      </c>
      <c r="AE307" t="s">
        <v>145</v>
      </c>
      <c r="AG307" t="s">
        <v>145</v>
      </c>
      <c r="AI307" t="s">
        <v>145</v>
      </c>
      <c r="AJ307" t="s">
        <v>145</v>
      </c>
      <c r="AK307" t="s">
        <v>145</v>
      </c>
      <c r="AL307" t="s">
        <v>145</v>
      </c>
      <c r="AM307" t="s">
        <v>145</v>
      </c>
    </row>
    <row r="308" spans="1:39" hidden="1" x14ac:dyDescent="0.3">
      <c r="A308">
        <v>425501</v>
      </c>
      <c r="B308" t="s">
        <v>1436</v>
      </c>
      <c r="K308" t="s">
        <v>144</v>
      </c>
      <c r="N308" t="s">
        <v>144</v>
      </c>
      <c r="AI308" t="s">
        <v>145</v>
      </c>
      <c r="AJ308" t="s">
        <v>145</v>
      </c>
      <c r="AK308" t="s">
        <v>145</v>
      </c>
      <c r="AL308" t="s">
        <v>145</v>
      </c>
      <c r="AM308" t="s">
        <v>145</v>
      </c>
    </row>
    <row r="309" spans="1:39" hidden="1" x14ac:dyDescent="0.3">
      <c r="A309">
        <v>425330</v>
      </c>
      <c r="B309" t="s">
        <v>1436</v>
      </c>
      <c r="AA309" t="s">
        <v>144</v>
      </c>
      <c r="AE309" t="s">
        <v>144</v>
      </c>
      <c r="AF309" t="s">
        <v>145</v>
      </c>
      <c r="AG309" t="s">
        <v>145</v>
      </c>
      <c r="AI309" t="s">
        <v>145</v>
      </c>
      <c r="AJ309" t="s">
        <v>145</v>
      </c>
      <c r="AK309" t="s">
        <v>145</v>
      </c>
      <c r="AL309" t="s">
        <v>145</v>
      </c>
      <c r="AM309" t="s">
        <v>145</v>
      </c>
    </row>
    <row r="310" spans="1:39" hidden="1" x14ac:dyDescent="0.3">
      <c r="A310">
        <v>425063</v>
      </c>
      <c r="B310" t="s">
        <v>1436</v>
      </c>
      <c r="L310" t="s">
        <v>146</v>
      </c>
      <c r="N310" t="s">
        <v>145</v>
      </c>
      <c r="R310" t="s">
        <v>146</v>
      </c>
      <c r="AI310" t="s">
        <v>145</v>
      </c>
      <c r="AJ310" t="s">
        <v>145</v>
      </c>
      <c r="AK310" t="s">
        <v>145</v>
      </c>
      <c r="AL310" t="s">
        <v>145</v>
      </c>
      <c r="AM310" t="s">
        <v>145</v>
      </c>
    </row>
    <row r="311" spans="1:39" hidden="1" x14ac:dyDescent="0.3">
      <c r="A311">
        <v>424833</v>
      </c>
      <c r="B311" t="s">
        <v>1436</v>
      </c>
      <c r="AD311" t="s">
        <v>146</v>
      </c>
      <c r="AE311" t="s">
        <v>146</v>
      </c>
      <c r="AI311" t="s">
        <v>145</v>
      </c>
      <c r="AJ311" t="s">
        <v>145</v>
      </c>
      <c r="AK311" t="s">
        <v>145</v>
      </c>
      <c r="AL311" t="s">
        <v>145</v>
      </c>
      <c r="AM311" t="s">
        <v>145</v>
      </c>
    </row>
    <row r="312" spans="1:39" hidden="1" x14ac:dyDescent="0.3">
      <c r="A312">
        <v>425166</v>
      </c>
      <c r="B312" t="s">
        <v>1436</v>
      </c>
      <c r="E312" t="s">
        <v>145</v>
      </c>
      <c r="G312" t="s">
        <v>145</v>
      </c>
      <c r="AI312" t="s">
        <v>145</v>
      </c>
      <c r="AJ312" t="s">
        <v>145</v>
      </c>
      <c r="AK312" t="s">
        <v>145</v>
      </c>
      <c r="AL312" t="s">
        <v>145</v>
      </c>
      <c r="AM312" t="s">
        <v>145</v>
      </c>
    </row>
    <row r="313" spans="1:39" hidden="1" x14ac:dyDescent="0.3">
      <c r="A313">
        <v>424863</v>
      </c>
      <c r="B313" t="s">
        <v>1436</v>
      </c>
      <c r="AI313" t="s">
        <v>145</v>
      </c>
      <c r="AJ313" t="s">
        <v>145</v>
      </c>
      <c r="AK313" t="s">
        <v>145</v>
      </c>
      <c r="AL313" t="s">
        <v>145</v>
      </c>
      <c r="AM313" t="s">
        <v>145</v>
      </c>
    </row>
    <row r="314" spans="1:39" hidden="1" x14ac:dyDescent="0.3">
      <c r="A314">
        <v>424676</v>
      </c>
      <c r="B314" t="s">
        <v>1436</v>
      </c>
      <c r="U314" t="s">
        <v>144</v>
      </c>
      <c r="AE314" t="s">
        <v>146</v>
      </c>
      <c r="AF314" t="s">
        <v>144</v>
      </c>
      <c r="AG314" t="s">
        <v>144</v>
      </c>
      <c r="AI314" t="s">
        <v>145</v>
      </c>
      <c r="AJ314" t="s">
        <v>145</v>
      </c>
      <c r="AK314" t="s">
        <v>145</v>
      </c>
      <c r="AL314" t="s">
        <v>145</v>
      </c>
      <c r="AM314" t="s">
        <v>145</v>
      </c>
    </row>
    <row r="315" spans="1:39" hidden="1" x14ac:dyDescent="0.3">
      <c r="A315">
        <v>420543</v>
      </c>
      <c r="B315" t="s">
        <v>1436</v>
      </c>
      <c r="X315" t="s">
        <v>144</v>
      </c>
      <c r="AA315" t="s">
        <v>144</v>
      </c>
      <c r="AB315" t="s">
        <v>144</v>
      </c>
      <c r="AG315" t="s">
        <v>144</v>
      </c>
      <c r="AI315" t="s">
        <v>145</v>
      </c>
      <c r="AJ315" t="s">
        <v>145</v>
      </c>
      <c r="AK315" t="s">
        <v>145</v>
      </c>
      <c r="AL315" t="s">
        <v>145</v>
      </c>
      <c r="AM315" t="s">
        <v>145</v>
      </c>
    </row>
    <row r="316" spans="1:39" hidden="1" x14ac:dyDescent="0.3">
      <c r="A316">
        <v>419538</v>
      </c>
      <c r="B316" t="s">
        <v>1436</v>
      </c>
      <c r="Q316" t="s">
        <v>146</v>
      </c>
      <c r="AD316" t="s">
        <v>145</v>
      </c>
      <c r="AE316" t="s">
        <v>145</v>
      </c>
      <c r="AI316" t="s">
        <v>145</v>
      </c>
      <c r="AJ316" t="s">
        <v>145</v>
      </c>
      <c r="AK316" t="s">
        <v>145</v>
      </c>
      <c r="AL316" t="s">
        <v>145</v>
      </c>
      <c r="AM316" t="s">
        <v>145</v>
      </c>
    </row>
    <row r="317" spans="1:39" hidden="1" x14ac:dyDescent="0.3">
      <c r="A317">
        <v>416275</v>
      </c>
      <c r="B317" t="s">
        <v>1436</v>
      </c>
      <c r="R317" t="s">
        <v>145</v>
      </c>
      <c r="AF317" t="s">
        <v>145</v>
      </c>
      <c r="AI317" t="s">
        <v>145</v>
      </c>
      <c r="AJ317" t="s">
        <v>145</v>
      </c>
      <c r="AK317" t="s">
        <v>145</v>
      </c>
      <c r="AL317" t="s">
        <v>145</v>
      </c>
      <c r="AM317" t="s">
        <v>145</v>
      </c>
    </row>
    <row r="318" spans="1:39" hidden="1" x14ac:dyDescent="0.3">
      <c r="A318">
        <v>425999</v>
      </c>
      <c r="B318" t="s">
        <v>1436</v>
      </c>
      <c r="AF318" t="s">
        <v>146</v>
      </c>
      <c r="AI318" t="s">
        <v>145</v>
      </c>
      <c r="AJ318" t="s">
        <v>145</v>
      </c>
      <c r="AK318" t="s">
        <v>145</v>
      </c>
      <c r="AL318" t="s">
        <v>145</v>
      </c>
      <c r="AM318" t="s">
        <v>145</v>
      </c>
    </row>
    <row r="319" spans="1:39" hidden="1" x14ac:dyDescent="0.3">
      <c r="A319">
        <v>422649</v>
      </c>
      <c r="B319" t="s">
        <v>1436</v>
      </c>
      <c r="AD319" t="s">
        <v>146</v>
      </c>
      <c r="AG319" t="s">
        <v>145</v>
      </c>
      <c r="AH319" t="s">
        <v>146</v>
      </c>
      <c r="AI319" t="s">
        <v>145</v>
      </c>
      <c r="AJ319" t="s">
        <v>145</v>
      </c>
      <c r="AK319" t="s">
        <v>145</v>
      </c>
      <c r="AL319" t="s">
        <v>145</v>
      </c>
      <c r="AM319" t="s">
        <v>145</v>
      </c>
    </row>
    <row r="320" spans="1:39" hidden="1" x14ac:dyDescent="0.3">
      <c r="A320">
        <v>424611</v>
      </c>
      <c r="B320" t="s">
        <v>1436</v>
      </c>
      <c r="T320" t="s">
        <v>144</v>
      </c>
      <c r="Y320" t="s">
        <v>144</v>
      </c>
      <c r="AF320" t="s">
        <v>144</v>
      </c>
      <c r="AG320" t="s">
        <v>144</v>
      </c>
      <c r="AI320" t="s">
        <v>145</v>
      </c>
      <c r="AJ320" t="s">
        <v>145</v>
      </c>
      <c r="AK320" t="s">
        <v>145</v>
      </c>
      <c r="AL320" t="s">
        <v>145</v>
      </c>
      <c r="AM320" t="s">
        <v>145</v>
      </c>
    </row>
    <row r="321" spans="1:39" hidden="1" x14ac:dyDescent="0.3">
      <c r="A321">
        <v>422347</v>
      </c>
      <c r="B321" t="s">
        <v>1436</v>
      </c>
      <c r="T321" t="s">
        <v>144</v>
      </c>
      <c r="Y321" t="s">
        <v>144</v>
      </c>
      <c r="AF321" t="s">
        <v>144</v>
      </c>
      <c r="AH321" t="s">
        <v>144</v>
      </c>
      <c r="AI321" t="s">
        <v>145</v>
      </c>
      <c r="AJ321" t="s">
        <v>145</v>
      </c>
      <c r="AK321" t="s">
        <v>145</v>
      </c>
      <c r="AL321" t="s">
        <v>145</v>
      </c>
      <c r="AM321" t="s">
        <v>145</v>
      </c>
    </row>
    <row r="322" spans="1:39" hidden="1" x14ac:dyDescent="0.3">
      <c r="A322">
        <v>422600</v>
      </c>
      <c r="B322" t="s">
        <v>1436</v>
      </c>
      <c r="AE322" t="s">
        <v>146</v>
      </c>
      <c r="AH322" t="s">
        <v>144</v>
      </c>
      <c r="AI322" t="s">
        <v>145</v>
      </c>
      <c r="AJ322" t="s">
        <v>145</v>
      </c>
      <c r="AK322" t="s">
        <v>145</v>
      </c>
      <c r="AL322" t="s">
        <v>145</v>
      </c>
      <c r="AM322" t="s">
        <v>145</v>
      </c>
    </row>
    <row r="323" spans="1:39" hidden="1" x14ac:dyDescent="0.3">
      <c r="A323">
        <v>422672</v>
      </c>
      <c r="B323" t="s">
        <v>1436</v>
      </c>
      <c r="S323" t="s">
        <v>144</v>
      </c>
      <c r="AF323" t="s">
        <v>144</v>
      </c>
      <c r="AI323" t="s">
        <v>145</v>
      </c>
      <c r="AJ323" t="s">
        <v>145</v>
      </c>
      <c r="AK323" t="s">
        <v>145</v>
      </c>
      <c r="AL323" t="s">
        <v>145</v>
      </c>
      <c r="AM323" t="s">
        <v>145</v>
      </c>
    </row>
    <row r="324" spans="1:39" hidden="1" x14ac:dyDescent="0.3">
      <c r="A324">
        <v>425428</v>
      </c>
      <c r="B324" t="s">
        <v>1436</v>
      </c>
      <c r="F324" t="s">
        <v>144</v>
      </c>
      <c r="AE324" t="s">
        <v>146</v>
      </c>
      <c r="AG324" t="s">
        <v>146</v>
      </c>
      <c r="AH324" t="s">
        <v>144</v>
      </c>
      <c r="AI324" t="s">
        <v>145</v>
      </c>
      <c r="AJ324" t="s">
        <v>145</v>
      </c>
      <c r="AK324" t="s">
        <v>145</v>
      </c>
      <c r="AL324" t="s">
        <v>145</v>
      </c>
      <c r="AM324" t="s">
        <v>145</v>
      </c>
    </row>
    <row r="325" spans="1:39" hidden="1" x14ac:dyDescent="0.3">
      <c r="A325">
        <v>424843</v>
      </c>
      <c r="B325" t="s">
        <v>1436</v>
      </c>
      <c r="R325" t="s">
        <v>144</v>
      </c>
      <c r="AD325" t="s">
        <v>144</v>
      </c>
      <c r="AE325" t="s">
        <v>146</v>
      </c>
      <c r="AF325" t="s">
        <v>146</v>
      </c>
      <c r="AI325" t="s">
        <v>145</v>
      </c>
      <c r="AJ325" t="s">
        <v>145</v>
      </c>
      <c r="AK325" t="s">
        <v>145</v>
      </c>
      <c r="AL325" t="s">
        <v>145</v>
      </c>
      <c r="AM325" t="s">
        <v>145</v>
      </c>
    </row>
    <row r="326" spans="1:39" hidden="1" x14ac:dyDescent="0.3">
      <c r="A326">
        <v>424877</v>
      </c>
      <c r="B326" t="s">
        <v>1436</v>
      </c>
      <c r="S326" t="s">
        <v>146</v>
      </c>
      <c r="AE326" t="s">
        <v>145</v>
      </c>
      <c r="AI326" t="s">
        <v>145</v>
      </c>
      <c r="AJ326" t="s">
        <v>145</v>
      </c>
      <c r="AK326" t="s">
        <v>145</v>
      </c>
      <c r="AL326" t="s">
        <v>145</v>
      </c>
      <c r="AM326" t="s">
        <v>145</v>
      </c>
    </row>
    <row r="327" spans="1:39" hidden="1" x14ac:dyDescent="0.3">
      <c r="A327">
        <v>425465</v>
      </c>
      <c r="B327" t="s">
        <v>1436</v>
      </c>
      <c r="R327" t="s">
        <v>145</v>
      </c>
      <c r="AD327" t="s">
        <v>146</v>
      </c>
      <c r="AF327" t="s">
        <v>146</v>
      </c>
      <c r="AH327" t="s">
        <v>146</v>
      </c>
      <c r="AI327" t="s">
        <v>145</v>
      </c>
      <c r="AJ327" t="s">
        <v>145</v>
      </c>
      <c r="AK327" t="s">
        <v>145</v>
      </c>
      <c r="AL327" t="s">
        <v>145</v>
      </c>
      <c r="AM327" t="s">
        <v>145</v>
      </c>
    </row>
    <row r="328" spans="1:39" hidden="1" x14ac:dyDescent="0.3">
      <c r="A328">
        <v>424725</v>
      </c>
      <c r="B328" t="s">
        <v>1436</v>
      </c>
      <c r="AI328" t="s">
        <v>145</v>
      </c>
      <c r="AJ328" t="s">
        <v>145</v>
      </c>
      <c r="AK328" t="s">
        <v>145</v>
      </c>
      <c r="AL328" t="s">
        <v>145</v>
      </c>
      <c r="AM328" t="s">
        <v>145</v>
      </c>
    </row>
    <row r="329" spans="1:39" hidden="1" x14ac:dyDescent="0.3">
      <c r="A329">
        <v>420399</v>
      </c>
      <c r="B329" t="s">
        <v>1436</v>
      </c>
      <c r="F329" t="s">
        <v>144</v>
      </c>
      <c r="O329" t="s">
        <v>144</v>
      </c>
      <c r="AB329" t="s">
        <v>144</v>
      </c>
      <c r="AI329" t="s">
        <v>145</v>
      </c>
      <c r="AJ329" t="s">
        <v>145</v>
      </c>
      <c r="AK329" t="s">
        <v>145</v>
      </c>
      <c r="AL329" t="s">
        <v>145</v>
      </c>
      <c r="AM329" t="s">
        <v>145</v>
      </c>
    </row>
    <row r="330" spans="1:39" hidden="1" x14ac:dyDescent="0.3">
      <c r="A330">
        <v>423380</v>
      </c>
      <c r="B330" t="s">
        <v>1436</v>
      </c>
      <c r="AE330" t="s">
        <v>146</v>
      </c>
      <c r="AF330" t="s">
        <v>146</v>
      </c>
      <c r="AI330" t="s">
        <v>145</v>
      </c>
      <c r="AJ330" t="s">
        <v>145</v>
      </c>
      <c r="AK330" t="s">
        <v>145</v>
      </c>
      <c r="AL330" t="s">
        <v>145</v>
      </c>
      <c r="AM330" t="s">
        <v>145</v>
      </c>
    </row>
    <row r="331" spans="1:39" hidden="1" x14ac:dyDescent="0.3">
      <c r="A331">
        <v>424249</v>
      </c>
      <c r="B331" t="s">
        <v>1436</v>
      </c>
      <c r="Z331" t="s">
        <v>144</v>
      </c>
      <c r="AF331" t="s">
        <v>146</v>
      </c>
      <c r="AH331" t="s">
        <v>144</v>
      </c>
      <c r="AI331" t="s">
        <v>145</v>
      </c>
      <c r="AJ331" t="s">
        <v>145</v>
      </c>
      <c r="AK331" t="s">
        <v>145</v>
      </c>
      <c r="AL331" t="s">
        <v>145</v>
      </c>
      <c r="AM331" t="s">
        <v>145</v>
      </c>
    </row>
    <row r="332" spans="1:39" hidden="1" x14ac:dyDescent="0.3">
      <c r="A332">
        <v>423239</v>
      </c>
      <c r="B332" t="s">
        <v>1436</v>
      </c>
      <c r="H332" t="s">
        <v>144</v>
      </c>
      <c r="L332" t="s">
        <v>146</v>
      </c>
      <c r="AB332" t="s">
        <v>144</v>
      </c>
      <c r="AE332" t="s">
        <v>144</v>
      </c>
      <c r="AI332" t="s">
        <v>145</v>
      </c>
      <c r="AJ332" t="s">
        <v>145</v>
      </c>
      <c r="AK332" t="s">
        <v>145</v>
      </c>
      <c r="AL332" t="s">
        <v>145</v>
      </c>
      <c r="AM332" t="s">
        <v>145</v>
      </c>
    </row>
    <row r="333" spans="1:39" hidden="1" x14ac:dyDescent="0.3">
      <c r="A333">
        <v>408987</v>
      </c>
      <c r="B333" t="s">
        <v>1436</v>
      </c>
      <c r="AA333" t="s">
        <v>144</v>
      </c>
      <c r="AB333" t="s">
        <v>144</v>
      </c>
      <c r="AF333" t="s">
        <v>145</v>
      </c>
      <c r="AH333" t="s">
        <v>144</v>
      </c>
      <c r="AI333" t="s">
        <v>145</v>
      </c>
      <c r="AJ333" t="s">
        <v>145</v>
      </c>
      <c r="AK333" t="s">
        <v>145</v>
      </c>
      <c r="AL333" t="s">
        <v>145</v>
      </c>
      <c r="AM333" t="s">
        <v>145</v>
      </c>
    </row>
    <row r="334" spans="1:39" hidden="1" x14ac:dyDescent="0.3">
      <c r="A334">
        <v>420821</v>
      </c>
      <c r="B334" t="s">
        <v>1436</v>
      </c>
      <c r="K334" t="s">
        <v>144</v>
      </c>
      <c r="R334" t="s">
        <v>144</v>
      </c>
      <c r="AA334" t="s">
        <v>144</v>
      </c>
      <c r="AH334" t="s">
        <v>144</v>
      </c>
      <c r="AI334" t="s">
        <v>145</v>
      </c>
      <c r="AJ334" t="s">
        <v>145</v>
      </c>
      <c r="AK334" t="s">
        <v>145</v>
      </c>
      <c r="AL334" t="s">
        <v>145</v>
      </c>
      <c r="AM334" t="s">
        <v>145</v>
      </c>
    </row>
    <row r="335" spans="1:39" hidden="1" x14ac:dyDescent="0.3">
      <c r="A335">
        <v>425713</v>
      </c>
      <c r="B335" t="s">
        <v>1436</v>
      </c>
      <c r="AI335" t="s">
        <v>145</v>
      </c>
      <c r="AJ335" t="s">
        <v>145</v>
      </c>
      <c r="AK335" t="s">
        <v>145</v>
      </c>
      <c r="AL335" t="s">
        <v>145</v>
      </c>
      <c r="AM335" t="s">
        <v>145</v>
      </c>
    </row>
    <row r="336" spans="1:39" hidden="1" x14ac:dyDescent="0.3">
      <c r="A336">
        <v>418380</v>
      </c>
      <c r="B336" t="s">
        <v>1436</v>
      </c>
      <c r="AE336" t="s">
        <v>144</v>
      </c>
      <c r="AF336" t="s">
        <v>144</v>
      </c>
      <c r="AG336" t="s">
        <v>144</v>
      </c>
      <c r="AH336" t="s">
        <v>144</v>
      </c>
      <c r="AI336" t="s">
        <v>145</v>
      </c>
      <c r="AJ336" t="s">
        <v>145</v>
      </c>
      <c r="AK336" t="s">
        <v>145</v>
      </c>
      <c r="AL336" t="s">
        <v>145</v>
      </c>
      <c r="AM336" t="s">
        <v>145</v>
      </c>
    </row>
    <row r="337" spans="1:39" hidden="1" x14ac:dyDescent="0.3">
      <c r="A337">
        <v>426324</v>
      </c>
      <c r="B337" t="s">
        <v>1436</v>
      </c>
      <c r="O337" t="s">
        <v>144</v>
      </c>
      <c r="AE337" t="s">
        <v>145</v>
      </c>
      <c r="AI337" t="s">
        <v>145</v>
      </c>
      <c r="AJ337" t="s">
        <v>145</v>
      </c>
      <c r="AK337" t="s">
        <v>145</v>
      </c>
      <c r="AL337" t="s">
        <v>145</v>
      </c>
      <c r="AM337" t="s">
        <v>145</v>
      </c>
    </row>
    <row r="338" spans="1:39" hidden="1" x14ac:dyDescent="0.3">
      <c r="A338">
        <v>418475</v>
      </c>
      <c r="B338" t="s">
        <v>1436</v>
      </c>
      <c r="E338" t="s">
        <v>144</v>
      </c>
      <c r="AD338" t="s">
        <v>146</v>
      </c>
      <c r="AH338" t="s">
        <v>146</v>
      </c>
      <c r="AI338" t="s">
        <v>145</v>
      </c>
      <c r="AJ338" t="s">
        <v>145</v>
      </c>
      <c r="AK338" t="s">
        <v>145</v>
      </c>
      <c r="AL338" t="s">
        <v>145</v>
      </c>
      <c r="AM338" t="s">
        <v>145</v>
      </c>
    </row>
    <row r="339" spans="1:39" hidden="1" x14ac:dyDescent="0.3">
      <c r="A339">
        <v>424536</v>
      </c>
      <c r="B339" t="s">
        <v>1436</v>
      </c>
      <c r="AD339" t="s">
        <v>144</v>
      </c>
      <c r="AE339" t="s">
        <v>145</v>
      </c>
      <c r="AG339" t="s">
        <v>144</v>
      </c>
      <c r="AI339" t="s">
        <v>145</v>
      </c>
      <c r="AJ339" t="s">
        <v>145</v>
      </c>
      <c r="AK339" t="s">
        <v>145</v>
      </c>
      <c r="AL339" t="s">
        <v>145</v>
      </c>
      <c r="AM339" t="s">
        <v>145</v>
      </c>
    </row>
    <row r="340" spans="1:39" hidden="1" x14ac:dyDescent="0.3">
      <c r="A340">
        <v>423699</v>
      </c>
      <c r="B340" t="s">
        <v>1436</v>
      </c>
      <c r="S340" t="s">
        <v>144</v>
      </c>
      <c r="AD340" t="s">
        <v>146</v>
      </c>
      <c r="AE340" t="s">
        <v>144</v>
      </c>
      <c r="AG340" t="s">
        <v>146</v>
      </c>
      <c r="AI340" t="s">
        <v>145</v>
      </c>
      <c r="AJ340" t="s">
        <v>145</v>
      </c>
      <c r="AK340" t="s">
        <v>145</v>
      </c>
      <c r="AL340" t="s">
        <v>145</v>
      </c>
      <c r="AM340" t="s">
        <v>145</v>
      </c>
    </row>
    <row r="341" spans="1:39" hidden="1" x14ac:dyDescent="0.3">
      <c r="A341">
        <v>423257</v>
      </c>
      <c r="B341" t="s">
        <v>1436</v>
      </c>
      <c r="G341" t="s">
        <v>146</v>
      </c>
      <c r="AF341" t="s">
        <v>146</v>
      </c>
      <c r="AI341" t="s">
        <v>145</v>
      </c>
      <c r="AJ341" t="s">
        <v>145</v>
      </c>
      <c r="AK341" t="s">
        <v>145</v>
      </c>
      <c r="AL341" t="s">
        <v>145</v>
      </c>
      <c r="AM341" t="s">
        <v>145</v>
      </c>
    </row>
    <row r="342" spans="1:39" hidden="1" x14ac:dyDescent="0.3">
      <c r="A342">
        <v>425394</v>
      </c>
      <c r="B342" t="s">
        <v>1436</v>
      </c>
      <c r="AI342" t="s">
        <v>145</v>
      </c>
      <c r="AJ342" t="s">
        <v>145</v>
      </c>
      <c r="AK342" t="s">
        <v>145</v>
      </c>
      <c r="AL342" t="s">
        <v>145</v>
      </c>
      <c r="AM342" t="s">
        <v>145</v>
      </c>
    </row>
    <row r="343" spans="1:39" hidden="1" x14ac:dyDescent="0.3">
      <c r="A343">
        <v>426215</v>
      </c>
      <c r="B343" t="s">
        <v>1436</v>
      </c>
      <c r="AI343" t="s">
        <v>145</v>
      </c>
      <c r="AJ343" t="s">
        <v>145</v>
      </c>
      <c r="AK343" t="s">
        <v>145</v>
      </c>
      <c r="AL343" t="s">
        <v>145</v>
      </c>
      <c r="AM343" t="s">
        <v>145</v>
      </c>
    </row>
    <row r="344" spans="1:39" hidden="1" x14ac:dyDescent="0.3">
      <c r="A344">
        <v>423033</v>
      </c>
      <c r="B344" t="s">
        <v>1436</v>
      </c>
      <c r="G344" t="s">
        <v>144</v>
      </c>
      <c r="Y344" t="s">
        <v>146</v>
      </c>
      <c r="AE344" t="s">
        <v>145</v>
      </c>
      <c r="AG344" t="s">
        <v>144</v>
      </c>
      <c r="AI344" t="s">
        <v>145</v>
      </c>
      <c r="AJ344" t="s">
        <v>145</v>
      </c>
      <c r="AK344" t="s">
        <v>145</v>
      </c>
      <c r="AL344" t="s">
        <v>145</v>
      </c>
      <c r="AM344" t="s">
        <v>145</v>
      </c>
    </row>
    <row r="345" spans="1:39" hidden="1" x14ac:dyDescent="0.3">
      <c r="A345">
        <v>420185</v>
      </c>
      <c r="B345" t="s">
        <v>1436</v>
      </c>
      <c r="L345" t="s">
        <v>144</v>
      </c>
      <c r="R345" t="s">
        <v>145</v>
      </c>
      <c r="AE345" t="s">
        <v>144</v>
      </c>
      <c r="AI345" t="s">
        <v>145</v>
      </c>
      <c r="AJ345" t="s">
        <v>145</v>
      </c>
      <c r="AK345" t="s">
        <v>145</v>
      </c>
      <c r="AL345" t="s">
        <v>145</v>
      </c>
      <c r="AM345" t="s">
        <v>145</v>
      </c>
    </row>
    <row r="346" spans="1:39" hidden="1" x14ac:dyDescent="0.3">
      <c r="A346">
        <v>417686</v>
      </c>
      <c r="B346" t="s">
        <v>1436</v>
      </c>
      <c r="AI346" t="s">
        <v>145</v>
      </c>
      <c r="AJ346" t="s">
        <v>145</v>
      </c>
      <c r="AK346" t="s">
        <v>145</v>
      </c>
      <c r="AL346" t="s">
        <v>145</v>
      </c>
      <c r="AM346" t="s">
        <v>145</v>
      </c>
    </row>
    <row r="347" spans="1:39" hidden="1" x14ac:dyDescent="0.3">
      <c r="A347">
        <v>420484</v>
      </c>
      <c r="B347" t="s">
        <v>1436</v>
      </c>
      <c r="AD347" t="s">
        <v>146</v>
      </c>
      <c r="AE347" t="s">
        <v>144</v>
      </c>
      <c r="AF347" t="s">
        <v>145</v>
      </c>
      <c r="AI347" t="s">
        <v>145</v>
      </c>
      <c r="AJ347" t="s">
        <v>145</v>
      </c>
      <c r="AK347" t="s">
        <v>145</v>
      </c>
      <c r="AL347" t="s">
        <v>145</v>
      </c>
      <c r="AM347" t="s">
        <v>145</v>
      </c>
    </row>
    <row r="348" spans="1:39" hidden="1" x14ac:dyDescent="0.3">
      <c r="A348">
        <v>424585</v>
      </c>
      <c r="B348" t="s">
        <v>1436</v>
      </c>
      <c r="AF348" t="s">
        <v>146</v>
      </c>
      <c r="AI348" t="s">
        <v>145</v>
      </c>
      <c r="AJ348" t="s">
        <v>145</v>
      </c>
      <c r="AK348" t="s">
        <v>145</v>
      </c>
      <c r="AL348" t="s">
        <v>145</v>
      </c>
      <c r="AM348" t="s">
        <v>145</v>
      </c>
    </row>
    <row r="349" spans="1:39" hidden="1" x14ac:dyDescent="0.3">
      <c r="A349">
        <v>418154</v>
      </c>
      <c r="B349" t="s">
        <v>1436</v>
      </c>
      <c r="N349" t="s">
        <v>145</v>
      </c>
      <c r="P349" t="s">
        <v>144</v>
      </c>
      <c r="AF349" t="s">
        <v>146</v>
      </c>
      <c r="AH349" t="s">
        <v>146</v>
      </c>
      <c r="AI349" t="s">
        <v>145</v>
      </c>
      <c r="AJ349" t="s">
        <v>145</v>
      </c>
      <c r="AK349" t="s">
        <v>145</v>
      </c>
      <c r="AL349" t="s">
        <v>145</v>
      </c>
      <c r="AM349" t="s">
        <v>145</v>
      </c>
    </row>
    <row r="350" spans="1:39" hidden="1" x14ac:dyDescent="0.3">
      <c r="A350">
        <v>423411</v>
      </c>
      <c r="B350" t="s">
        <v>1436</v>
      </c>
      <c r="M350" t="s">
        <v>145</v>
      </c>
      <c r="AI350" t="s">
        <v>145</v>
      </c>
      <c r="AJ350" t="s">
        <v>145</v>
      </c>
      <c r="AK350" t="s">
        <v>145</v>
      </c>
      <c r="AL350" t="s">
        <v>145</v>
      </c>
      <c r="AM350" t="s">
        <v>145</v>
      </c>
    </row>
    <row r="351" spans="1:39" hidden="1" x14ac:dyDescent="0.3">
      <c r="A351">
        <v>422956</v>
      </c>
      <c r="B351" t="s">
        <v>1436</v>
      </c>
      <c r="K351" t="s">
        <v>144</v>
      </c>
      <c r="Q351" t="s">
        <v>144</v>
      </c>
      <c r="AE351" t="s">
        <v>145</v>
      </c>
      <c r="AG351" t="s">
        <v>146</v>
      </c>
      <c r="AI351" t="s">
        <v>145</v>
      </c>
      <c r="AJ351" t="s">
        <v>145</v>
      </c>
      <c r="AK351" t="s">
        <v>145</v>
      </c>
      <c r="AL351" t="s">
        <v>145</v>
      </c>
      <c r="AM351" t="s">
        <v>145</v>
      </c>
    </row>
    <row r="352" spans="1:39" hidden="1" x14ac:dyDescent="0.3">
      <c r="A352">
        <v>420854</v>
      </c>
      <c r="B352" t="s">
        <v>1436</v>
      </c>
      <c r="AD352" t="s">
        <v>145</v>
      </c>
      <c r="AF352" t="s">
        <v>145</v>
      </c>
      <c r="AG352" t="s">
        <v>144</v>
      </c>
      <c r="AH352" t="s">
        <v>145</v>
      </c>
      <c r="AI352" t="s">
        <v>145</v>
      </c>
      <c r="AJ352" t="s">
        <v>145</v>
      </c>
      <c r="AK352" t="s">
        <v>145</v>
      </c>
      <c r="AL352" t="s">
        <v>145</v>
      </c>
      <c r="AM352" t="s">
        <v>145</v>
      </c>
    </row>
    <row r="353" spans="1:44" hidden="1" x14ac:dyDescent="0.3">
      <c r="A353">
        <v>400587</v>
      </c>
      <c r="B353" t="s">
        <v>1412</v>
      </c>
      <c r="AI353" t="s">
        <v>144</v>
      </c>
      <c r="AN353" t="s">
        <v>144</v>
      </c>
      <c r="AO353" t="s">
        <v>144</v>
      </c>
      <c r="AP353" t="s">
        <v>144</v>
      </c>
      <c r="AQ353" t="s">
        <v>144</v>
      </c>
      <c r="AR353" t="s">
        <v>144</v>
      </c>
    </row>
    <row r="354" spans="1:44" hidden="1" x14ac:dyDescent="0.3">
      <c r="A354">
        <v>400897</v>
      </c>
      <c r="B354" t="s">
        <v>1412</v>
      </c>
      <c r="AF354" t="s">
        <v>144</v>
      </c>
      <c r="AG354" t="s">
        <v>144</v>
      </c>
      <c r="AJ354" t="s">
        <v>144</v>
      </c>
      <c r="AK354" t="s">
        <v>146</v>
      </c>
      <c r="AL354" t="s">
        <v>144</v>
      </c>
      <c r="AM354" t="s">
        <v>145</v>
      </c>
      <c r="AN354" t="s">
        <v>145</v>
      </c>
      <c r="AO354" t="s">
        <v>145</v>
      </c>
      <c r="AP354" t="s">
        <v>145</v>
      </c>
      <c r="AQ354" t="s">
        <v>145</v>
      </c>
      <c r="AR354" t="s">
        <v>145</v>
      </c>
    </row>
    <row r="355" spans="1:44" hidden="1" x14ac:dyDescent="0.3">
      <c r="A355">
        <v>401244</v>
      </c>
      <c r="B355" t="s">
        <v>1412</v>
      </c>
      <c r="AG355" t="s">
        <v>144</v>
      </c>
    </row>
    <row r="356" spans="1:44" hidden="1" x14ac:dyDescent="0.3">
      <c r="A356">
        <v>401405</v>
      </c>
      <c r="B356" t="s">
        <v>1412</v>
      </c>
      <c r="AB356" t="s">
        <v>144</v>
      </c>
      <c r="AE356" t="s">
        <v>144</v>
      </c>
      <c r="AI356" t="s">
        <v>144</v>
      </c>
      <c r="AJ356" t="s">
        <v>144</v>
      </c>
      <c r="AK356" t="s">
        <v>145</v>
      </c>
      <c r="AM356" t="s">
        <v>144</v>
      </c>
      <c r="AN356" t="s">
        <v>145</v>
      </c>
      <c r="AO356" t="s">
        <v>145</v>
      </c>
      <c r="AP356" t="s">
        <v>145</v>
      </c>
      <c r="AQ356" t="s">
        <v>146</v>
      </c>
      <c r="AR356" t="s">
        <v>146</v>
      </c>
    </row>
    <row r="357" spans="1:44" hidden="1" x14ac:dyDescent="0.3">
      <c r="A357">
        <v>401717</v>
      </c>
      <c r="B357" t="s">
        <v>1412</v>
      </c>
      <c r="Y357" t="s">
        <v>144</v>
      </c>
      <c r="AD357" t="s">
        <v>144</v>
      </c>
      <c r="AE357" t="s">
        <v>145</v>
      </c>
      <c r="AF357" t="s">
        <v>145</v>
      </c>
      <c r="AJ357" t="s">
        <v>145</v>
      </c>
      <c r="AK357" t="s">
        <v>145</v>
      </c>
      <c r="AM357" t="s">
        <v>145</v>
      </c>
      <c r="AN357" t="s">
        <v>146</v>
      </c>
      <c r="AO357" t="s">
        <v>145</v>
      </c>
      <c r="AP357" t="s">
        <v>145</v>
      </c>
      <c r="AQ357" t="s">
        <v>145</v>
      </c>
      <c r="AR357" t="s">
        <v>145</v>
      </c>
    </row>
    <row r="358" spans="1:44" hidden="1" x14ac:dyDescent="0.3">
      <c r="A358">
        <v>402559</v>
      </c>
      <c r="B358" t="s">
        <v>1412</v>
      </c>
      <c r="AJ358" t="s">
        <v>144</v>
      </c>
      <c r="AK358" t="s">
        <v>144</v>
      </c>
      <c r="AM358" t="s">
        <v>144</v>
      </c>
      <c r="AN358" t="s">
        <v>144</v>
      </c>
      <c r="AO358" t="s">
        <v>144</v>
      </c>
      <c r="AP358" t="s">
        <v>144</v>
      </c>
      <c r="AQ358" t="s">
        <v>144</v>
      </c>
      <c r="AR358" t="s">
        <v>144</v>
      </c>
    </row>
    <row r="359" spans="1:44" hidden="1" x14ac:dyDescent="0.3">
      <c r="A359">
        <v>402964</v>
      </c>
      <c r="B359" t="s">
        <v>1412</v>
      </c>
      <c r="AR359" t="s">
        <v>146</v>
      </c>
    </row>
    <row r="360" spans="1:44" hidden="1" x14ac:dyDescent="0.3">
      <c r="A360">
        <v>404395</v>
      </c>
      <c r="B360" t="s">
        <v>1412</v>
      </c>
      <c r="R360" t="s">
        <v>144</v>
      </c>
      <c r="AB360" t="s">
        <v>144</v>
      </c>
      <c r="AE360" t="s">
        <v>145</v>
      </c>
      <c r="AF360" t="s">
        <v>144</v>
      </c>
      <c r="AI360" t="s">
        <v>144</v>
      </c>
      <c r="AJ360" t="s">
        <v>144</v>
      </c>
      <c r="AK360" t="s">
        <v>144</v>
      </c>
      <c r="AM360" t="s">
        <v>146</v>
      </c>
      <c r="AN360" t="s">
        <v>145</v>
      </c>
      <c r="AO360" t="s">
        <v>145</v>
      </c>
      <c r="AP360" t="s">
        <v>145</v>
      </c>
      <c r="AQ360" t="s">
        <v>145</v>
      </c>
      <c r="AR360" t="s">
        <v>145</v>
      </c>
    </row>
    <row r="361" spans="1:44" hidden="1" x14ac:dyDescent="0.3">
      <c r="A361">
        <v>405291</v>
      </c>
      <c r="B361" t="s">
        <v>1412</v>
      </c>
      <c r="AN361" t="s">
        <v>145</v>
      </c>
    </row>
    <row r="362" spans="1:44" hidden="1" x14ac:dyDescent="0.3">
      <c r="A362">
        <v>406082</v>
      </c>
      <c r="B362" t="s">
        <v>1412</v>
      </c>
      <c r="T362" t="s">
        <v>146</v>
      </c>
      <c r="AD362" t="s">
        <v>145</v>
      </c>
      <c r="AF362" t="s">
        <v>144</v>
      </c>
      <c r="AJ362" t="s">
        <v>146</v>
      </c>
      <c r="AM362" t="s">
        <v>146</v>
      </c>
      <c r="AP362" t="s">
        <v>146</v>
      </c>
      <c r="AR362" t="s">
        <v>146</v>
      </c>
    </row>
    <row r="363" spans="1:44" hidden="1" x14ac:dyDescent="0.3">
      <c r="A363">
        <v>407319</v>
      </c>
      <c r="B363" t="s">
        <v>1412</v>
      </c>
      <c r="AA363" t="s">
        <v>144</v>
      </c>
      <c r="AB363" t="s">
        <v>144</v>
      </c>
      <c r="AD363" t="s">
        <v>144</v>
      </c>
      <c r="AF363" t="s">
        <v>144</v>
      </c>
      <c r="AI363" t="s">
        <v>145</v>
      </c>
      <c r="AJ363" t="s">
        <v>144</v>
      </c>
      <c r="AK363" t="s">
        <v>145</v>
      </c>
      <c r="AM363" t="s">
        <v>144</v>
      </c>
      <c r="AN363" t="s">
        <v>145</v>
      </c>
      <c r="AO363" t="s">
        <v>145</v>
      </c>
      <c r="AP363" t="s">
        <v>145</v>
      </c>
      <c r="AQ363" t="s">
        <v>145</v>
      </c>
      <c r="AR363" t="s">
        <v>145</v>
      </c>
    </row>
    <row r="364" spans="1:44" hidden="1" x14ac:dyDescent="0.3">
      <c r="A364">
        <v>407774</v>
      </c>
      <c r="B364" t="s">
        <v>1412</v>
      </c>
      <c r="G364" t="s">
        <v>144</v>
      </c>
      <c r="AA364" t="s">
        <v>144</v>
      </c>
      <c r="AI364" t="s">
        <v>144</v>
      </c>
      <c r="AJ364" t="s">
        <v>144</v>
      </c>
      <c r="AK364" t="s">
        <v>144</v>
      </c>
      <c r="AL364" t="s">
        <v>144</v>
      </c>
      <c r="AM364" t="s">
        <v>144</v>
      </c>
      <c r="AN364" t="s">
        <v>145</v>
      </c>
      <c r="AO364" t="s">
        <v>145</v>
      </c>
      <c r="AP364" t="s">
        <v>145</v>
      </c>
      <c r="AQ364" t="s">
        <v>145</v>
      </c>
      <c r="AR364" t="s">
        <v>145</v>
      </c>
    </row>
    <row r="365" spans="1:44" hidden="1" x14ac:dyDescent="0.3">
      <c r="A365">
        <v>407933</v>
      </c>
      <c r="B365" t="s">
        <v>1412</v>
      </c>
      <c r="AD365" t="s">
        <v>144</v>
      </c>
      <c r="AE365" t="s">
        <v>144</v>
      </c>
      <c r="AH365" t="s">
        <v>144</v>
      </c>
      <c r="AI365" t="s">
        <v>144</v>
      </c>
      <c r="AN365" t="s">
        <v>144</v>
      </c>
      <c r="AO365" t="s">
        <v>144</v>
      </c>
      <c r="AP365" t="s">
        <v>144</v>
      </c>
    </row>
    <row r="366" spans="1:44" hidden="1" x14ac:dyDescent="0.3">
      <c r="A366">
        <v>408908</v>
      </c>
      <c r="B366" t="s">
        <v>1412</v>
      </c>
      <c r="AR366" t="s">
        <v>144</v>
      </c>
    </row>
    <row r="367" spans="1:44" hidden="1" x14ac:dyDescent="0.3">
      <c r="A367">
        <v>408972</v>
      </c>
      <c r="B367" t="s">
        <v>1412</v>
      </c>
      <c r="AQ367" t="s">
        <v>144</v>
      </c>
    </row>
    <row r="368" spans="1:44" hidden="1" x14ac:dyDescent="0.3">
      <c r="A368">
        <v>411336</v>
      </c>
      <c r="B368" t="s">
        <v>1412</v>
      </c>
      <c r="S368" t="s">
        <v>144</v>
      </c>
      <c r="AA368" t="s">
        <v>144</v>
      </c>
      <c r="AD368" t="s">
        <v>144</v>
      </c>
      <c r="AF368" t="s">
        <v>144</v>
      </c>
      <c r="AI368" t="s">
        <v>146</v>
      </c>
      <c r="AJ368" t="s">
        <v>145</v>
      </c>
      <c r="AK368" t="s">
        <v>145</v>
      </c>
      <c r="AL368" t="s">
        <v>145</v>
      </c>
      <c r="AM368" t="s">
        <v>145</v>
      </c>
      <c r="AN368" t="s">
        <v>145</v>
      </c>
      <c r="AO368" t="s">
        <v>145</v>
      </c>
      <c r="AP368" t="s">
        <v>145</v>
      </c>
      <c r="AQ368" t="s">
        <v>145</v>
      </c>
      <c r="AR368" t="s">
        <v>145</v>
      </c>
    </row>
    <row r="369" spans="1:44" hidden="1" x14ac:dyDescent="0.3">
      <c r="A369">
        <v>411348</v>
      </c>
      <c r="B369" t="s">
        <v>1412</v>
      </c>
      <c r="AA369" t="s">
        <v>144</v>
      </c>
      <c r="AH369" t="s">
        <v>144</v>
      </c>
      <c r="AI369" t="s">
        <v>145</v>
      </c>
      <c r="AJ369" t="s">
        <v>145</v>
      </c>
      <c r="AL369" t="s">
        <v>145</v>
      </c>
      <c r="AM369" t="s">
        <v>145</v>
      </c>
      <c r="AN369" t="s">
        <v>145</v>
      </c>
      <c r="AO369" t="s">
        <v>145</v>
      </c>
      <c r="AP369" t="s">
        <v>145</v>
      </c>
      <c r="AQ369" t="s">
        <v>145</v>
      </c>
      <c r="AR369" t="s">
        <v>146</v>
      </c>
    </row>
    <row r="370" spans="1:44" hidden="1" x14ac:dyDescent="0.3">
      <c r="A370">
        <v>411491</v>
      </c>
      <c r="B370" t="s">
        <v>1412</v>
      </c>
      <c r="R370" t="s">
        <v>145</v>
      </c>
      <c r="AE370" t="s">
        <v>146</v>
      </c>
      <c r="AG370" t="s">
        <v>144</v>
      </c>
      <c r="AI370" t="s">
        <v>145</v>
      </c>
      <c r="AK370" t="s">
        <v>145</v>
      </c>
      <c r="AN370" t="s">
        <v>145</v>
      </c>
      <c r="AP370" t="s">
        <v>146</v>
      </c>
      <c r="AQ370" t="s">
        <v>145</v>
      </c>
      <c r="AR370" t="s">
        <v>145</v>
      </c>
    </row>
    <row r="371" spans="1:44" hidden="1" x14ac:dyDescent="0.3">
      <c r="A371">
        <v>412559</v>
      </c>
      <c r="B371" t="s">
        <v>1412</v>
      </c>
      <c r="AA371" t="s">
        <v>146</v>
      </c>
      <c r="AH371" t="s">
        <v>144</v>
      </c>
      <c r="AI371" t="s">
        <v>145</v>
      </c>
      <c r="AJ371" t="s">
        <v>144</v>
      </c>
      <c r="AK371" t="s">
        <v>145</v>
      </c>
      <c r="AN371" t="s">
        <v>145</v>
      </c>
      <c r="AO371" t="s">
        <v>146</v>
      </c>
      <c r="AP371" t="s">
        <v>145</v>
      </c>
      <c r="AQ371" t="s">
        <v>145</v>
      </c>
      <c r="AR371" t="s">
        <v>145</v>
      </c>
    </row>
    <row r="372" spans="1:44" hidden="1" x14ac:dyDescent="0.3">
      <c r="A372">
        <v>413088</v>
      </c>
      <c r="B372" t="s">
        <v>1412</v>
      </c>
      <c r="S372" t="s">
        <v>144</v>
      </c>
    </row>
    <row r="373" spans="1:44" hidden="1" x14ac:dyDescent="0.3">
      <c r="A373">
        <v>413203</v>
      </c>
      <c r="B373" t="s">
        <v>1412</v>
      </c>
      <c r="S373" t="s">
        <v>144</v>
      </c>
      <c r="AE373" t="s">
        <v>146</v>
      </c>
      <c r="AJ373" t="s">
        <v>144</v>
      </c>
      <c r="AM373" t="s">
        <v>144</v>
      </c>
      <c r="AO373" t="s">
        <v>144</v>
      </c>
      <c r="AR373" t="s">
        <v>144</v>
      </c>
    </row>
    <row r="374" spans="1:44" hidden="1" x14ac:dyDescent="0.3">
      <c r="A374">
        <v>413709</v>
      </c>
      <c r="B374" t="s">
        <v>1412</v>
      </c>
      <c r="R374" t="s">
        <v>144</v>
      </c>
      <c r="AF374" t="s">
        <v>144</v>
      </c>
      <c r="AM374" t="s">
        <v>144</v>
      </c>
      <c r="AP374" t="s">
        <v>144</v>
      </c>
      <c r="AR374" t="s">
        <v>144</v>
      </c>
    </row>
    <row r="375" spans="1:44" hidden="1" x14ac:dyDescent="0.3">
      <c r="A375">
        <v>413731</v>
      </c>
      <c r="B375" t="s">
        <v>1412</v>
      </c>
      <c r="W375" t="s">
        <v>146</v>
      </c>
      <c r="AD375" t="s">
        <v>144</v>
      </c>
      <c r="AF375" t="s">
        <v>144</v>
      </c>
      <c r="AM375" t="s">
        <v>144</v>
      </c>
      <c r="AO375" t="s">
        <v>144</v>
      </c>
      <c r="AP375" t="s">
        <v>144</v>
      </c>
      <c r="AQ375" t="s">
        <v>144</v>
      </c>
      <c r="AR375" t="s">
        <v>146</v>
      </c>
    </row>
    <row r="376" spans="1:44" hidden="1" x14ac:dyDescent="0.3">
      <c r="A376">
        <v>413929</v>
      </c>
      <c r="B376" t="s">
        <v>1412</v>
      </c>
      <c r="AD376" t="s">
        <v>144</v>
      </c>
      <c r="AF376" t="s">
        <v>144</v>
      </c>
      <c r="AI376" t="s">
        <v>145</v>
      </c>
      <c r="AJ376" t="s">
        <v>144</v>
      </c>
      <c r="AK376" t="s">
        <v>145</v>
      </c>
      <c r="AL376" t="s">
        <v>145</v>
      </c>
      <c r="AM376" t="s">
        <v>145</v>
      </c>
      <c r="AN376" t="s">
        <v>145</v>
      </c>
      <c r="AO376" t="s">
        <v>145</v>
      </c>
      <c r="AP376" t="s">
        <v>145</v>
      </c>
      <c r="AQ376" t="s">
        <v>145</v>
      </c>
      <c r="AR376" t="s">
        <v>145</v>
      </c>
    </row>
    <row r="377" spans="1:44" hidden="1" x14ac:dyDescent="0.3">
      <c r="A377">
        <v>414268</v>
      </c>
      <c r="B377" t="s">
        <v>1412</v>
      </c>
      <c r="Q377" t="s">
        <v>144</v>
      </c>
      <c r="AI377" t="s">
        <v>145</v>
      </c>
      <c r="AK377" t="s">
        <v>145</v>
      </c>
      <c r="AR377" t="s">
        <v>146</v>
      </c>
    </row>
    <row r="378" spans="1:44" hidden="1" x14ac:dyDescent="0.3">
      <c r="A378">
        <v>415233</v>
      </c>
      <c r="B378" t="s">
        <v>1412</v>
      </c>
      <c r="AO378" t="s">
        <v>146</v>
      </c>
      <c r="AR378" t="s">
        <v>145</v>
      </c>
    </row>
    <row r="379" spans="1:44" hidden="1" x14ac:dyDescent="0.3">
      <c r="A379">
        <v>415299</v>
      </c>
      <c r="B379" t="s">
        <v>1412</v>
      </c>
      <c r="AO379" t="s">
        <v>144</v>
      </c>
    </row>
    <row r="380" spans="1:44" hidden="1" x14ac:dyDescent="0.3">
      <c r="A380">
        <v>415357</v>
      </c>
      <c r="B380" t="s">
        <v>1412</v>
      </c>
      <c r="AA380" t="s">
        <v>144</v>
      </c>
      <c r="AJ380" t="s">
        <v>144</v>
      </c>
      <c r="AK380" t="s">
        <v>146</v>
      </c>
      <c r="AM380" t="s">
        <v>146</v>
      </c>
      <c r="AN380" t="s">
        <v>146</v>
      </c>
      <c r="AO380" t="s">
        <v>146</v>
      </c>
      <c r="AP380" t="s">
        <v>146</v>
      </c>
      <c r="AQ380" t="s">
        <v>145</v>
      </c>
      <c r="AR380" t="s">
        <v>145</v>
      </c>
    </row>
    <row r="381" spans="1:44" hidden="1" x14ac:dyDescent="0.3">
      <c r="A381">
        <v>415655</v>
      </c>
      <c r="B381" t="s">
        <v>1412</v>
      </c>
      <c r="AE381" t="s">
        <v>146</v>
      </c>
      <c r="AG381" t="s">
        <v>144</v>
      </c>
      <c r="AK381" t="s">
        <v>144</v>
      </c>
      <c r="AM381" t="s">
        <v>144</v>
      </c>
      <c r="AN381" t="s">
        <v>146</v>
      </c>
      <c r="AO381" t="s">
        <v>146</v>
      </c>
      <c r="AQ381" t="s">
        <v>145</v>
      </c>
      <c r="AR381" t="s">
        <v>146</v>
      </c>
    </row>
    <row r="382" spans="1:44" hidden="1" x14ac:dyDescent="0.3">
      <c r="A382">
        <v>415683</v>
      </c>
      <c r="B382" t="s">
        <v>1412</v>
      </c>
      <c r="Q382" t="s">
        <v>144</v>
      </c>
      <c r="AG382" t="s">
        <v>144</v>
      </c>
      <c r="AH382" t="s">
        <v>144</v>
      </c>
      <c r="AK382" t="s">
        <v>146</v>
      </c>
      <c r="AM382" t="s">
        <v>146</v>
      </c>
      <c r="AN382" t="s">
        <v>144</v>
      </c>
      <c r="AO382" t="s">
        <v>144</v>
      </c>
      <c r="AP382" t="s">
        <v>145</v>
      </c>
      <c r="AQ382" t="s">
        <v>144</v>
      </c>
      <c r="AR382" t="s">
        <v>144</v>
      </c>
    </row>
    <row r="383" spans="1:44" hidden="1" x14ac:dyDescent="0.3">
      <c r="A383">
        <v>415688</v>
      </c>
      <c r="B383" t="s">
        <v>1412</v>
      </c>
      <c r="AD383" t="s">
        <v>144</v>
      </c>
      <c r="AF383" t="s">
        <v>145</v>
      </c>
    </row>
    <row r="384" spans="1:44" hidden="1" x14ac:dyDescent="0.3">
      <c r="A384">
        <v>415726</v>
      </c>
      <c r="B384" t="s">
        <v>1412</v>
      </c>
      <c r="AI384" t="s">
        <v>144</v>
      </c>
      <c r="AK384" t="s">
        <v>144</v>
      </c>
      <c r="AL384" t="s">
        <v>144</v>
      </c>
      <c r="AO384" t="s">
        <v>144</v>
      </c>
      <c r="AR384" t="s">
        <v>144</v>
      </c>
    </row>
    <row r="385" spans="1:44" hidden="1" x14ac:dyDescent="0.3">
      <c r="A385">
        <v>415770</v>
      </c>
      <c r="B385" t="s">
        <v>1412</v>
      </c>
      <c r="AK385" t="s">
        <v>144</v>
      </c>
      <c r="AM385" t="s">
        <v>144</v>
      </c>
      <c r="AO385" t="s">
        <v>144</v>
      </c>
      <c r="AP385" t="s">
        <v>144</v>
      </c>
      <c r="AQ385" t="s">
        <v>144</v>
      </c>
      <c r="AR385" t="s">
        <v>144</v>
      </c>
    </row>
    <row r="386" spans="1:44" hidden="1" x14ac:dyDescent="0.3">
      <c r="A386">
        <v>415931</v>
      </c>
      <c r="B386" t="s">
        <v>1412</v>
      </c>
      <c r="L386" t="s">
        <v>144</v>
      </c>
      <c r="AE386" t="s">
        <v>146</v>
      </c>
      <c r="AF386" t="s">
        <v>144</v>
      </c>
      <c r="AK386" t="s">
        <v>145</v>
      </c>
      <c r="AM386" t="s">
        <v>146</v>
      </c>
      <c r="AO386" t="s">
        <v>146</v>
      </c>
      <c r="AP386" t="s">
        <v>146</v>
      </c>
      <c r="AQ386" t="s">
        <v>145</v>
      </c>
      <c r="AR386" t="s">
        <v>145</v>
      </c>
    </row>
    <row r="387" spans="1:44" hidden="1" x14ac:dyDescent="0.3">
      <c r="A387">
        <v>416181</v>
      </c>
      <c r="B387" t="s">
        <v>1412</v>
      </c>
      <c r="AI387" t="s">
        <v>144</v>
      </c>
    </row>
    <row r="388" spans="1:44" hidden="1" x14ac:dyDescent="0.3">
      <c r="A388">
        <v>416211</v>
      </c>
      <c r="B388" t="s">
        <v>1412</v>
      </c>
      <c r="T388" t="s">
        <v>145</v>
      </c>
      <c r="AK388" t="s">
        <v>145</v>
      </c>
      <c r="AL388" t="s">
        <v>145</v>
      </c>
      <c r="AM388" t="s">
        <v>146</v>
      </c>
      <c r="AN388" t="s">
        <v>145</v>
      </c>
      <c r="AO388" t="s">
        <v>145</v>
      </c>
      <c r="AR388" t="s">
        <v>145</v>
      </c>
    </row>
    <row r="389" spans="1:44" hidden="1" x14ac:dyDescent="0.3">
      <c r="A389">
        <v>416391</v>
      </c>
      <c r="B389" t="s">
        <v>1412</v>
      </c>
      <c r="AB389" t="s">
        <v>146</v>
      </c>
      <c r="AK389" t="s">
        <v>146</v>
      </c>
      <c r="AM389" t="s">
        <v>146</v>
      </c>
      <c r="AN389" t="s">
        <v>146</v>
      </c>
      <c r="AO389" t="s">
        <v>146</v>
      </c>
      <c r="AR389" t="s">
        <v>146</v>
      </c>
    </row>
    <row r="390" spans="1:44" hidden="1" x14ac:dyDescent="0.3">
      <c r="A390">
        <v>417006</v>
      </c>
      <c r="B390" t="s">
        <v>1412</v>
      </c>
      <c r="L390" t="s">
        <v>144</v>
      </c>
      <c r="R390" t="s">
        <v>146</v>
      </c>
      <c r="AJ390" t="s">
        <v>144</v>
      </c>
      <c r="AK390" t="s">
        <v>145</v>
      </c>
      <c r="AM390" t="s">
        <v>145</v>
      </c>
      <c r="AN390" t="s">
        <v>145</v>
      </c>
      <c r="AO390" t="s">
        <v>145</v>
      </c>
      <c r="AR390" t="s">
        <v>145</v>
      </c>
    </row>
    <row r="391" spans="1:44" hidden="1" x14ac:dyDescent="0.3">
      <c r="A391">
        <v>417123</v>
      </c>
      <c r="B391" t="s">
        <v>1412</v>
      </c>
      <c r="L391" t="s">
        <v>144</v>
      </c>
      <c r="Q391" t="s">
        <v>144</v>
      </c>
      <c r="AN391" t="s">
        <v>144</v>
      </c>
      <c r="AO391" t="s">
        <v>144</v>
      </c>
      <c r="AR391" t="s">
        <v>144</v>
      </c>
    </row>
    <row r="392" spans="1:44" hidden="1" x14ac:dyDescent="0.3">
      <c r="A392">
        <v>417171</v>
      </c>
      <c r="B392" t="s">
        <v>1412</v>
      </c>
      <c r="AK392" t="s">
        <v>144</v>
      </c>
      <c r="AL392" t="s">
        <v>144</v>
      </c>
      <c r="AR392" t="s">
        <v>144</v>
      </c>
    </row>
    <row r="393" spans="1:44" hidden="1" x14ac:dyDescent="0.3">
      <c r="A393">
        <v>417472</v>
      </c>
      <c r="B393" t="s">
        <v>1412</v>
      </c>
      <c r="AK393" t="s">
        <v>144</v>
      </c>
      <c r="AL393" t="s">
        <v>144</v>
      </c>
    </row>
    <row r="394" spans="1:44" hidden="1" x14ac:dyDescent="0.3">
      <c r="A394">
        <v>417542</v>
      </c>
      <c r="B394" t="s">
        <v>1412</v>
      </c>
      <c r="Q394" t="s">
        <v>144</v>
      </c>
      <c r="AJ394" t="s">
        <v>144</v>
      </c>
      <c r="AK394" t="s">
        <v>144</v>
      </c>
      <c r="AM394" t="s">
        <v>144</v>
      </c>
      <c r="AN394" t="s">
        <v>146</v>
      </c>
      <c r="AP394" t="s">
        <v>144</v>
      </c>
      <c r="AQ394" t="s">
        <v>144</v>
      </c>
      <c r="AR394" t="s">
        <v>146</v>
      </c>
    </row>
    <row r="395" spans="1:44" hidden="1" x14ac:dyDescent="0.3">
      <c r="A395">
        <v>417649</v>
      </c>
      <c r="B395" t="s">
        <v>1412</v>
      </c>
      <c r="R395" t="s">
        <v>145</v>
      </c>
      <c r="AE395" t="s">
        <v>145</v>
      </c>
      <c r="AI395" t="s">
        <v>144</v>
      </c>
      <c r="AJ395" t="s">
        <v>144</v>
      </c>
      <c r="AK395" t="s">
        <v>146</v>
      </c>
      <c r="AL395" t="s">
        <v>144</v>
      </c>
      <c r="AM395" t="s">
        <v>144</v>
      </c>
      <c r="AN395" t="s">
        <v>145</v>
      </c>
      <c r="AO395" t="s">
        <v>145</v>
      </c>
      <c r="AP395" t="s">
        <v>145</v>
      </c>
      <c r="AQ395" t="s">
        <v>145</v>
      </c>
      <c r="AR395" t="s">
        <v>145</v>
      </c>
    </row>
    <row r="396" spans="1:44" hidden="1" x14ac:dyDescent="0.3">
      <c r="A396">
        <v>417659</v>
      </c>
      <c r="B396" t="s">
        <v>1412</v>
      </c>
      <c r="AI396" t="s">
        <v>145</v>
      </c>
      <c r="AJ396" t="s">
        <v>145</v>
      </c>
      <c r="AM396" t="s">
        <v>145</v>
      </c>
      <c r="AN396" t="s">
        <v>145</v>
      </c>
      <c r="AO396" t="s">
        <v>145</v>
      </c>
      <c r="AP396" t="s">
        <v>145</v>
      </c>
      <c r="AQ396" t="s">
        <v>145</v>
      </c>
      <c r="AR396" t="s">
        <v>146</v>
      </c>
    </row>
    <row r="397" spans="1:44" hidden="1" x14ac:dyDescent="0.3">
      <c r="A397">
        <v>417704</v>
      </c>
      <c r="B397" t="s">
        <v>1412</v>
      </c>
      <c r="AJ397" t="s">
        <v>144</v>
      </c>
      <c r="AR397" t="s">
        <v>144</v>
      </c>
    </row>
    <row r="398" spans="1:44" hidden="1" x14ac:dyDescent="0.3">
      <c r="A398">
        <v>417762</v>
      </c>
      <c r="B398" t="s">
        <v>1412</v>
      </c>
      <c r="K398" t="s">
        <v>144</v>
      </c>
    </row>
    <row r="399" spans="1:44" hidden="1" x14ac:dyDescent="0.3">
      <c r="A399">
        <v>417788</v>
      </c>
      <c r="B399" t="s">
        <v>1412</v>
      </c>
      <c r="O399" t="s">
        <v>144</v>
      </c>
      <c r="AI399" t="s">
        <v>146</v>
      </c>
      <c r="AJ399" t="s">
        <v>144</v>
      </c>
      <c r="AK399" t="s">
        <v>146</v>
      </c>
      <c r="AL399" t="s">
        <v>144</v>
      </c>
      <c r="AM399" t="s">
        <v>144</v>
      </c>
      <c r="AN399" t="s">
        <v>145</v>
      </c>
      <c r="AP399" t="s">
        <v>146</v>
      </c>
      <c r="AQ399" t="s">
        <v>146</v>
      </c>
      <c r="AR399" t="s">
        <v>145</v>
      </c>
    </row>
    <row r="400" spans="1:44" hidden="1" x14ac:dyDescent="0.3">
      <c r="A400">
        <v>417921</v>
      </c>
      <c r="B400" t="s">
        <v>1412</v>
      </c>
      <c r="AH400" t="s">
        <v>144</v>
      </c>
      <c r="AI400" t="s">
        <v>144</v>
      </c>
      <c r="AK400" t="s">
        <v>144</v>
      </c>
      <c r="AO400" t="s">
        <v>144</v>
      </c>
      <c r="AR400" t="s">
        <v>144</v>
      </c>
    </row>
    <row r="401" spans="1:44" hidden="1" x14ac:dyDescent="0.3">
      <c r="A401">
        <v>417982</v>
      </c>
      <c r="B401" t="s">
        <v>1412</v>
      </c>
      <c r="AF401" t="s">
        <v>146</v>
      </c>
      <c r="AH401" t="s">
        <v>144</v>
      </c>
      <c r="AI401" t="s">
        <v>146</v>
      </c>
      <c r="AJ401" t="s">
        <v>146</v>
      </c>
      <c r="AK401" t="s">
        <v>145</v>
      </c>
      <c r="AL401" t="s">
        <v>146</v>
      </c>
      <c r="AM401" t="s">
        <v>146</v>
      </c>
      <c r="AN401" t="s">
        <v>145</v>
      </c>
      <c r="AO401" t="s">
        <v>146</v>
      </c>
      <c r="AP401" t="s">
        <v>146</v>
      </c>
      <c r="AQ401" t="s">
        <v>146</v>
      </c>
      <c r="AR401" t="s">
        <v>145</v>
      </c>
    </row>
    <row r="402" spans="1:44" hidden="1" x14ac:dyDescent="0.3">
      <c r="A402">
        <v>418005</v>
      </c>
      <c r="B402" t="s">
        <v>1412</v>
      </c>
      <c r="L402" t="s">
        <v>144</v>
      </c>
      <c r="AK402" t="s">
        <v>144</v>
      </c>
      <c r="AR402" t="s">
        <v>144</v>
      </c>
    </row>
    <row r="403" spans="1:44" hidden="1" x14ac:dyDescent="0.3">
      <c r="A403">
        <v>418129</v>
      </c>
      <c r="B403" t="s">
        <v>1412</v>
      </c>
      <c r="AM403" t="s">
        <v>144</v>
      </c>
    </row>
    <row r="404" spans="1:44" hidden="1" x14ac:dyDescent="0.3">
      <c r="A404">
        <v>418235</v>
      </c>
      <c r="B404" t="s">
        <v>1412</v>
      </c>
      <c r="S404" t="s">
        <v>145</v>
      </c>
      <c r="AK404" t="s">
        <v>144</v>
      </c>
      <c r="AO404" t="s">
        <v>144</v>
      </c>
      <c r="AP404" t="s">
        <v>145</v>
      </c>
      <c r="AQ404" t="s">
        <v>144</v>
      </c>
      <c r="AR404" t="s">
        <v>144</v>
      </c>
    </row>
    <row r="405" spans="1:44" hidden="1" x14ac:dyDescent="0.3">
      <c r="A405">
        <v>418319</v>
      </c>
      <c r="B405" t="s">
        <v>1412</v>
      </c>
      <c r="R405" t="s">
        <v>146</v>
      </c>
      <c r="S405" t="s">
        <v>144</v>
      </c>
      <c r="AK405" t="s">
        <v>146</v>
      </c>
      <c r="AM405" t="s">
        <v>144</v>
      </c>
      <c r="AO405" t="s">
        <v>146</v>
      </c>
      <c r="AQ405" t="s">
        <v>146</v>
      </c>
      <c r="AR405" t="s">
        <v>146</v>
      </c>
    </row>
    <row r="406" spans="1:44" hidden="1" x14ac:dyDescent="0.3">
      <c r="A406">
        <v>418328</v>
      </c>
      <c r="B406" t="s">
        <v>1412</v>
      </c>
      <c r="AQ406" t="s">
        <v>144</v>
      </c>
    </row>
    <row r="407" spans="1:44" hidden="1" x14ac:dyDescent="0.3">
      <c r="A407">
        <v>418385</v>
      </c>
      <c r="B407" t="s">
        <v>1412</v>
      </c>
      <c r="AR407" t="s">
        <v>144</v>
      </c>
    </row>
    <row r="408" spans="1:44" hidden="1" x14ac:dyDescent="0.3">
      <c r="A408">
        <v>418421</v>
      </c>
      <c r="B408" t="s">
        <v>1412</v>
      </c>
      <c r="AD408" t="s">
        <v>144</v>
      </c>
      <c r="AF408" t="s">
        <v>144</v>
      </c>
      <c r="AJ408" t="s">
        <v>146</v>
      </c>
      <c r="AK408" t="s">
        <v>145</v>
      </c>
      <c r="AL408" t="s">
        <v>146</v>
      </c>
      <c r="AM408" t="s">
        <v>146</v>
      </c>
      <c r="AO408" t="s">
        <v>144</v>
      </c>
      <c r="AP408" t="s">
        <v>144</v>
      </c>
      <c r="AR408" t="s">
        <v>145</v>
      </c>
    </row>
    <row r="409" spans="1:44" hidden="1" x14ac:dyDescent="0.3">
      <c r="A409">
        <v>418436</v>
      </c>
      <c r="B409" t="s">
        <v>1412</v>
      </c>
      <c r="AJ409" t="s">
        <v>144</v>
      </c>
      <c r="AK409" t="s">
        <v>144</v>
      </c>
      <c r="AN409" t="s">
        <v>145</v>
      </c>
      <c r="AO409" t="s">
        <v>146</v>
      </c>
      <c r="AP409" t="s">
        <v>145</v>
      </c>
      <c r="AQ409" t="s">
        <v>146</v>
      </c>
      <c r="AR409" t="s">
        <v>145</v>
      </c>
    </row>
    <row r="410" spans="1:44" hidden="1" x14ac:dyDescent="0.3">
      <c r="A410">
        <v>418464</v>
      </c>
      <c r="B410" t="s">
        <v>1412</v>
      </c>
      <c r="AK410" t="s">
        <v>145</v>
      </c>
      <c r="AL410" t="s">
        <v>145</v>
      </c>
      <c r="AO410" t="s">
        <v>146</v>
      </c>
      <c r="AR410" t="s">
        <v>145</v>
      </c>
    </row>
    <row r="411" spans="1:44" hidden="1" x14ac:dyDescent="0.3">
      <c r="A411">
        <v>418479</v>
      </c>
      <c r="B411" t="s">
        <v>1412</v>
      </c>
      <c r="AD411" t="s">
        <v>144</v>
      </c>
      <c r="AO411" t="s">
        <v>146</v>
      </c>
    </row>
    <row r="412" spans="1:44" hidden="1" x14ac:dyDescent="0.3">
      <c r="A412">
        <v>418640</v>
      </c>
      <c r="B412" t="s">
        <v>1412</v>
      </c>
      <c r="AA412" t="s">
        <v>146</v>
      </c>
      <c r="AB412" t="s">
        <v>144</v>
      </c>
      <c r="AF412" t="s">
        <v>144</v>
      </c>
      <c r="AI412" t="s">
        <v>144</v>
      </c>
      <c r="AJ412" t="s">
        <v>144</v>
      </c>
      <c r="AK412" t="s">
        <v>146</v>
      </c>
      <c r="AL412" t="s">
        <v>146</v>
      </c>
      <c r="AM412" t="s">
        <v>145</v>
      </c>
      <c r="AO412" t="s">
        <v>146</v>
      </c>
      <c r="AP412" t="s">
        <v>145</v>
      </c>
      <c r="AQ412" t="s">
        <v>146</v>
      </c>
      <c r="AR412" t="s">
        <v>146</v>
      </c>
    </row>
    <row r="413" spans="1:44" hidden="1" x14ac:dyDescent="0.3">
      <c r="A413">
        <v>418714</v>
      </c>
      <c r="B413" t="s">
        <v>1412</v>
      </c>
      <c r="AI413" t="s">
        <v>144</v>
      </c>
      <c r="AJ413" t="s">
        <v>144</v>
      </c>
      <c r="AL413" t="s">
        <v>144</v>
      </c>
      <c r="AO413" t="s">
        <v>146</v>
      </c>
      <c r="AP413" t="s">
        <v>146</v>
      </c>
      <c r="AQ413" t="s">
        <v>146</v>
      </c>
      <c r="AR413" t="s">
        <v>146</v>
      </c>
    </row>
    <row r="414" spans="1:44" hidden="1" x14ac:dyDescent="0.3">
      <c r="A414">
        <v>418761</v>
      </c>
      <c r="B414" t="s">
        <v>1412</v>
      </c>
      <c r="AO414" t="s">
        <v>146</v>
      </c>
    </row>
    <row r="415" spans="1:44" hidden="1" x14ac:dyDescent="0.3">
      <c r="A415">
        <v>418821</v>
      </c>
      <c r="B415" t="s">
        <v>1412</v>
      </c>
      <c r="Q415" t="s">
        <v>144</v>
      </c>
      <c r="AI415" t="s">
        <v>145</v>
      </c>
      <c r="AJ415" t="s">
        <v>145</v>
      </c>
      <c r="AK415" t="s">
        <v>146</v>
      </c>
      <c r="AM415" t="s">
        <v>144</v>
      </c>
      <c r="AN415" t="s">
        <v>145</v>
      </c>
      <c r="AP415" t="s">
        <v>146</v>
      </c>
      <c r="AR415" t="s">
        <v>146</v>
      </c>
    </row>
    <row r="416" spans="1:44" hidden="1" x14ac:dyDescent="0.3">
      <c r="A416">
        <v>418849</v>
      </c>
      <c r="B416" t="s">
        <v>1412</v>
      </c>
      <c r="O416" t="s">
        <v>144</v>
      </c>
      <c r="AK416" t="s">
        <v>144</v>
      </c>
      <c r="AO416" t="s">
        <v>144</v>
      </c>
    </row>
    <row r="417" spans="1:44" hidden="1" x14ac:dyDescent="0.3">
      <c r="A417">
        <v>418857</v>
      </c>
      <c r="B417" t="s">
        <v>1412</v>
      </c>
      <c r="Q417" t="s">
        <v>144</v>
      </c>
      <c r="AF417" t="s">
        <v>144</v>
      </c>
      <c r="AK417" t="s">
        <v>144</v>
      </c>
      <c r="AO417" t="s">
        <v>144</v>
      </c>
    </row>
    <row r="418" spans="1:44" hidden="1" x14ac:dyDescent="0.3">
      <c r="A418">
        <v>418932</v>
      </c>
      <c r="B418" t="s">
        <v>1412</v>
      </c>
      <c r="AI418" t="s">
        <v>144</v>
      </c>
      <c r="AJ418" t="s">
        <v>145</v>
      </c>
      <c r="AK418" t="s">
        <v>145</v>
      </c>
      <c r="AP418" t="s">
        <v>146</v>
      </c>
      <c r="AQ418" t="s">
        <v>145</v>
      </c>
      <c r="AR418" t="s">
        <v>146</v>
      </c>
    </row>
    <row r="419" spans="1:44" hidden="1" x14ac:dyDescent="0.3">
      <c r="A419">
        <v>418941</v>
      </c>
      <c r="B419" t="s">
        <v>1412</v>
      </c>
      <c r="AJ419" t="s">
        <v>144</v>
      </c>
      <c r="AK419" t="s">
        <v>144</v>
      </c>
      <c r="AO419" t="s">
        <v>146</v>
      </c>
      <c r="AP419" t="s">
        <v>146</v>
      </c>
      <c r="AR419" t="s">
        <v>146</v>
      </c>
    </row>
    <row r="420" spans="1:44" hidden="1" x14ac:dyDescent="0.3">
      <c r="A420">
        <v>419128</v>
      </c>
      <c r="B420" t="s">
        <v>1412</v>
      </c>
      <c r="AH420" t="s">
        <v>144</v>
      </c>
      <c r="AI420" t="s">
        <v>144</v>
      </c>
      <c r="AJ420" t="s">
        <v>146</v>
      </c>
      <c r="AO420" t="s">
        <v>146</v>
      </c>
      <c r="AQ420" t="s">
        <v>146</v>
      </c>
      <c r="AR420" t="s">
        <v>146</v>
      </c>
    </row>
    <row r="421" spans="1:44" hidden="1" x14ac:dyDescent="0.3">
      <c r="A421">
        <v>419134</v>
      </c>
      <c r="B421" t="s">
        <v>1412</v>
      </c>
      <c r="AF421" t="s">
        <v>144</v>
      </c>
      <c r="AI421" t="s">
        <v>144</v>
      </c>
      <c r="AJ421" t="s">
        <v>144</v>
      </c>
      <c r="AK421" t="s">
        <v>144</v>
      </c>
      <c r="AM421" t="s">
        <v>144</v>
      </c>
      <c r="AN421" t="s">
        <v>146</v>
      </c>
      <c r="AO421" t="s">
        <v>146</v>
      </c>
      <c r="AR421" t="s">
        <v>144</v>
      </c>
    </row>
    <row r="422" spans="1:44" hidden="1" x14ac:dyDescent="0.3">
      <c r="A422">
        <v>419193</v>
      </c>
      <c r="B422" t="s">
        <v>1412</v>
      </c>
      <c r="S422" t="s">
        <v>144</v>
      </c>
      <c r="AG422" t="s">
        <v>144</v>
      </c>
      <c r="AJ422" t="s">
        <v>146</v>
      </c>
      <c r="AK422" t="s">
        <v>146</v>
      </c>
      <c r="AM422" t="s">
        <v>146</v>
      </c>
      <c r="AO422" t="s">
        <v>145</v>
      </c>
      <c r="AP422" t="s">
        <v>144</v>
      </c>
      <c r="AQ422" t="s">
        <v>145</v>
      </c>
      <c r="AR422" t="s">
        <v>145</v>
      </c>
    </row>
    <row r="423" spans="1:44" hidden="1" x14ac:dyDescent="0.3">
      <c r="A423">
        <v>419271</v>
      </c>
      <c r="B423" t="s">
        <v>1412</v>
      </c>
      <c r="R423" t="s">
        <v>144</v>
      </c>
      <c r="AF423" t="s">
        <v>146</v>
      </c>
      <c r="AI423" t="s">
        <v>146</v>
      </c>
      <c r="AJ423" t="s">
        <v>144</v>
      </c>
      <c r="AK423" t="s">
        <v>146</v>
      </c>
      <c r="AM423" t="s">
        <v>144</v>
      </c>
      <c r="AN423" t="s">
        <v>145</v>
      </c>
      <c r="AO423" t="s">
        <v>146</v>
      </c>
      <c r="AP423" t="s">
        <v>145</v>
      </c>
      <c r="AQ423" t="s">
        <v>145</v>
      </c>
      <c r="AR423" t="s">
        <v>145</v>
      </c>
    </row>
    <row r="424" spans="1:44" hidden="1" x14ac:dyDescent="0.3">
      <c r="A424">
        <v>419323</v>
      </c>
      <c r="B424" t="s">
        <v>1412</v>
      </c>
      <c r="AO424" t="s">
        <v>144</v>
      </c>
    </row>
    <row r="425" spans="1:44" hidden="1" x14ac:dyDescent="0.3">
      <c r="A425">
        <v>419366</v>
      </c>
      <c r="B425" t="s">
        <v>1412</v>
      </c>
      <c r="AE425" t="s">
        <v>146</v>
      </c>
      <c r="AK425" t="s">
        <v>144</v>
      </c>
      <c r="AR425" t="s">
        <v>144</v>
      </c>
    </row>
    <row r="426" spans="1:44" hidden="1" x14ac:dyDescent="0.3">
      <c r="A426">
        <v>419437</v>
      </c>
      <c r="B426" t="s">
        <v>1412</v>
      </c>
      <c r="Q426" t="s">
        <v>144</v>
      </c>
      <c r="AI426" t="s">
        <v>146</v>
      </c>
      <c r="AL426" t="s">
        <v>146</v>
      </c>
      <c r="AO426" t="s">
        <v>146</v>
      </c>
      <c r="AP426" t="s">
        <v>146</v>
      </c>
    </row>
    <row r="427" spans="1:44" hidden="1" x14ac:dyDescent="0.3">
      <c r="A427">
        <v>419551</v>
      </c>
      <c r="B427" t="s">
        <v>1412</v>
      </c>
      <c r="H427" t="s">
        <v>144</v>
      </c>
      <c r="AK427" t="s">
        <v>144</v>
      </c>
      <c r="AO427" t="s">
        <v>144</v>
      </c>
      <c r="AP427" t="s">
        <v>144</v>
      </c>
      <c r="AQ427" t="s">
        <v>144</v>
      </c>
      <c r="AR427" t="s">
        <v>145</v>
      </c>
    </row>
    <row r="428" spans="1:44" hidden="1" x14ac:dyDescent="0.3">
      <c r="A428">
        <v>419566</v>
      </c>
      <c r="B428" t="s">
        <v>1412</v>
      </c>
      <c r="H428" t="s">
        <v>144</v>
      </c>
      <c r="R428" t="s">
        <v>144</v>
      </c>
      <c r="AF428" t="s">
        <v>144</v>
      </c>
      <c r="AI428" t="s">
        <v>145</v>
      </c>
      <c r="AJ428" t="s">
        <v>145</v>
      </c>
      <c r="AK428" t="s">
        <v>146</v>
      </c>
      <c r="AL428" t="s">
        <v>145</v>
      </c>
      <c r="AM428" t="s">
        <v>145</v>
      </c>
      <c r="AN428" t="s">
        <v>145</v>
      </c>
      <c r="AO428" t="s">
        <v>145</v>
      </c>
      <c r="AP428" t="s">
        <v>145</v>
      </c>
      <c r="AQ428" t="s">
        <v>145</v>
      </c>
      <c r="AR428" t="s">
        <v>145</v>
      </c>
    </row>
    <row r="429" spans="1:44" hidden="1" x14ac:dyDescent="0.3">
      <c r="A429">
        <v>419640</v>
      </c>
      <c r="B429" t="s">
        <v>1412</v>
      </c>
      <c r="AH429" t="s">
        <v>144</v>
      </c>
    </row>
    <row r="430" spans="1:44" hidden="1" x14ac:dyDescent="0.3">
      <c r="A430">
        <v>419677</v>
      </c>
      <c r="B430" t="s">
        <v>1412</v>
      </c>
      <c r="G430" t="s">
        <v>144</v>
      </c>
      <c r="S430" t="s">
        <v>144</v>
      </c>
      <c r="AH430" t="s">
        <v>144</v>
      </c>
      <c r="AI430" t="s">
        <v>144</v>
      </c>
      <c r="AJ430" t="s">
        <v>144</v>
      </c>
      <c r="AM430" t="s">
        <v>144</v>
      </c>
      <c r="AO430" t="s">
        <v>146</v>
      </c>
      <c r="AR430" t="s">
        <v>146</v>
      </c>
    </row>
    <row r="431" spans="1:44" hidden="1" x14ac:dyDescent="0.3">
      <c r="A431">
        <v>419788</v>
      </c>
      <c r="B431" t="s">
        <v>1412</v>
      </c>
      <c r="AJ431" t="s">
        <v>144</v>
      </c>
      <c r="AK431" t="s">
        <v>144</v>
      </c>
      <c r="AM431" t="s">
        <v>144</v>
      </c>
      <c r="AO431" t="s">
        <v>144</v>
      </c>
      <c r="AP431" t="s">
        <v>144</v>
      </c>
      <c r="AQ431" t="s">
        <v>144</v>
      </c>
      <c r="AR431" t="s">
        <v>146</v>
      </c>
    </row>
    <row r="432" spans="1:44" hidden="1" x14ac:dyDescent="0.3">
      <c r="A432">
        <v>419799</v>
      </c>
      <c r="B432" t="s">
        <v>1412</v>
      </c>
      <c r="AJ432" t="s">
        <v>146</v>
      </c>
      <c r="AK432" t="s">
        <v>146</v>
      </c>
      <c r="AL432" t="s">
        <v>145</v>
      </c>
      <c r="AM432" t="s">
        <v>146</v>
      </c>
      <c r="AN432" t="s">
        <v>145</v>
      </c>
      <c r="AP432" t="s">
        <v>145</v>
      </c>
      <c r="AQ432" t="s">
        <v>145</v>
      </c>
    </row>
    <row r="433" spans="1:44" hidden="1" x14ac:dyDescent="0.3">
      <c r="A433">
        <v>419840</v>
      </c>
      <c r="B433" t="s">
        <v>1412</v>
      </c>
      <c r="L433" t="s">
        <v>146</v>
      </c>
      <c r="T433" t="s">
        <v>145</v>
      </c>
      <c r="AF433" t="s">
        <v>145</v>
      </c>
      <c r="AI433" t="s">
        <v>146</v>
      </c>
      <c r="AM433" t="s">
        <v>145</v>
      </c>
      <c r="AO433" t="s">
        <v>146</v>
      </c>
      <c r="AP433" t="s">
        <v>146</v>
      </c>
      <c r="AQ433" t="s">
        <v>146</v>
      </c>
    </row>
    <row r="434" spans="1:44" hidden="1" x14ac:dyDescent="0.3">
      <c r="A434">
        <v>419905</v>
      </c>
      <c r="B434" t="s">
        <v>1412</v>
      </c>
      <c r="G434" t="s">
        <v>144</v>
      </c>
      <c r="AE434" t="s">
        <v>146</v>
      </c>
      <c r="AF434" t="s">
        <v>144</v>
      </c>
      <c r="AI434" t="s">
        <v>146</v>
      </c>
      <c r="AK434" t="s">
        <v>144</v>
      </c>
      <c r="AO434" t="s">
        <v>146</v>
      </c>
      <c r="AQ434" t="s">
        <v>146</v>
      </c>
      <c r="AR434" t="s">
        <v>146</v>
      </c>
    </row>
    <row r="435" spans="1:44" hidden="1" x14ac:dyDescent="0.3">
      <c r="A435">
        <v>419909</v>
      </c>
      <c r="B435" t="s">
        <v>1412</v>
      </c>
      <c r="AK435" t="s">
        <v>144</v>
      </c>
    </row>
    <row r="436" spans="1:44" hidden="1" x14ac:dyDescent="0.3">
      <c r="A436">
        <v>419918</v>
      </c>
      <c r="B436" t="s">
        <v>1412</v>
      </c>
      <c r="AJ436" t="s">
        <v>144</v>
      </c>
      <c r="AM436" t="s">
        <v>144</v>
      </c>
      <c r="AO436" t="s">
        <v>146</v>
      </c>
      <c r="AQ436" t="s">
        <v>146</v>
      </c>
    </row>
    <row r="437" spans="1:44" hidden="1" x14ac:dyDescent="0.3">
      <c r="A437">
        <v>419967</v>
      </c>
      <c r="B437" t="s">
        <v>1412</v>
      </c>
      <c r="AO437" t="s">
        <v>144</v>
      </c>
    </row>
    <row r="438" spans="1:44" hidden="1" x14ac:dyDescent="0.3">
      <c r="A438">
        <v>420017</v>
      </c>
      <c r="B438" t="s">
        <v>1412</v>
      </c>
      <c r="AE438" t="s">
        <v>144</v>
      </c>
      <c r="AM438" t="s">
        <v>144</v>
      </c>
      <c r="AR438" t="s">
        <v>144</v>
      </c>
    </row>
    <row r="439" spans="1:44" hidden="1" x14ac:dyDescent="0.3">
      <c r="A439">
        <v>420107</v>
      </c>
      <c r="B439" t="s">
        <v>1412</v>
      </c>
      <c r="AE439" t="s">
        <v>144</v>
      </c>
      <c r="AI439" t="s">
        <v>146</v>
      </c>
      <c r="AK439" t="s">
        <v>145</v>
      </c>
      <c r="AL439" t="s">
        <v>146</v>
      </c>
      <c r="AM439" t="s">
        <v>145</v>
      </c>
      <c r="AN439" t="s">
        <v>145</v>
      </c>
      <c r="AO439" t="s">
        <v>145</v>
      </c>
      <c r="AP439" t="s">
        <v>145</v>
      </c>
      <c r="AQ439" t="s">
        <v>145</v>
      </c>
      <c r="AR439" t="s">
        <v>145</v>
      </c>
    </row>
    <row r="440" spans="1:44" hidden="1" x14ac:dyDescent="0.3">
      <c r="A440">
        <v>420118</v>
      </c>
      <c r="B440" t="s">
        <v>1412</v>
      </c>
      <c r="AA440" t="s">
        <v>144</v>
      </c>
      <c r="AF440" t="s">
        <v>145</v>
      </c>
      <c r="AI440" t="s">
        <v>146</v>
      </c>
      <c r="AJ440" t="s">
        <v>144</v>
      </c>
      <c r="AM440" t="s">
        <v>145</v>
      </c>
      <c r="AN440" t="s">
        <v>145</v>
      </c>
      <c r="AO440" t="s">
        <v>144</v>
      </c>
      <c r="AQ440" t="s">
        <v>146</v>
      </c>
      <c r="AR440" t="s">
        <v>146</v>
      </c>
    </row>
    <row r="441" spans="1:44" hidden="1" x14ac:dyDescent="0.3">
      <c r="A441">
        <v>420200</v>
      </c>
      <c r="B441" t="s">
        <v>1412</v>
      </c>
      <c r="Q441" t="s">
        <v>144</v>
      </c>
      <c r="AF441" t="s">
        <v>144</v>
      </c>
      <c r="AI441" t="s">
        <v>145</v>
      </c>
      <c r="AJ441" t="s">
        <v>144</v>
      </c>
      <c r="AM441" t="s">
        <v>144</v>
      </c>
      <c r="AN441" t="s">
        <v>146</v>
      </c>
      <c r="AR441" t="s">
        <v>146</v>
      </c>
    </row>
    <row r="442" spans="1:44" hidden="1" x14ac:dyDescent="0.3">
      <c r="A442">
        <v>420217</v>
      </c>
      <c r="B442" t="s">
        <v>1412</v>
      </c>
      <c r="I442" t="s">
        <v>144</v>
      </c>
      <c r="AA442" t="s">
        <v>144</v>
      </c>
      <c r="AM442" t="s">
        <v>144</v>
      </c>
    </row>
    <row r="443" spans="1:44" hidden="1" x14ac:dyDescent="0.3">
      <c r="A443">
        <v>420229</v>
      </c>
      <c r="B443" t="s">
        <v>1412</v>
      </c>
      <c r="S443" t="s">
        <v>144</v>
      </c>
      <c r="AI443" t="s">
        <v>144</v>
      </c>
      <c r="AJ443" t="s">
        <v>144</v>
      </c>
      <c r="AK443" t="s">
        <v>146</v>
      </c>
      <c r="AM443" t="s">
        <v>144</v>
      </c>
      <c r="AN443" t="s">
        <v>146</v>
      </c>
      <c r="AO443" t="s">
        <v>146</v>
      </c>
      <c r="AP443" t="s">
        <v>146</v>
      </c>
      <c r="AQ443" t="s">
        <v>146</v>
      </c>
      <c r="AR443" t="s">
        <v>145</v>
      </c>
    </row>
    <row r="444" spans="1:44" hidden="1" x14ac:dyDescent="0.3">
      <c r="A444">
        <v>420255</v>
      </c>
      <c r="B444" t="s">
        <v>1412</v>
      </c>
      <c r="AQ444" t="s">
        <v>146</v>
      </c>
    </row>
    <row r="445" spans="1:44" hidden="1" x14ac:dyDescent="0.3">
      <c r="A445">
        <v>420287</v>
      </c>
      <c r="B445" t="s">
        <v>1412</v>
      </c>
      <c r="AF445" t="s">
        <v>144</v>
      </c>
      <c r="AI445" t="s">
        <v>146</v>
      </c>
      <c r="AJ445" t="s">
        <v>144</v>
      </c>
      <c r="AK445" t="s">
        <v>146</v>
      </c>
      <c r="AM445" t="s">
        <v>146</v>
      </c>
      <c r="AN445" t="s">
        <v>146</v>
      </c>
      <c r="AR445" t="s">
        <v>145</v>
      </c>
    </row>
    <row r="446" spans="1:44" hidden="1" x14ac:dyDescent="0.3">
      <c r="A446">
        <v>420298</v>
      </c>
      <c r="B446" t="s">
        <v>1412</v>
      </c>
      <c r="AJ446" t="s">
        <v>144</v>
      </c>
      <c r="AK446" t="s">
        <v>144</v>
      </c>
      <c r="AN446" t="s">
        <v>146</v>
      </c>
      <c r="AP446" t="s">
        <v>144</v>
      </c>
      <c r="AR446" t="s">
        <v>144</v>
      </c>
    </row>
    <row r="447" spans="1:44" hidden="1" x14ac:dyDescent="0.3">
      <c r="A447">
        <v>420308</v>
      </c>
      <c r="B447" t="s">
        <v>1412</v>
      </c>
      <c r="AQ447" t="s">
        <v>144</v>
      </c>
    </row>
    <row r="448" spans="1:44" hidden="1" x14ac:dyDescent="0.3">
      <c r="A448">
        <v>420313</v>
      </c>
      <c r="B448" t="s">
        <v>1412</v>
      </c>
      <c r="Y448" t="s">
        <v>144</v>
      </c>
      <c r="AE448" t="s">
        <v>146</v>
      </c>
      <c r="AI448" t="s">
        <v>146</v>
      </c>
      <c r="AJ448" t="s">
        <v>145</v>
      </c>
      <c r="AK448" t="s">
        <v>145</v>
      </c>
      <c r="AL448" t="s">
        <v>146</v>
      </c>
      <c r="AM448" t="s">
        <v>145</v>
      </c>
      <c r="AN448" t="s">
        <v>145</v>
      </c>
      <c r="AO448" t="s">
        <v>145</v>
      </c>
      <c r="AP448" t="s">
        <v>145</v>
      </c>
      <c r="AQ448" t="s">
        <v>145</v>
      </c>
      <c r="AR448" t="s">
        <v>145</v>
      </c>
    </row>
    <row r="449" spans="1:44" hidden="1" x14ac:dyDescent="0.3">
      <c r="A449">
        <v>420323</v>
      </c>
      <c r="B449" t="s">
        <v>1412</v>
      </c>
      <c r="AJ449" t="s">
        <v>144</v>
      </c>
      <c r="AK449" t="s">
        <v>144</v>
      </c>
      <c r="AN449" t="s">
        <v>144</v>
      </c>
      <c r="AO449" t="s">
        <v>144</v>
      </c>
      <c r="AP449" t="s">
        <v>145</v>
      </c>
      <c r="AQ449" t="s">
        <v>146</v>
      </c>
      <c r="AR449" t="s">
        <v>145</v>
      </c>
    </row>
    <row r="450" spans="1:44" hidden="1" x14ac:dyDescent="0.3">
      <c r="A450">
        <v>420354</v>
      </c>
      <c r="B450" t="s">
        <v>1412</v>
      </c>
      <c r="AO450" t="s">
        <v>144</v>
      </c>
    </row>
    <row r="451" spans="1:44" hidden="1" x14ac:dyDescent="0.3">
      <c r="A451">
        <v>420355</v>
      </c>
      <c r="B451" t="s">
        <v>1412</v>
      </c>
      <c r="AJ451" t="s">
        <v>144</v>
      </c>
      <c r="AM451" t="s">
        <v>144</v>
      </c>
    </row>
    <row r="452" spans="1:44" hidden="1" x14ac:dyDescent="0.3">
      <c r="A452">
        <v>420388</v>
      </c>
      <c r="B452" t="s">
        <v>1412</v>
      </c>
      <c r="Y452" t="s">
        <v>144</v>
      </c>
    </row>
    <row r="453" spans="1:44" hidden="1" x14ac:dyDescent="0.3">
      <c r="A453">
        <v>420405</v>
      </c>
      <c r="B453" t="s">
        <v>1412</v>
      </c>
      <c r="AA453" t="s">
        <v>144</v>
      </c>
      <c r="AD453" t="s">
        <v>144</v>
      </c>
      <c r="AF453" t="s">
        <v>144</v>
      </c>
      <c r="AI453" t="s">
        <v>145</v>
      </c>
      <c r="AK453" t="s">
        <v>146</v>
      </c>
      <c r="AM453" t="s">
        <v>145</v>
      </c>
      <c r="AO453" t="s">
        <v>146</v>
      </c>
      <c r="AP453" t="s">
        <v>145</v>
      </c>
      <c r="AQ453" t="s">
        <v>145</v>
      </c>
      <c r="AR453" t="s">
        <v>145</v>
      </c>
    </row>
    <row r="454" spans="1:44" hidden="1" x14ac:dyDescent="0.3">
      <c r="A454">
        <v>420414</v>
      </c>
      <c r="B454" t="s">
        <v>1412</v>
      </c>
      <c r="AM454" t="s">
        <v>144</v>
      </c>
    </row>
    <row r="455" spans="1:44" hidden="1" x14ac:dyDescent="0.3">
      <c r="A455">
        <v>420472</v>
      </c>
      <c r="B455" t="s">
        <v>1412</v>
      </c>
      <c r="AM455" t="s">
        <v>144</v>
      </c>
    </row>
    <row r="456" spans="1:44" hidden="1" x14ac:dyDescent="0.3">
      <c r="A456">
        <v>420517</v>
      </c>
      <c r="B456" t="s">
        <v>1412</v>
      </c>
      <c r="AK456" t="s">
        <v>146</v>
      </c>
      <c r="AM456" t="s">
        <v>146</v>
      </c>
    </row>
    <row r="457" spans="1:44" hidden="1" x14ac:dyDescent="0.3">
      <c r="A457">
        <v>420541</v>
      </c>
      <c r="B457" t="s">
        <v>1412</v>
      </c>
      <c r="J457" t="s">
        <v>145</v>
      </c>
      <c r="AA457" t="s">
        <v>144</v>
      </c>
      <c r="AF457" t="s">
        <v>144</v>
      </c>
      <c r="AI457" t="s">
        <v>144</v>
      </c>
      <c r="AJ457" t="s">
        <v>145</v>
      </c>
      <c r="AK457" t="s">
        <v>145</v>
      </c>
      <c r="AL457" t="s">
        <v>146</v>
      </c>
      <c r="AM457" t="s">
        <v>145</v>
      </c>
      <c r="AN457" t="s">
        <v>146</v>
      </c>
      <c r="AO457" t="s">
        <v>144</v>
      </c>
      <c r="AP457" t="s">
        <v>145</v>
      </c>
      <c r="AQ457" t="s">
        <v>145</v>
      </c>
      <c r="AR457" t="s">
        <v>145</v>
      </c>
    </row>
    <row r="458" spans="1:44" hidden="1" x14ac:dyDescent="0.3">
      <c r="A458">
        <v>420599</v>
      </c>
      <c r="B458" t="s">
        <v>1412</v>
      </c>
      <c r="AN458" t="s">
        <v>145</v>
      </c>
    </row>
    <row r="459" spans="1:44" hidden="1" x14ac:dyDescent="0.3">
      <c r="A459">
        <v>420650</v>
      </c>
      <c r="B459" t="s">
        <v>1412</v>
      </c>
      <c r="AD459" t="s">
        <v>144</v>
      </c>
      <c r="AK459" t="s">
        <v>145</v>
      </c>
      <c r="AL459" t="s">
        <v>145</v>
      </c>
      <c r="AO459" t="s">
        <v>146</v>
      </c>
      <c r="AQ459" t="s">
        <v>145</v>
      </c>
      <c r="AR459" t="s">
        <v>146</v>
      </c>
    </row>
    <row r="460" spans="1:44" hidden="1" x14ac:dyDescent="0.3">
      <c r="A460">
        <v>420713</v>
      </c>
      <c r="B460" t="s">
        <v>1412</v>
      </c>
      <c r="AA460" t="s">
        <v>144</v>
      </c>
      <c r="AB460" t="s">
        <v>144</v>
      </c>
      <c r="AF460" t="s">
        <v>144</v>
      </c>
      <c r="AH460" t="s">
        <v>144</v>
      </c>
      <c r="AI460" t="s">
        <v>146</v>
      </c>
      <c r="AK460" t="s">
        <v>146</v>
      </c>
      <c r="AM460" t="s">
        <v>144</v>
      </c>
      <c r="AN460" t="s">
        <v>145</v>
      </c>
      <c r="AO460" t="s">
        <v>146</v>
      </c>
      <c r="AP460" t="s">
        <v>146</v>
      </c>
      <c r="AQ460" t="s">
        <v>146</v>
      </c>
      <c r="AR460" t="s">
        <v>146</v>
      </c>
    </row>
    <row r="461" spans="1:44" hidden="1" x14ac:dyDescent="0.3">
      <c r="A461">
        <v>420862</v>
      </c>
      <c r="B461" t="s">
        <v>1412</v>
      </c>
      <c r="AO461" t="s">
        <v>144</v>
      </c>
      <c r="AQ461" t="s">
        <v>146</v>
      </c>
    </row>
    <row r="462" spans="1:44" hidden="1" x14ac:dyDescent="0.3">
      <c r="A462">
        <v>420914</v>
      </c>
      <c r="B462" t="s">
        <v>1412</v>
      </c>
      <c r="AQ462" t="s">
        <v>144</v>
      </c>
    </row>
    <row r="463" spans="1:44" hidden="1" x14ac:dyDescent="0.3">
      <c r="A463">
        <v>420930</v>
      </c>
      <c r="B463" t="s">
        <v>1412</v>
      </c>
      <c r="AI463" t="s">
        <v>144</v>
      </c>
      <c r="AK463" t="s">
        <v>146</v>
      </c>
      <c r="AL463" t="s">
        <v>146</v>
      </c>
      <c r="AM463" t="s">
        <v>146</v>
      </c>
      <c r="AN463" t="s">
        <v>146</v>
      </c>
      <c r="AO463" t="s">
        <v>146</v>
      </c>
      <c r="AP463" t="s">
        <v>146</v>
      </c>
      <c r="AQ463" t="s">
        <v>146</v>
      </c>
      <c r="AR463" t="s">
        <v>146</v>
      </c>
    </row>
    <row r="464" spans="1:44" hidden="1" x14ac:dyDescent="0.3">
      <c r="A464">
        <v>420985</v>
      </c>
      <c r="B464" t="s">
        <v>1412</v>
      </c>
      <c r="AA464" t="s">
        <v>146</v>
      </c>
      <c r="AF464" t="s">
        <v>146</v>
      </c>
      <c r="AK464" t="s">
        <v>145</v>
      </c>
      <c r="AL464" t="s">
        <v>145</v>
      </c>
      <c r="AM464" t="s">
        <v>146</v>
      </c>
      <c r="AO464" t="s">
        <v>146</v>
      </c>
      <c r="AP464" t="s">
        <v>146</v>
      </c>
      <c r="AR464" t="s">
        <v>145</v>
      </c>
    </row>
    <row r="465" spans="1:44" hidden="1" x14ac:dyDescent="0.3">
      <c r="A465">
        <v>420995</v>
      </c>
      <c r="B465" t="s">
        <v>1412</v>
      </c>
      <c r="L465" t="s">
        <v>145</v>
      </c>
      <c r="AF465" t="s">
        <v>145</v>
      </c>
      <c r="AJ465" t="s">
        <v>145</v>
      </c>
      <c r="AK465" t="s">
        <v>144</v>
      </c>
      <c r="AM465" t="s">
        <v>146</v>
      </c>
      <c r="AO465" t="s">
        <v>144</v>
      </c>
      <c r="AR465" t="s">
        <v>146</v>
      </c>
    </row>
    <row r="466" spans="1:44" hidden="1" x14ac:dyDescent="0.3">
      <c r="A466">
        <v>421013</v>
      </c>
      <c r="B466" t="s">
        <v>1412</v>
      </c>
      <c r="AK466" t="s">
        <v>144</v>
      </c>
      <c r="AM466" t="s">
        <v>144</v>
      </c>
      <c r="AO466" t="s">
        <v>144</v>
      </c>
      <c r="AP466" t="s">
        <v>146</v>
      </c>
      <c r="AR466" t="s">
        <v>146</v>
      </c>
    </row>
    <row r="467" spans="1:44" hidden="1" x14ac:dyDescent="0.3">
      <c r="A467">
        <v>421053</v>
      </c>
      <c r="B467" t="s">
        <v>1412</v>
      </c>
      <c r="L467" t="s">
        <v>144</v>
      </c>
      <c r="AF467" t="s">
        <v>145</v>
      </c>
      <c r="AI467" t="s">
        <v>146</v>
      </c>
      <c r="AL467" t="s">
        <v>144</v>
      </c>
      <c r="AM467" t="s">
        <v>144</v>
      </c>
      <c r="AP467" t="s">
        <v>146</v>
      </c>
      <c r="AR467" t="s">
        <v>146</v>
      </c>
    </row>
    <row r="468" spans="1:44" hidden="1" x14ac:dyDescent="0.3">
      <c r="A468">
        <v>421086</v>
      </c>
      <c r="B468" t="s">
        <v>1412</v>
      </c>
      <c r="AB468" t="s">
        <v>145</v>
      </c>
      <c r="AJ468" t="s">
        <v>145</v>
      </c>
      <c r="AK468" t="s">
        <v>146</v>
      </c>
      <c r="AP468" t="s">
        <v>145</v>
      </c>
      <c r="AR468" t="s">
        <v>146</v>
      </c>
    </row>
    <row r="469" spans="1:44" hidden="1" x14ac:dyDescent="0.3">
      <c r="A469">
        <v>421120</v>
      </c>
      <c r="B469" t="s">
        <v>1412</v>
      </c>
      <c r="Y469" t="s">
        <v>144</v>
      </c>
      <c r="AD469" t="s">
        <v>144</v>
      </c>
      <c r="AF469" t="s">
        <v>144</v>
      </c>
      <c r="AI469" t="s">
        <v>146</v>
      </c>
      <c r="AJ469" t="s">
        <v>145</v>
      </c>
      <c r="AL469" t="s">
        <v>146</v>
      </c>
      <c r="AM469" t="s">
        <v>145</v>
      </c>
      <c r="AN469" t="s">
        <v>145</v>
      </c>
      <c r="AP469" t="s">
        <v>146</v>
      </c>
      <c r="AQ469" t="s">
        <v>146</v>
      </c>
    </row>
    <row r="470" spans="1:44" hidden="1" x14ac:dyDescent="0.3">
      <c r="A470">
        <v>421126</v>
      </c>
      <c r="B470" t="s">
        <v>1412</v>
      </c>
      <c r="AA470" t="s">
        <v>144</v>
      </c>
      <c r="AI470" t="s">
        <v>146</v>
      </c>
      <c r="AJ470" t="s">
        <v>144</v>
      </c>
      <c r="AK470" t="s">
        <v>144</v>
      </c>
      <c r="AL470" t="s">
        <v>144</v>
      </c>
      <c r="AO470" t="s">
        <v>146</v>
      </c>
      <c r="AP470" t="s">
        <v>145</v>
      </c>
      <c r="AQ470" t="s">
        <v>146</v>
      </c>
      <c r="AR470" t="s">
        <v>146</v>
      </c>
    </row>
    <row r="471" spans="1:44" hidden="1" x14ac:dyDescent="0.3">
      <c r="A471">
        <v>421193</v>
      </c>
      <c r="B471" t="s">
        <v>1412</v>
      </c>
      <c r="L471" t="s">
        <v>144</v>
      </c>
      <c r="R471" t="s">
        <v>146</v>
      </c>
      <c r="AI471" t="s">
        <v>145</v>
      </c>
      <c r="AJ471" t="s">
        <v>144</v>
      </c>
      <c r="AK471" t="s">
        <v>145</v>
      </c>
      <c r="AL471" t="s">
        <v>144</v>
      </c>
      <c r="AM471" t="s">
        <v>144</v>
      </c>
      <c r="AN471" t="s">
        <v>145</v>
      </c>
      <c r="AO471" t="s">
        <v>146</v>
      </c>
      <c r="AP471" t="s">
        <v>145</v>
      </c>
      <c r="AQ471" t="s">
        <v>145</v>
      </c>
      <c r="AR471" t="s">
        <v>145</v>
      </c>
    </row>
    <row r="472" spans="1:44" hidden="1" x14ac:dyDescent="0.3">
      <c r="A472">
        <v>421259</v>
      </c>
      <c r="B472" t="s">
        <v>1412</v>
      </c>
      <c r="S472" t="s">
        <v>144</v>
      </c>
      <c r="AE472" t="s">
        <v>144</v>
      </c>
      <c r="AJ472" t="s">
        <v>145</v>
      </c>
      <c r="AK472" t="s">
        <v>145</v>
      </c>
      <c r="AL472" t="s">
        <v>144</v>
      </c>
      <c r="AM472" t="s">
        <v>145</v>
      </c>
      <c r="AN472" t="s">
        <v>145</v>
      </c>
      <c r="AO472" t="s">
        <v>145</v>
      </c>
      <c r="AP472" t="s">
        <v>146</v>
      </c>
      <c r="AQ472" t="s">
        <v>146</v>
      </c>
      <c r="AR472" t="s">
        <v>145</v>
      </c>
    </row>
    <row r="473" spans="1:44" hidden="1" x14ac:dyDescent="0.3">
      <c r="A473">
        <v>421264</v>
      </c>
      <c r="B473" t="s">
        <v>1412</v>
      </c>
      <c r="Y473" t="s">
        <v>144</v>
      </c>
      <c r="AI473" t="s">
        <v>146</v>
      </c>
      <c r="AM473" t="s">
        <v>146</v>
      </c>
      <c r="AN473" t="s">
        <v>146</v>
      </c>
      <c r="AP473" t="s">
        <v>145</v>
      </c>
      <c r="AQ473" t="s">
        <v>145</v>
      </c>
      <c r="AR473" t="s">
        <v>145</v>
      </c>
    </row>
    <row r="474" spans="1:44" hidden="1" x14ac:dyDescent="0.3">
      <c r="A474">
        <v>421291</v>
      </c>
      <c r="B474" t="s">
        <v>1412</v>
      </c>
      <c r="AI474" t="s">
        <v>146</v>
      </c>
      <c r="AK474" t="s">
        <v>146</v>
      </c>
      <c r="AM474" t="s">
        <v>145</v>
      </c>
      <c r="AN474" t="s">
        <v>145</v>
      </c>
      <c r="AO474" t="s">
        <v>145</v>
      </c>
      <c r="AP474" t="s">
        <v>145</v>
      </c>
      <c r="AQ474" t="s">
        <v>145</v>
      </c>
      <c r="AR474" t="s">
        <v>145</v>
      </c>
    </row>
    <row r="475" spans="1:44" hidden="1" x14ac:dyDescent="0.3">
      <c r="A475">
        <v>421342</v>
      </c>
      <c r="B475" t="s">
        <v>1412</v>
      </c>
      <c r="AO475" t="s">
        <v>146</v>
      </c>
      <c r="AR475" t="s">
        <v>146</v>
      </c>
    </row>
    <row r="476" spans="1:44" hidden="1" x14ac:dyDescent="0.3">
      <c r="A476">
        <v>421404</v>
      </c>
      <c r="B476" t="s">
        <v>1412</v>
      </c>
      <c r="R476" t="s">
        <v>146</v>
      </c>
      <c r="S476" t="s">
        <v>144</v>
      </c>
      <c r="AO476" t="s">
        <v>146</v>
      </c>
      <c r="AQ476" t="s">
        <v>146</v>
      </c>
      <c r="AR476" t="s">
        <v>146</v>
      </c>
    </row>
    <row r="477" spans="1:44" hidden="1" x14ac:dyDescent="0.3">
      <c r="A477">
        <v>421407</v>
      </c>
      <c r="B477" t="s">
        <v>1412</v>
      </c>
      <c r="AF477" t="s">
        <v>144</v>
      </c>
      <c r="AI477" t="s">
        <v>144</v>
      </c>
      <c r="AJ477" t="s">
        <v>144</v>
      </c>
      <c r="AK477" t="s">
        <v>146</v>
      </c>
      <c r="AL477" t="s">
        <v>144</v>
      </c>
      <c r="AM477" t="s">
        <v>145</v>
      </c>
      <c r="AN477" t="s">
        <v>145</v>
      </c>
      <c r="AO477" t="s">
        <v>145</v>
      </c>
      <c r="AP477" t="s">
        <v>145</v>
      </c>
      <c r="AQ477" t="s">
        <v>145</v>
      </c>
      <c r="AR477" t="s">
        <v>145</v>
      </c>
    </row>
    <row r="478" spans="1:44" hidden="1" x14ac:dyDescent="0.3">
      <c r="A478">
        <v>421574</v>
      </c>
      <c r="B478" t="s">
        <v>1412</v>
      </c>
      <c r="AN478" t="s">
        <v>145</v>
      </c>
      <c r="AO478" t="s">
        <v>145</v>
      </c>
      <c r="AP478" t="s">
        <v>145</v>
      </c>
      <c r="AQ478" t="s">
        <v>145</v>
      </c>
      <c r="AR478" t="s">
        <v>145</v>
      </c>
    </row>
    <row r="479" spans="1:44" hidden="1" x14ac:dyDescent="0.3">
      <c r="A479">
        <v>421618</v>
      </c>
      <c r="B479" t="s">
        <v>1412</v>
      </c>
      <c r="AJ479" t="s">
        <v>144</v>
      </c>
      <c r="AO479" t="s">
        <v>146</v>
      </c>
      <c r="AR479" t="s">
        <v>144</v>
      </c>
    </row>
    <row r="480" spans="1:44" hidden="1" x14ac:dyDescent="0.3">
      <c r="A480">
        <v>421672</v>
      </c>
      <c r="B480" t="s">
        <v>1412</v>
      </c>
      <c r="AI480" t="s">
        <v>146</v>
      </c>
      <c r="AJ480" t="s">
        <v>144</v>
      </c>
      <c r="AK480" t="s">
        <v>146</v>
      </c>
      <c r="AL480" t="s">
        <v>144</v>
      </c>
      <c r="AM480" t="s">
        <v>144</v>
      </c>
      <c r="AN480" t="s">
        <v>146</v>
      </c>
      <c r="AP480" t="s">
        <v>146</v>
      </c>
      <c r="AQ480" t="s">
        <v>145</v>
      </c>
      <c r="AR480" t="s">
        <v>146</v>
      </c>
    </row>
    <row r="481" spans="1:44" hidden="1" x14ac:dyDescent="0.3">
      <c r="A481">
        <v>421788</v>
      </c>
      <c r="B481" t="s">
        <v>1412</v>
      </c>
      <c r="Q481" t="s">
        <v>144</v>
      </c>
      <c r="AF481" t="s">
        <v>146</v>
      </c>
      <c r="AI481" t="s">
        <v>145</v>
      </c>
      <c r="AJ481" t="s">
        <v>144</v>
      </c>
      <c r="AK481" t="s">
        <v>146</v>
      </c>
      <c r="AM481" t="s">
        <v>145</v>
      </c>
      <c r="AN481" t="s">
        <v>145</v>
      </c>
      <c r="AP481" t="s">
        <v>146</v>
      </c>
      <c r="AQ481" t="s">
        <v>146</v>
      </c>
      <c r="AR481" t="s">
        <v>145</v>
      </c>
    </row>
    <row r="482" spans="1:44" hidden="1" x14ac:dyDescent="0.3">
      <c r="A482">
        <v>421802</v>
      </c>
      <c r="B482" t="s">
        <v>1412</v>
      </c>
      <c r="AR482" t="s">
        <v>146</v>
      </c>
    </row>
    <row r="483" spans="1:44" hidden="1" x14ac:dyDescent="0.3">
      <c r="A483">
        <v>421861</v>
      </c>
      <c r="B483" t="s">
        <v>1412</v>
      </c>
      <c r="AK483" t="s">
        <v>145</v>
      </c>
      <c r="AM483" t="s">
        <v>145</v>
      </c>
      <c r="AN483" t="s">
        <v>145</v>
      </c>
      <c r="AR483" t="s">
        <v>146</v>
      </c>
    </row>
    <row r="484" spans="1:44" hidden="1" x14ac:dyDescent="0.3">
      <c r="A484">
        <v>421883</v>
      </c>
      <c r="B484" t="s">
        <v>1412</v>
      </c>
      <c r="S484" t="s">
        <v>144</v>
      </c>
      <c r="AE484" t="s">
        <v>146</v>
      </c>
      <c r="AF484" t="s">
        <v>146</v>
      </c>
      <c r="AK484" t="s">
        <v>146</v>
      </c>
      <c r="AN484" t="s">
        <v>145</v>
      </c>
      <c r="AO484" t="s">
        <v>144</v>
      </c>
      <c r="AQ484" t="s">
        <v>144</v>
      </c>
      <c r="AR484" t="s">
        <v>145</v>
      </c>
    </row>
    <row r="485" spans="1:44" hidden="1" x14ac:dyDescent="0.3">
      <c r="A485">
        <v>421884</v>
      </c>
      <c r="B485" t="s">
        <v>1412</v>
      </c>
      <c r="AH485" t="s">
        <v>144</v>
      </c>
      <c r="AI485" t="s">
        <v>146</v>
      </c>
      <c r="AJ485" t="s">
        <v>144</v>
      </c>
      <c r="AK485" t="s">
        <v>145</v>
      </c>
      <c r="AM485" t="s">
        <v>146</v>
      </c>
      <c r="AN485" t="s">
        <v>145</v>
      </c>
      <c r="AO485" t="s">
        <v>145</v>
      </c>
      <c r="AP485" t="s">
        <v>145</v>
      </c>
      <c r="AQ485" t="s">
        <v>145</v>
      </c>
      <c r="AR485" t="s">
        <v>145</v>
      </c>
    </row>
    <row r="486" spans="1:44" hidden="1" x14ac:dyDescent="0.3">
      <c r="A486">
        <v>421895</v>
      </c>
      <c r="B486" t="s">
        <v>1412</v>
      </c>
      <c r="AG486" t="s">
        <v>146</v>
      </c>
      <c r="AJ486" t="s">
        <v>146</v>
      </c>
      <c r="AK486" t="s">
        <v>145</v>
      </c>
      <c r="AM486" t="s">
        <v>145</v>
      </c>
      <c r="AN486" t="s">
        <v>145</v>
      </c>
      <c r="AR486" t="s">
        <v>146</v>
      </c>
    </row>
    <row r="487" spans="1:44" hidden="1" x14ac:dyDescent="0.3">
      <c r="A487">
        <v>421919</v>
      </c>
      <c r="B487" t="s">
        <v>1412</v>
      </c>
      <c r="L487" t="s">
        <v>146</v>
      </c>
      <c r="Q487" t="s">
        <v>144</v>
      </c>
      <c r="R487" t="s">
        <v>146</v>
      </c>
      <c r="AI487" t="s">
        <v>146</v>
      </c>
      <c r="AJ487" t="s">
        <v>146</v>
      </c>
      <c r="AK487" t="s">
        <v>146</v>
      </c>
      <c r="AL487" t="s">
        <v>146</v>
      </c>
      <c r="AM487" t="s">
        <v>146</v>
      </c>
      <c r="AQ487" t="s">
        <v>146</v>
      </c>
      <c r="AR487" t="s">
        <v>145</v>
      </c>
    </row>
    <row r="488" spans="1:44" hidden="1" x14ac:dyDescent="0.3">
      <c r="A488">
        <v>421943</v>
      </c>
      <c r="B488" t="s">
        <v>1412</v>
      </c>
      <c r="R488" t="s">
        <v>145</v>
      </c>
      <c r="AE488" t="s">
        <v>145</v>
      </c>
      <c r="AF488" t="s">
        <v>144</v>
      </c>
      <c r="AH488" t="s">
        <v>144</v>
      </c>
      <c r="AI488" t="s">
        <v>145</v>
      </c>
      <c r="AJ488" t="s">
        <v>146</v>
      </c>
      <c r="AK488" t="s">
        <v>145</v>
      </c>
      <c r="AL488" t="s">
        <v>146</v>
      </c>
      <c r="AM488" t="s">
        <v>146</v>
      </c>
      <c r="AN488" t="s">
        <v>145</v>
      </c>
      <c r="AO488" t="s">
        <v>145</v>
      </c>
      <c r="AP488" t="s">
        <v>146</v>
      </c>
      <c r="AQ488" t="s">
        <v>145</v>
      </c>
      <c r="AR488" t="s">
        <v>145</v>
      </c>
    </row>
    <row r="489" spans="1:44" hidden="1" x14ac:dyDescent="0.3">
      <c r="A489">
        <v>421952</v>
      </c>
      <c r="B489" t="s">
        <v>1412</v>
      </c>
      <c r="AD489" t="s">
        <v>145</v>
      </c>
      <c r="AK489" t="s">
        <v>145</v>
      </c>
      <c r="AM489" t="s">
        <v>144</v>
      </c>
      <c r="AN489" t="s">
        <v>145</v>
      </c>
      <c r="AO489" t="s">
        <v>145</v>
      </c>
      <c r="AP489" t="s">
        <v>145</v>
      </c>
      <c r="AQ489" t="s">
        <v>145</v>
      </c>
      <c r="AR489" t="s">
        <v>145</v>
      </c>
    </row>
    <row r="490" spans="1:44" hidden="1" x14ac:dyDescent="0.3">
      <c r="A490">
        <v>422068</v>
      </c>
      <c r="B490" t="s">
        <v>1412</v>
      </c>
      <c r="AR490" t="s">
        <v>144</v>
      </c>
    </row>
    <row r="491" spans="1:44" hidden="1" x14ac:dyDescent="0.3">
      <c r="A491">
        <v>422070</v>
      </c>
      <c r="B491" t="s">
        <v>1412</v>
      </c>
      <c r="AM491" t="s">
        <v>144</v>
      </c>
    </row>
    <row r="492" spans="1:44" hidden="1" x14ac:dyDescent="0.3">
      <c r="A492">
        <v>422072</v>
      </c>
      <c r="B492" t="s">
        <v>1412</v>
      </c>
      <c r="AJ492" t="s">
        <v>145</v>
      </c>
      <c r="AK492" t="s">
        <v>145</v>
      </c>
      <c r="AM492" t="s">
        <v>145</v>
      </c>
      <c r="AO492" t="s">
        <v>146</v>
      </c>
      <c r="AR492" t="s">
        <v>145</v>
      </c>
    </row>
    <row r="493" spans="1:44" hidden="1" x14ac:dyDescent="0.3">
      <c r="A493">
        <v>422126</v>
      </c>
      <c r="B493" t="s">
        <v>1412</v>
      </c>
      <c r="AE493" t="s">
        <v>146</v>
      </c>
      <c r="AJ493" t="s">
        <v>146</v>
      </c>
      <c r="AK493" t="s">
        <v>146</v>
      </c>
      <c r="AM493" t="s">
        <v>144</v>
      </c>
      <c r="AN493" t="s">
        <v>145</v>
      </c>
      <c r="AO493" t="s">
        <v>146</v>
      </c>
      <c r="AR493" t="s">
        <v>145</v>
      </c>
    </row>
    <row r="494" spans="1:44" hidden="1" x14ac:dyDescent="0.3">
      <c r="A494">
        <v>422133</v>
      </c>
      <c r="B494" t="s">
        <v>1412</v>
      </c>
      <c r="AJ494" t="s">
        <v>144</v>
      </c>
      <c r="AL494" t="s">
        <v>144</v>
      </c>
      <c r="AO494" t="s">
        <v>146</v>
      </c>
      <c r="AQ494" t="s">
        <v>146</v>
      </c>
    </row>
    <row r="495" spans="1:44" hidden="1" x14ac:dyDescent="0.3">
      <c r="A495">
        <v>422161</v>
      </c>
      <c r="B495" t="s">
        <v>1412</v>
      </c>
      <c r="AJ495" t="s">
        <v>146</v>
      </c>
      <c r="AK495" t="s">
        <v>146</v>
      </c>
      <c r="AL495" t="s">
        <v>144</v>
      </c>
      <c r="AO495" t="s">
        <v>145</v>
      </c>
      <c r="AP495" t="s">
        <v>145</v>
      </c>
      <c r="AQ495" t="s">
        <v>145</v>
      </c>
      <c r="AR495" t="s">
        <v>145</v>
      </c>
    </row>
    <row r="496" spans="1:44" hidden="1" x14ac:dyDescent="0.3">
      <c r="A496">
        <v>422190</v>
      </c>
      <c r="B496" t="s">
        <v>1412</v>
      </c>
      <c r="I496" t="s">
        <v>144</v>
      </c>
      <c r="AA496" t="s">
        <v>144</v>
      </c>
      <c r="AF496" t="s">
        <v>144</v>
      </c>
      <c r="AH496" t="s">
        <v>146</v>
      </c>
      <c r="AK496" t="s">
        <v>146</v>
      </c>
      <c r="AM496" t="s">
        <v>146</v>
      </c>
      <c r="AN496" t="s">
        <v>146</v>
      </c>
      <c r="AO496" t="s">
        <v>146</v>
      </c>
      <c r="AR496" t="s">
        <v>146</v>
      </c>
    </row>
    <row r="497" spans="1:44" hidden="1" x14ac:dyDescent="0.3">
      <c r="A497">
        <v>422191</v>
      </c>
      <c r="B497" t="s">
        <v>1412</v>
      </c>
      <c r="X497" t="s">
        <v>144</v>
      </c>
      <c r="AA497" t="s">
        <v>144</v>
      </c>
      <c r="AF497" t="s">
        <v>144</v>
      </c>
      <c r="AH497" t="s">
        <v>144</v>
      </c>
      <c r="AI497" t="s">
        <v>144</v>
      </c>
      <c r="AJ497" t="s">
        <v>144</v>
      </c>
      <c r="AK497" t="s">
        <v>144</v>
      </c>
      <c r="AL497" t="s">
        <v>144</v>
      </c>
      <c r="AM497" t="s">
        <v>144</v>
      </c>
      <c r="AN497" t="s">
        <v>146</v>
      </c>
      <c r="AO497" t="s">
        <v>146</v>
      </c>
      <c r="AP497" t="s">
        <v>146</v>
      </c>
      <c r="AQ497" t="s">
        <v>146</v>
      </c>
      <c r="AR497" t="s">
        <v>146</v>
      </c>
    </row>
    <row r="498" spans="1:44" hidden="1" x14ac:dyDescent="0.3">
      <c r="A498">
        <v>422313</v>
      </c>
      <c r="B498" t="s">
        <v>1412</v>
      </c>
      <c r="G498" t="s">
        <v>144</v>
      </c>
      <c r="AH498" t="s">
        <v>144</v>
      </c>
      <c r="AJ498" t="s">
        <v>144</v>
      </c>
      <c r="AK498" t="s">
        <v>144</v>
      </c>
      <c r="AL498" t="s">
        <v>144</v>
      </c>
      <c r="AM498" t="s">
        <v>144</v>
      </c>
      <c r="AN498" t="s">
        <v>146</v>
      </c>
      <c r="AO498" t="s">
        <v>146</v>
      </c>
      <c r="AP498" t="s">
        <v>146</v>
      </c>
      <c r="AQ498" t="s">
        <v>146</v>
      </c>
      <c r="AR498" t="s">
        <v>146</v>
      </c>
    </row>
    <row r="499" spans="1:44" hidden="1" x14ac:dyDescent="0.3">
      <c r="A499">
        <v>422343</v>
      </c>
      <c r="B499" t="s">
        <v>1412</v>
      </c>
      <c r="S499" t="s">
        <v>145</v>
      </c>
      <c r="AD499" t="s">
        <v>146</v>
      </c>
      <c r="AE499" t="s">
        <v>146</v>
      </c>
      <c r="AI499" t="s">
        <v>145</v>
      </c>
      <c r="AJ499" t="s">
        <v>146</v>
      </c>
      <c r="AL499" t="s">
        <v>144</v>
      </c>
      <c r="AN499" t="s">
        <v>145</v>
      </c>
      <c r="AO499" t="s">
        <v>145</v>
      </c>
      <c r="AP499" t="s">
        <v>145</v>
      </c>
      <c r="AQ499" t="s">
        <v>145</v>
      </c>
      <c r="AR499" t="s">
        <v>145</v>
      </c>
    </row>
    <row r="500" spans="1:44" hidden="1" x14ac:dyDescent="0.3">
      <c r="A500">
        <v>422522</v>
      </c>
      <c r="B500" t="s">
        <v>1412</v>
      </c>
      <c r="AD500" t="s">
        <v>144</v>
      </c>
      <c r="AO500" t="s">
        <v>144</v>
      </c>
      <c r="AR500" t="s">
        <v>144</v>
      </c>
    </row>
    <row r="501" spans="1:44" hidden="1" x14ac:dyDescent="0.3">
      <c r="A501">
        <v>422663</v>
      </c>
      <c r="B501" t="s">
        <v>1412</v>
      </c>
      <c r="AI501" t="s">
        <v>144</v>
      </c>
      <c r="AK501" t="s">
        <v>144</v>
      </c>
      <c r="AN501" t="s">
        <v>146</v>
      </c>
      <c r="AO501" t="s">
        <v>146</v>
      </c>
      <c r="AR501" t="s">
        <v>146</v>
      </c>
    </row>
    <row r="502" spans="1:44" hidden="1" x14ac:dyDescent="0.3">
      <c r="A502">
        <v>422697</v>
      </c>
      <c r="B502" t="s">
        <v>1412</v>
      </c>
      <c r="AP502" t="s">
        <v>146</v>
      </c>
      <c r="AR502" t="s">
        <v>146</v>
      </c>
    </row>
    <row r="503" spans="1:44" hidden="1" x14ac:dyDescent="0.3">
      <c r="A503">
        <v>422733</v>
      </c>
      <c r="B503" t="s">
        <v>1412</v>
      </c>
      <c r="H503" t="s">
        <v>144</v>
      </c>
      <c r="O503" t="s">
        <v>144</v>
      </c>
      <c r="S503" t="s">
        <v>144</v>
      </c>
      <c r="AJ503" t="s">
        <v>144</v>
      </c>
      <c r="AQ503" t="s">
        <v>146</v>
      </c>
      <c r="AR503" t="s">
        <v>146</v>
      </c>
    </row>
    <row r="504" spans="1:44" hidden="1" x14ac:dyDescent="0.3">
      <c r="A504">
        <v>422820</v>
      </c>
      <c r="B504" t="s">
        <v>1412</v>
      </c>
      <c r="R504" t="s">
        <v>144</v>
      </c>
      <c r="AJ504" t="s">
        <v>146</v>
      </c>
      <c r="AK504" t="s">
        <v>145</v>
      </c>
      <c r="AL504" t="s">
        <v>145</v>
      </c>
      <c r="AP504" t="s">
        <v>146</v>
      </c>
      <c r="AQ504" t="s">
        <v>146</v>
      </c>
      <c r="AR504" t="s">
        <v>145</v>
      </c>
    </row>
    <row r="505" spans="1:44" hidden="1" x14ac:dyDescent="0.3">
      <c r="A505">
        <v>422831</v>
      </c>
      <c r="B505" t="s">
        <v>1412</v>
      </c>
      <c r="AI505" t="s">
        <v>146</v>
      </c>
      <c r="AK505" t="s">
        <v>146</v>
      </c>
      <c r="AM505" t="s">
        <v>144</v>
      </c>
      <c r="AO505" t="s">
        <v>146</v>
      </c>
      <c r="AP505" t="s">
        <v>146</v>
      </c>
      <c r="AR505" t="s">
        <v>146</v>
      </c>
    </row>
    <row r="506" spans="1:44" hidden="1" x14ac:dyDescent="0.3">
      <c r="A506">
        <v>422835</v>
      </c>
      <c r="B506" t="s">
        <v>1412</v>
      </c>
      <c r="AO506" t="s">
        <v>146</v>
      </c>
    </row>
    <row r="507" spans="1:44" hidden="1" x14ac:dyDescent="0.3">
      <c r="A507">
        <v>422850</v>
      </c>
      <c r="B507" t="s">
        <v>1412</v>
      </c>
      <c r="AI507" t="s">
        <v>144</v>
      </c>
      <c r="AJ507" t="s">
        <v>144</v>
      </c>
      <c r="AL507" t="s">
        <v>144</v>
      </c>
      <c r="AO507" t="s">
        <v>146</v>
      </c>
      <c r="AP507" t="s">
        <v>146</v>
      </c>
      <c r="AQ507" t="s">
        <v>146</v>
      </c>
      <c r="AR507" t="s">
        <v>146</v>
      </c>
    </row>
    <row r="508" spans="1:44" hidden="1" x14ac:dyDescent="0.3">
      <c r="A508">
        <v>422876</v>
      </c>
      <c r="B508" t="s">
        <v>1412</v>
      </c>
      <c r="AI508" t="s">
        <v>146</v>
      </c>
      <c r="AK508" t="s">
        <v>146</v>
      </c>
      <c r="AN508" t="s">
        <v>145</v>
      </c>
      <c r="AO508" t="s">
        <v>145</v>
      </c>
      <c r="AP508" t="s">
        <v>145</v>
      </c>
      <c r="AQ508" t="s">
        <v>145</v>
      </c>
      <c r="AR508" t="s">
        <v>145</v>
      </c>
    </row>
    <row r="509" spans="1:44" hidden="1" x14ac:dyDescent="0.3">
      <c r="A509">
        <v>422904</v>
      </c>
      <c r="B509" t="s">
        <v>1412</v>
      </c>
      <c r="AM509" t="s">
        <v>144</v>
      </c>
    </row>
    <row r="510" spans="1:44" hidden="1" x14ac:dyDescent="0.3">
      <c r="A510">
        <v>422922</v>
      </c>
      <c r="B510" t="s">
        <v>1412</v>
      </c>
      <c r="AM510" t="s">
        <v>144</v>
      </c>
    </row>
    <row r="511" spans="1:44" hidden="1" x14ac:dyDescent="0.3">
      <c r="A511">
        <v>422937</v>
      </c>
      <c r="B511" t="s">
        <v>1412</v>
      </c>
      <c r="AD511" t="s">
        <v>146</v>
      </c>
      <c r="AI511" t="s">
        <v>146</v>
      </c>
      <c r="AJ511" t="s">
        <v>145</v>
      </c>
      <c r="AK511" t="s">
        <v>144</v>
      </c>
      <c r="AN511" t="s">
        <v>145</v>
      </c>
      <c r="AO511" t="s">
        <v>146</v>
      </c>
    </row>
    <row r="512" spans="1:44" hidden="1" x14ac:dyDescent="0.3">
      <c r="A512">
        <v>422981</v>
      </c>
      <c r="B512" t="s">
        <v>1412</v>
      </c>
      <c r="S512" t="s">
        <v>146</v>
      </c>
      <c r="AK512" t="s">
        <v>146</v>
      </c>
      <c r="AM512" t="s">
        <v>146</v>
      </c>
      <c r="AN512" t="s">
        <v>145</v>
      </c>
      <c r="AO512" t="s">
        <v>145</v>
      </c>
      <c r="AP512" t="s">
        <v>145</v>
      </c>
      <c r="AQ512" t="s">
        <v>145</v>
      </c>
      <c r="AR512" t="s">
        <v>145</v>
      </c>
    </row>
    <row r="513" spans="1:44" hidden="1" x14ac:dyDescent="0.3">
      <c r="A513">
        <v>422996</v>
      </c>
      <c r="B513" t="s">
        <v>1412</v>
      </c>
      <c r="AA513" t="s">
        <v>144</v>
      </c>
      <c r="AF513" t="s">
        <v>144</v>
      </c>
      <c r="AL513" t="s">
        <v>144</v>
      </c>
      <c r="AM513" t="s">
        <v>144</v>
      </c>
      <c r="AN513" t="s">
        <v>144</v>
      </c>
      <c r="AO513" t="s">
        <v>144</v>
      </c>
      <c r="AP513" t="s">
        <v>144</v>
      </c>
      <c r="AQ513" t="s">
        <v>144</v>
      </c>
      <c r="AR513" t="s">
        <v>144</v>
      </c>
    </row>
    <row r="514" spans="1:44" hidden="1" x14ac:dyDescent="0.3">
      <c r="A514">
        <v>423039</v>
      </c>
      <c r="B514" t="s">
        <v>1412</v>
      </c>
      <c r="AA514" t="s">
        <v>144</v>
      </c>
      <c r="AD514" t="s">
        <v>146</v>
      </c>
      <c r="AF514" t="s">
        <v>145</v>
      </c>
      <c r="AI514" t="s">
        <v>146</v>
      </c>
      <c r="AJ514" t="s">
        <v>144</v>
      </c>
      <c r="AK514" t="s">
        <v>145</v>
      </c>
      <c r="AL514" t="s">
        <v>144</v>
      </c>
      <c r="AM514" t="s">
        <v>145</v>
      </c>
      <c r="AN514" t="s">
        <v>145</v>
      </c>
      <c r="AO514" t="s">
        <v>145</v>
      </c>
      <c r="AP514" t="s">
        <v>145</v>
      </c>
      <c r="AQ514" t="s">
        <v>145</v>
      </c>
      <c r="AR514" t="s">
        <v>145</v>
      </c>
    </row>
    <row r="515" spans="1:44" hidden="1" x14ac:dyDescent="0.3">
      <c r="A515">
        <v>423047</v>
      </c>
      <c r="B515" t="s">
        <v>1412</v>
      </c>
      <c r="AJ515" t="s">
        <v>146</v>
      </c>
      <c r="AN515" t="s">
        <v>145</v>
      </c>
      <c r="AO515" t="s">
        <v>145</v>
      </c>
      <c r="AP515" t="s">
        <v>145</v>
      </c>
      <c r="AQ515" t="s">
        <v>145</v>
      </c>
      <c r="AR515" t="s">
        <v>145</v>
      </c>
    </row>
    <row r="516" spans="1:44" hidden="1" x14ac:dyDescent="0.3">
      <c r="A516">
        <v>423086</v>
      </c>
      <c r="B516" t="s">
        <v>1412</v>
      </c>
      <c r="S516" t="s">
        <v>144</v>
      </c>
      <c r="AK516" t="s">
        <v>146</v>
      </c>
      <c r="AO516" t="s">
        <v>146</v>
      </c>
      <c r="AR516" t="s">
        <v>145</v>
      </c>
    </row>
    <row r="517" spans="1:44" hidden="1" x14ac:dyDescent="0.3">
      <c r="A517">
        <v>423114</v>
      </c>
      <c r="B517" t="s">
        <v>1412</v>
      </c>
      <c r="AI517" t="s">
        <v>144</v>
      </c>
      <c r="AM517" t="s">
        <v>146</v>
      </c>
      <c r="AN517" t="s">
        <v>145</v>
      </c>
      <c r="AO517" t="s">
        <v>145</v>
      </c>
      <c r="AP517" t="s">
        <v>145</v>
      </c>
      <c r="AQ517" t="s">
        <v>145</v>
      </c>
      <c r="AR517" t="s">
        <v>145</v>
      </c>
    </row>
    <row r="518" spans="1:44" hidden="1" x14ac:dyDescent="0.3">
      <c r="A518">
        <v>423123</v>
      </c>
      <c r="B518" t="s">
        <v>1412</v>
      </c>
      <c r="AJ518" t="s">
        <v>144</v>
      </c>
      <c r="AN518" t="s">
        <v>145</v>
      </c>
      <c r="AP518" t="s">
        <v>145</v>
      </c>
      <c r="AQ518" t="s">
        <v>145</v>
      </c>
      <c r="AR518" t="s">
        <v>145</v>
      </c>
    </row>
    <row r="519" spans="1:44" hidden="1" x14ac:dyDescent="0.3">
      <c r="A519">
        <v>423145</v>
      </c>
      <c r="B519" t="s">
        <v>1412</v>
      </c>
      <c r="AM519" t="s">
        <v>144</v>
      </c>
      <c r="AO519" t="s">
        <v>144</v>
      </c>
    </row>
    <row r="520" spans="1:44" hidden="1" x14ac:dyDescent="0.3">
      <c r="A520">
        <v>423195</v>
      </c>
      <c r="B520" t="s">
        <v>1412</v>
      </c>
      <c r="S520" t="s">
        <v>144</v>
      </c>
      <c r="AI520" t="s">
        <v>144</v>
      </c>
      <c r="AL520" t="s">
        <v>144</v>
      </c>
      <c r="AP520" t="s">
        <v>146</v>
      </c>
      <c r="AQ520" t="s">
        <v>146</v>
      </c>
      <c r="AR520" t="s">
        <v>146</v>
      </c>
    </row>
    <row r="521" spans="1:44" hidden="1" x14ac:dyDescent="0.3">
      <c r="A521">
        <v>423201</v>
      </c>
      <c r="B521" t="s">
        <v>1412</v>
      </c>
      <c r="AJ521" t="s">
        <v>146</v>
      </c>
      <c r="AK521" t="s">
        <v>144</v>
      </c>
      <c r="AM521" t="s">
        <v>145</v>
      </c>
      <c r="AN521" t="s">
        <v>145</v>
      </c>
      <c r="AP521" t="s">
        <v>146</v>
      </c>
      <c r="AR521" t="s">
        <v>145</v>
      </c>
    </row>
    <row r="522" spans="1:44" hidden="1" x14ac:dyDescent="0.3">
      <c r="A522">
        <v>423219</v>
      </c>
      <c r="B522" t="s">
        <v>1412</v>
      </c>
      <c r="AD522" t="s">
        <v>146</v>
      </c>
      <c r="AF522" t="s">
        <v>145</v>
      </c>
      <c r="AK522" t="s">
        <v>145</v>
      </c>
      <c r="AM522" t="s">
        <v>144</v>
      </c>
      <c r="AO522" t="s">
        <v>145</v>
      </c>
      <c r="AR522" t="s">
        <v>145</v>
      </c>
    </row>
    <row r="523" spans="1:44" hidden="1" x14ac:dyDescent="0.3">
      <c r="A523">
        <v>423249</v>
      </c>
      <c r="B523" t="s">
        <v>1412</v>
      </c>
      <c r="AO523" t="s">
        <v>146</v>
      </c>
    </row>
    <row r="524" spans="1:44" hidden="1" x14ac:dyDescent="0.3">
      <c r="A524">
        <v>423267</v>
      </c>
      <c r="B524" t="s">
        <v>1412</v>
      </c>
      <c r="AE524" t="s">
        <v>146</v>
      </c>
      <c r="AJ524" t="s">
        <v>145</v>
      </c>
      <c r="AK524" t="s">
        <v>146</v>
      </c>
      <c r="AM524" t="s">
        <v>144</v>
      </c>
      <c r="AP524" t="s">
        <v>146</v>
      </c>
      <c r="AQ524" t="s">
        <v>146</v>
      </c>
      <c r="AR524" t="s">
        <v>145</v>
      </c>
    </row>
    <row r="525" spans="1:44" hidden="1" x14ac:dyDescent="0.3">
      <c r="A525">
        <v>423408</v>
      </c>
      <c r="B525" t="s">
        <v>1412</v>
      </c>
      <c r="AF525" t="s">
        <v>144</v>
      </c>
      <c r="AJ525" t="s">
        <v>144</v>
      </c>
      <c r="AL525" t="s">
        <v>144</v>
      </c>
      <c r="AO525" t="s">
        <v>146</v>
      </c>
      <c r="AP525" t="s">
        <v>146</v>
      </c>
      <c r="AQ525" t="s">
        <v>146</v>
      </c>
      <c r="AR525" t="s">
        <v>146</v>
      </c>
    </row>
    <row r="526" spans="1:44" hidden="1" x14ac:dyDescent="0.3">
      <c r="A526">
        <v>423544</v>
      </c>
      <c r="B526" t="s">
        <v>1412</v>
      </c>
      <c r="AO526" t="s">
        <v>146</v>
      </c>
      <c r="AR526" t="s">
        <v>144</v>
      </c>
    </row>
    <row r="527" spans="1:44" hidden="1" x14ac:dyDescent="0.3">
      <c r="A527">
        <v>423560</v>
      </c>
      <c r="B527" t="s">
        <v>1412</v>
      </c>
      <c r="AE527" t="s">
        <v>144</v>
      </c>
      <c r="AK527" t="s">
        <v>146</v>
      </c>
      <c r="AN527" t="s">
        <v>145</v>
      </c>
      <c r="AO527" t="s">
        <v>145</v>
      </c>
      <c r="AP527" t="s">
        <v>145</v>
      </c>
      <c r="AQ527" t="s">
        <v>145</v>
      </c>
      <c r="AR527" t="s">
        <v>145</v>
      </c>
    </row>
    <row r="528" spans="1:44" hidden="1" x14ac:dyDescent="0.3">
      <c r="A528">
        <v>423588</v>
      </c>
      <c r="B528" t="s">
        <v>1412</v>
      </c>
      <c r="AN528" t="s">
        <v>145</v>
      </c>
      <c r="AR528" t="s">
        <v>145</v>
      </c>
    </row>
    <row r="529" spans="1:44" hidden="1" x14ac:dyDescent="0.3">
      <c r="A529">
        <v>423620</v>
      </c>
      <c r="B529" t="s">
        <v>1412</v>
      </c>
      <c r="AF529" t="s">
        <v>144</v>
      </c>
      <c r="AJ529" t="s">
        <v>144</v>
      </c>
      <c r="AK529" t="s">
        <v>145</v>
      </c>
      <c r="AM529" t="s">
        <v>145</v>
      </c>
      <c r="AN529" t="s">
        <v>145</v>
      </c>
      <c r="AO529" t="s">
        <v>146</v>
      </c>
      <c r="AP529" t="s">
        <v>146</v>
      </c>
      <c r="AR529" t="s">
        <v>145</v>
      </c>
    </row>
    <row r="530" spans="1:44" hidden="1" x14ac:dyDescent="0.3">
      <c r="A530">
        <v>423745</v>
      </c>
      <c r="B530" t="s">
        <v>1412</v>
      </c>
      <c r="S530" t="s">
        <v>144</v>
      </c>
      <c r="AJ530" t="s">
        <v>144</v>
      </c>
      <c r="AK530" t="s">
        <v>144</v>
      </c>
      <c r="AL530" t="s">
        <v>144</v>
      </c>
      <c r="AM530" t="s">
        <v>144</v>
      </c>
      <c r="AO530" t="s">
        <v>146</v>
      </c>
      <c r="AP530" t="s">
        <v>146</v>
      </c>
      <c r="AR530" t="s">
        <v>146</v>
      </c>
    </row>
    <row r="531" spans="1:44" hidden="1" x14ac:dyDescent="0.3">
      <c r="A531">
        <v>423843</v>
      </c>
      <c r="B531" t="s">
        <v>1412</v>
      </c>
      <c r="AK531" t="s">
        <v>146</v>
      </c>
      <c r="AN531" t="s">
        <v>145</v>
      </c>
      <c r="AO531" t="s">
        <v>145</v>
      </c>
      <c r="AQ531" t="s">
        <v>145</v>
      </c>
      <c r="AR531" t="s">
        <v>146</v>
      </c>
    </row>
    <row r="532" spans="1:44" hidden="1" x14ac:dyDescent="0.3">
      <c r="A532">
        <v>423915</v>
      </c>
      <c r="B532" t="s">
        <v>1412</v>
      </c>
      <c r="AI532" t="s">
        <v>145</v>
      </c>
      <c r="AK532" t="s">
        <v>145</v>
      </c>
      <c r="AN532" t="s">
        <v>146</v>
      </c>
      <c r="AR532" t="s">
        <v>145</v>
      </c>
    </row>
    <row r="533" spans="1:44" hidden="1" x14ac:dyDescent="0.3">
      <c r="A533">
        <v>423922</v>
      </c>
      <c r="B533" t="s">
        <v>1412</v>
      </c>
      <c r="AO533" t="s">
        <v>146</v>
      </c>
    </row>
    <row r="534" spans="1:44" hidden="1" x14ac:dyDescent="0.3">
      <c r="A534">
        <v>423947</v>
      </c>
      <c r="B534" t="s">
        <v>1412</v>
      </c>
      <c r="AA534" t="s">
        <v>144</v>
      </c>
      <c r="AD534" t="s">
        <v>144</v>
      </c>
      <c r="AE534" t="s">
        <v>146</v>
      </c>
      <c r="AI534" t="s">
        <v>145</v>
      </c>
      <c r="AJ534" t="s">
        <v>145</v>
      </c>
      <c r="AK534" t="s">
        <v>145</v>
      </c>
      <c r="AL534" t="s">
        <v>146</v>
      </c>
      <c r="AM534" t="s">
        <v>145</v>
      </c>
      <c r="AN534" t="s">
        <v>145</v>
      </c>
      <c r="AO534" t="s">
        <v>145</v>
      </c>
      <c r="AP534" t="s">
        <v>145</v>
      </c>
      <c r="AQ534" t="s">
        <v>145</v>
      </c>
      <c r="AR534" t="s">
        <v>145</v>
      </c>
    </row>
    <row r="535" spans="1:44" hidden="1" x14ac:dyDescent="0.3">
      <c r="A535">
        <v>423958</v>
      </c>
      <c r="B535" t="s">
        <v>1412</v>
      </c>
      <c r="AO535" t="s">
        <v>146</v>
      </c>
    </row>
    <row r="536" spans="1:44" hidden="1" x14ac:dyDescent="0.3">
      <c r="A536">
        <v>423965</v>
      </c>
      <c r="B536" t="s">
        <v>1412</v>
      </c>
      <c r="AO536" t="s">
        <v>146</v>
      </c>
    </row>
    <row r="537" spans="1:44" hidden="1" x14ac:dyDescent="0.3">
      <c r="A537">
        <v>423997</v>
      </c>
      <c r="B537" t="s">
        <v>1412</v>
      </c>
      <c r="L537" t="s">
        <v>144</v>
      </c>
      <c r="S537" t="s">
        <v>144</v>
      </c>
      <c r="AE537" t="s">
        <v>144</v>
      </c>
      <c r="AJ537" t="s">
        <v>144</v>
      </c>
      <c r="AK537" t="s">
        <v>144</v>
      </c>
      <c r="AL537" t="s">
        <v>144</v>
      </c>
      <c r="AN537" t="s">
        <v>146</v>
      </c>
      <c r="AP537" t="s">
        <v>145</v>
      </c>
      <c r="AR537" t="s">
        <v>146</v>
      </c>
    </row>
    <row r="538" spans="1:44" hidden="1" x14ac:dyDescent="0.3">
      <c r="A538">
        <v>424036</v>
      </c>
      <c r="B538" t="s">
        <v>1412</v>
      </c>
      <c r="AM538" t="s">
        <v>146</v>
      </c>
    </row>
    <row r="539" spans="1:44" hidden="1" x14ac:dyDescent="0.3">
      <c r="A539">
        <v>424047</v>
      </c>
      <c r="B539" t="s">
        <v>1412</v>
      </c>
      <c r="K539" t="s">
        <v>144</v>
      </c>
      <c r="AF539" t="s">
        <v>144</v>
      </c>
      <c r="AI539" t="s">
        <v>144</v>
      </c>
      <c r="AJ539" t="s">
        <v>144</v>
      </c>
      <c r="AL539" t="s">
        <v>144</v>
      </c>
      <c r="AM539" t="s">
        <v>144</v>
      </c>
      <c r="AP539" t="s">
        <v>146</v>
      </c>
    </row>
    <row r="540" spans="1:44" hidden="1" x14ac:dyDescent="0.3">
      <c r="A540">
        <v>424048</v>
      </c>
      <c r="B540" t="s">
        <v>1412</v>
      </c>
      <c r="AH540" t="s">
        <v>144</v>
      </c>
      <c r="AI540" t="s">
        <v>145</v>
      </c>
      <c r="AJ540" t="s">
        <v>144</v>
      </c>
      <c r="AK540" t="s">
        <v>146</v>
      </c>
      <c r="AL540" t="s">
        <v>146</v>
      </c>
      <c r="AP540" t="s">
        <v>146</v>
      </c>
      <c r="AR540" t="s">
        <v>146</v>
      </c>
    </row>
    <row r="541" spans="1:44" hidden="1" x14ac:dyDescent="0.3">
      <c r="A541">
        <v>424066</v>
      </c>
      <c r="B541" t="s">
        <v>1412</v>
      </c>
      <c r="AI541" t="s">
        <v>144</v>
      </c>
      <c r="AJ541" t="s">
        <v>144</v>
      </c>
      <c r="AK541" t="s">
        <v>144</v>
      </c>
      <c r="AN541" t="s">
        <v>146</v>
      </c>
      <c r="AP541" t="s">
        <v>146</v>
      </c>
      <c r="AR541" t="s">
        <v>146</v>
      </c>
    </row>
    <row r="542" spans="1:44" hidden="1" x14ac:dyDescent="0.3">
      <c r="A542">
        <v>424069</v>
      </c>
      <c r="B542" t="s">
        <v>1412</v>
      </c>
      <c r="R542" t="s">
        <v>146</v>
      </c>
      <c r="S542" t="s">
        <v>144</v>
      </c>
      <c r="AE542" t="s">
        <v>145</v>
      </c>
      <c r="AI542" t="s">
        <v>144</v>
      </c>
      <c r="AJ542" t="s">
        <v>146</v>
      </c>
      <c r="AN542" t="s">
        <v>145</v>
      </c>
      <c r="AO542" t="s">
        <v>145</v>
      </c>
      <c r="AP542" t="s">
        <v>145</v>
      </c>
      <c r="AQ542" t="s">
        <v>145</v>
      </c>
      <c r="AR542" t="s">
        <v>145</v>
      </c>
    </row>
    <row r="543" spans="1:44" hidden="1" x14ac:dyDescent="0.3">
      <c r="A543">
        <v>424236</v>
      </c>
      <c r="B543" t="s">
        <v>1412</v>
      </c>
      <c r="AF543" t="s">
        <v>146</v>
      </c>
      <c r="AI543" t="s">
        <v>144</v>
      </c>
      <c r="AK543" t="s">
        <v>144</v>
      </c>
      <c r="AL543" t="s">
        <v>145</v>
      </c>
      <c r="AN543" t="s">
        <v>145</v>
      </c>
      <c r="AQ543" t="s">
        <v>146</v>
      </c>
      <c r="AR543" t="s">
        <v>145</v>
      </c>
    </row>
    <row r="544" spans="1:44" hidden="1" x14ac:dyDescent="0.3">
      <c r="A544">
        <v>424297</v>
      </c>
      <c r="B544" t="s">
        <v>1412</v>
      </c>
      <c r="AF544" t="s">
        <v>144</v>
      </c>
      <c r="AI544" t="s">
        <v>144</v>
      </c>
      <c r="AJ544" t="s">
        <v>144</v>
      </c>
      <c r="AL544" t="s">
        <v>144</v>
      </c>
      <c r="AM544" t="s">
        <v>145</v>
      </c>
      <c r="AN544" t="s">
        <v>146</v>
      </c>
      <c r="AO544" t="s">
        <v>146</v>
      </c>
      <c r="AP544" t="s">
        <v>145</v>
      </c>
      <c r="AQ544" t="s">
        <v>146</v>
      </c>
    </row>
    <row r="545" spans="1:44" hidden="1" x14ac:dyDescent="0.3">
      <c r="A545">
        <v>424301</v>
      </c>
      <c r="B545" t="s">
        <v>1412</v>
      </c>
      <c r="AJ545" t="s">
        <v>145</v>
      </c>
      <c r="AK545" t="s">
        <v>146</v>
      </c>
      <c r="AM545" t="s">
        <v>144</v>
      </c>
      <c r="AQ545" t="s">
        <v>145</v>
      </c>
      <c r="AR545" t="s">
        <v>145</v>
      </c>
    </row>
    <row r="546" spans="1:44" hidden="1" x14ac:dyDescent="0.3">
      <c r="A546">
        <v>424356</v>
      </c>
      <c r="B546" t="s">
        <v>1412</v>
      </c>
      <c r="S546" t="s">
        <v>145</v>
      </c>
      <c r="AI546" t="s">
        <v>146</v>
      </c>
      <c r="AN546" t="s">
        <v>145</v>
      </c>
    </row>
    <row r="547" spans="1:44" hidden="1" x14ac:dyDescent="0.3">
      <c r="A547">
        <v>424950</v>
      </c>
      <c r="B547" t="s">
        <v>1412</v>
      </c>
      <c r="AE547" t="s">
        <v>146</v>
      </c>
      <c r="AJ547" t="s">
        <v>146</v>
      </c>
      <c r="AK547" t="s">
        <v>146</v>
      </c>
      <c r="AN547" t="s">
        <v>145</v>
      </c>
      <c r="AO547" t="s">
        <v>145</v>
      </c>
      <c r="AP547" t="s">
        <v>145</v>
      </c>
      <c r="AQ547" t="s">
        <v>145</v>
      </c>
      <c r="AR547" t="s">
        <v>145</v>
      </c>
    </row>
    <row r="548" spans="1:44" hidden="1" x14ac:dyDescent="0.3">
      <c r="A548">
        <v>425516</v>
      </c>
      <c r="B548" t="s">
        <v>1412</v>
      </c>
      <c r="AO548" t="s">
        <v>146</v>
      </c>
    </row>
    <row r="549" spans="1:44" hidden="1" x14ac:dyDescent="0.3">
      <c r="A549">
        <v>423080</v>
      </c>
      <c r="B549" t="s">
        <v>1412</v>
      </c>
      <c r="V549" t="s">
        <v>145</v>
      </c>
    </row>
    <row r="550" spans="1:44" hidden="1" x14ac:dyDescent="0.3">
      <c r="A550">
        <v>420123</v>
      </c>
      <c r="B550" t="s">
        <v>1412</v>
      </c>
      <c r="AI550" t="s">
        <v>146</v>
      </c>
      <c r="AM550" t="s">
        <v>144</v>
      </c>
      <c r="AO550" t="s">
        <v>146</v>
      </c>
      <c r="AP550" t="s">
        <v>144</v>
      </c>
      <c r="AR550" t="s">
        <v>146</v>
      </c>
    </row>
    <row r="551" spans="1:44" hidden="1" x14ac:dyDescent="0.3">
      <c r="A551">
        <v>422901</v>
      </c>
      <c r="B551" t="s">
        <v>1412</v>
      </c>
      <c r="AH551" t="s">
        <v>144</v>
      </c>
      <c r="AJ551" t="s">
        <v>144</v>
      </c>
      <c r="AK551" t="s">
        <v>144</v>
      </c>
      <c r="AO551" t="s">
        <v>146</v>
      </c>
      <c r="AP551" t="s">
        <v>146</v>
      </c>
      <c r="AQ551" t="s">
        <v>146</v>
      </c>
    </row>
    <row r="552" spans="1:44" hidden="1" x14ac:dyDescent="0.3">
      <c r="A552">
        <v>416180</v>
      </c>
      <c r="B552" t="s">
        <v>1412</v>
      </c>
      <c r="AF552" t="s">
        <v>144</v>
      </c>
      <c r="AH552" t="s">
        <v>144</v>
      </c>
      <c r="AM552" t="s">
        <v>144</v>
      </c>
    </row>
    <row r="553" spans="1:44" hidden="1" x14ac:dyDescent="0.3">
      <c r="A553">
        <v>423414</v>
      </c>
      <c r="B553" t="s">
        <v>1412</v>
      </c>
      <c r="Q553" t="s">
        <v>144</v>
      </c>
      <c r="AI553" t="s">
        <v>146</v>
      </c>
      <c r="AK553" t="s">
        <v>145</v>
      </c>
      <c r="AL553" t="s">
        <v>145</v>
      </c>
      <c r="AN553" t="s">
        <v>145</v>
      </c>
      <c r="AO553" t="s">
        <v>146</v>
      </c>
      <c r="AP553" t="s">
        <v>146</v>
      </c>
      <c r="AR553" t="s">
        <v>146</v>
      </c>
    </row>
    <row r="554" spans="1:44" hidden="1" x14ac:dyDescent="0.3">
      <c r="A554">
        <v>423404</v>
      </c>
      <c r="B554" t="s">
        <v>1412</v>
      </c>
      <c r="AE554" t="s">
        <v>145</v>
      </c>
      <c r="AI554" t="s">
        <v>146</v>
      </c>
      <c r="AK554" t="s">
        <v>145</v>
      </c>
      <c r="AN554" t="s">
        <v>145</v>
      </c>
      <c r="AP554" t="s">
        <v>146</v>
      </c>
      <c r="AR554" t="s">
        <v>145</v>
      </c>
    </row>
    <row r="555" spans="1:44" hidden="1" x14ac:dyDescent="0.3">
      <c r="A555">
        <v>423273</v>
      </c>
      <c r="B555" t="s">
        <v>1412</v>
      </c>
      <c r="Q555" t="s">
        <v>144</v>
      </c>
      <c r="AF555" t="s">
        <v>146</v>
      </c>
      <c r="AI555" t="s">
        <v>145</v>
      </c>
      <c r="AJ555" t="s">
        <v>144</v>
      </c>
      <c r="AK555" t="s">
        <v>145</v>
      </c>
      <c r="AL555" t="s">
        <v>145</v>
      </c>
      <c r="AN555" t="s">
        <v>145</v>
      </c>
      <c r="AO555" t="s">
        <v>145</v>
      </c>
      <c r="AP555" t="s">
        <v>145</v>
      </c>
      <c r="AQ555" t="s">
        <v>145</v>
      </c>
      <c r="AR555" t="s">
        <v>145</v>
      </c>
    </row>
    <row r="556" spans="1:44" hidden="1" x14ac:dyDescent="0.3">
      <c r="A556">
        <v>417927</v>
      </c>
      <c r="B556" t="s">
        <v>1412</v>
      </c>
      <c r="G556" t="s">
        <v>144</v>
      </c>
      <c r="AR556" t="s">
        <v>144</v>
      </c>
    </row>
    <row r="557" spans="1:44" hidden="1" x14ac:dyDescent="0.3">
      <c r="A557">
        <v>418010</v>
      </c>
      <c r="B557" t="s">
        <v>1412</v>
      </c>
      <c r="AD557" t="s">
        <v>144</v>
      </c>
      <c r="AR557" t="s">
        <v>144</v>
      </c>
    </row>
    <row r="558" spans="1:44" hidden="1" x14ac:dyDescent="0.3">
      <c r="A558">
        <v>423426</v>
      </c>
      <c r="B558" t="s">
        <v>1412</v>
      </c>
      <c r="AD558" t="s">
        <v>144</v>
      </c>
      <c r="AJ558" t="s">
        <v>144</v>
      </c>
      <c r="AO558" t="s">
        <v>146</v>
      </c>
      <c r="AP558" t="s">
        <v>145</v>
      </c>
      <c r="AQ558" t="s">
        <v>145</v>
      </c>
      <c r="AR558" t="s">
        <v>145</v>
      </c>
    </row>
    <row r="559" spans="1:44" hidden="1" x14ac:dyDescent="0.3">
      <c r="A559">
        <v>415474</v>
      </c>
      <c r="B559" t="s">
        <v>1412</v>
      </c>
      <c r="AJ559" t="s">
        <v>144</v>
      </c>
      <c r="AK559" t="s">
        <v>144</v>
      </c>
      <c r="AQ559" t="s">
        <v>144</v>
      </c>
    </row>
    <row r="560" spans="1:44" hidden="1" x14ac:dyDescent="0.3">
      <c r="A560">
        <v>422932</v>
      </c>
      <c r="B560" t="s">
        <v>1412</v>
      </c>
      <c r="AJ560" t="s">
        <v>146</v>
      </c>
      <c r="AN560" t="s">
        <v>145</v>
      </c>
      <c r="AO560" t="s">
        <v>145</v>
      </c>
      <c r="AP560" t="s">
        <v>145</v>
      </c>
      <c r="AQ560" t="s">
        <v>145</v>
      </c>
      <c r="AR560" t="s">
        <v>145</v>
      </c>
    </row>
    <row r="561" spans="1:44" hidden="1" x14ac:dyDescent="0.3">
      <c r="A561">
        <v>423952</v>
      </c>
      <c r="B561" t="s">
        <v>1412</v>
      </c>
      <c r="AF561" t="s">
        <v>146</v>
      </c>
      <c r="AI561" t="s">
        <v>145</v>
      </c>
      <c r="AJ561" t="s">
        <v>145</v>
      </c>
      <c r="AK561" t="s">
        <v>145</v>
      </c>
      <c r="AM561" t="s">
        <v>146</v>
      </c>
      <c r="AN561" t="s">
        <v>145</v>
      </c>
      <c r="AO561" t="s">
        <v>145</v>
      </c>
      <c r="AP561" t="s">
        <v>145</v>
      </c>
      <c r="AR561" t="s">
        <v>145</v>
      </c>
    </row>
    <row r="562" spans="1:44" hidden="1" x14ac:dyDescent="0.3">
      <c r="A562">
        <v>425554</v>
      </c>
      <c r="B562" t="s">
        <v>1412</v>
      </c>
      <c r="AG562" t="s">
        <v>146</v>
      </c>
      <c r="AJ562" t="s">
        <v>144</v>
      </c>
      <c r="AK562" t="s">
        <v>146</v>
      </c>
      <c r="AM562" t="s">
        <v>144</v>
      </c>
      <c r="AO562" t="s">
        <v>146</v>
      </c>
      <c r="AP562" t="s">
        <v>146</v>
      </c>
      <c r="AQ562" t="s">
        <v>146</v>
      </c>
      <c r="AR562" t="s">
        <v>146</v>
      </c>
    </row>
    <row r="563" spans="1:44" hidden="1" x14ac:dyDescent="0.3">
      <c r="A563">
        <v>421256</v>
      </c>
      <c r="B563" t="s">
        <v>1412</v>
      </c>
      <c r="AE563" t="s">
        <v>145</v>
      </c>
      <c r="AI563" t="s">
        <v>145</v>
      </c>
      <c r="AK563" t="s">
        <v>145</v>
      </c>
      <c r="AL563" t="s">
        <v>145</v>
      </c>
      <c r="AM563" t="s">
        <v>145</v>
      </c>
      <c r="AN563" t="s">
        <v>145</v>
      </c>
      <c r="AQ563" t="s">
        <v>145</v>
      </c>
      <c r="AR563" t="s">
        <v>145</v>
      </c>
    </row>
    <row r="564" spans="1:44" hidden="1" x14ac:dyDescent="0.3">
      <c r="A564">
        <v>421359</v>
      </c>
      <c r="B564" t="s">
        <v>1412</v>
      </c>
      <c r="H564" t="s">
        <v>144</v>
      </c>
      <c r="S564" t="s">
        <v>144</v>
      </c>
      <c r="AF564" t="s">
        <v>144</v>
      </c>
      <c r="AK564" t="s">
        <v>146</v>
      </c>
      <c r="AM564" t="s">
        <v>146</v>
      </c>
      <c r="AN564" t="s">
        <v>145</v>
      </c>
      <c r="AO564" t="s">
        <v>145</v>
      </c>
      <c r="AP564" t="s">
        <v>145</v>
      </c>
      <c r="AQ564" t="s">
        <v>145</v>
      </c>
      <c r="AR564" t="s">
        <v>145</v>
      </c>
    </row>
    <row r="565" spans="1:44" hidden="1" x14ac:dyDescent="0.3">
      <c r="A565">
        <v>420934</v>
      </c>
      <c r="B565" t="s">
        <v>1412</v>
      </c>
      <c r="H565" t="s">
        <v>144</v>
      </c>
      <c r="L565" t="s">
        <v>146</v>
      </c>
      <c r="AF565" t="s">
        <v>144</v>
      </c>
      <c r="AH565" t="s">
        <v>144</v>
      </c>
      <c r="AJ565" t="s">
        <v>144</v>
      </c>
      <c r="AK565" t="s">
        <v>146</v>
      </c>
      <c r="AM565" t="s">
        <v>144</v>
      </c>
      <c r="AN565" t="s">
        <v>146</v>
      </c>
      <c r="AP565" t="s">
        <v>146</v>
      </c>
      <c r="AQ565" t="s">
        <v>146</v>
      </c>
      <c r="AR565" t="s">
        <v>146</v>
      </c>
    </row>
    <row r="566" spans="1:44" hidden="1" x14ac:dyDescent="0.3">
      <c r="A566">
        <v>419794</v>
      </c>
      <c r="B566" t="s">
        <v>1412</v>
      </c>
      <c r="AM566" t="s">
        <v>144</v>
      </c>
    </row>
    <row r="567" spans="1:44" hidden="1" x14ac:dyDescent="0.3">
      <c r="A567">
        <v>420248</v>
      </c>
      <c r="B567" t="s">
        <v>1412</v>
      </c>
      <c r="AM567" t="s">
        <v>144</v>
      </c>
      <c r="AQ567" t="s">
        <v>146</v>
      </c>
    </row>
    <row r="568" spans="1:44" hidden="1" x14ac:dyDescent="0.3">
      <c r="A568">
        <v>402915</v>
      </c>
      <c r="B568" t="s">
        <v>1412</v>
      </c>
      <c r="AI568" t="s">
        <v>146</v>
      </c>
      <c r="AK568" t="s">
        <v>144</v>
      </c>
      <c r="AM568" t="s">
        <v>144</v>
      </c>
      <c r="AN568" t="s">
        <v>145</v>
      </c>
      <c r="AO568" t="s">
        <v>146</v>
      </c>
      <c r="AP568" t="s">
        <v>146</v>
      </c>
      <c r="AQ568" t="s">
        <v>145</v>
      </c>
      <c r="AR568" t="s">
        <v>146</v>
      </c>
    </row>
    <row r="569" spans="1:44" hidden="1" x14ac:dyDescent="0.3">
      <c r="A569">
        <v>422307</v>
      </c>
      <c r="B569" t="s">
        <v>1412</v>
      </c>
      <c r="AI569" t="s">
        <v>146</v>
      </c>
      <c r="AM569" t="s">
        <v>144</v>
      </c>
      <c r="AN569" t="s">
        <v>146</v>
      </c>
      <c r="AQ569" t="s">
        <v>144</v>
      </c>
      <c r="AR569" t="s">
        <v>145</v>
      </c>
    </row>
    <row r="570" spans="1:44" hidden="1" x14ac:dyDescent="0.3">
      <c r="A570">
        <v>415593</v>
      </c>
      <c r="B570" t="s">
        <v>1412</v>
      </c>
      <c r="AM570" t="s">
        <v>144</v>
      </c>
    </row>
    <row r="571" spans="1:44" hidden="1" x14ac:dyDescent="0.3">
      <c r="A571">
        <v>425263</v>
      </c>
      <c r="B571" t="s">
        <v>1412</v>
      </c>
      <c r="AA571" t="s">
        <v>144</v>
      </c>
      <c r="AJ571" t="s">
        <v>144</v>
      </c>
      <c r="AM571" t="s">
        <v>146</v>
      </c>
      <c r="AO571" t="s">
        <v>146</v>
      </c>
      <c r="AR571" t="s">
        <v>146</v>
      </c>
    </row>
    <row r="572" spans="1:44" hidden="1" x14ac:dyDescent="0.3">
      <c r="A572">
        <v>417557</v>
      </c>
      <c r="B572" t="s">
        <v>1412</v>
      </c>
      <c r="R572" t="s">
        <v>146</v>
      </c>
      <c r="S572" t="s">
        <v>145</v>
      </c>
      <c r="AI572" t="s">
        <v>146</v>
      </c>
      <c r="AK572" t="s">
        <v>144</v>
      </c>
      <c r="AM572" t="s">
        <v>146</v>
      </c>
      <c r="AO572" t="s">
        <v>146</v>
      </c>
      <c r="AP572" t="s">
        <v>146</v>
      </c>
      <c r="AQ572" t="s">
        <v>145</v>
      </c>
      <c r="AR572" t="s">
        <v>145</v>
      </c>
    </row>
    <row r="573" spans="1:44" hidden="1" x14ac:dyDescent="0.3">
      <c r="A573">
        <v>411384</v>
      </c>
      <c r="B573" t="s">
        <v>1412</v>
      </c>
      <c r="AF573" t="s">
        <v>144</v>
      </c>
      <c r="AJ573" t="s">
        <v>144</v>
      </c>
      <c r="AK573" t="s">
        <v>144</v>
      </c>
      <c r="AM573" t="s">
        <v>146</v>
      </c>
      <c r="AN573" t="s">
        <v>145</v>
      </c>
      <c r="AO573" t="s">
        <v>146</v>
      </c>
      <c r="AP573" t="s">
        <v>146</v>
      </c>
      <c r="AR573" t="s">
        <v>145</v>
      </c>
    </row>
    <row r="574" spans="1:44" hidden="1" x14ac:dyDescent="0.3">
      <c r="A574">
        <v>424298</v>
      </c>
      <c r="B574" t="s">
        <v>1412</v>
      </c>
      <c r="AI574" t="s">
        <v>144</v>
      </c>
      <c r="AJ574" t="s">
        <v>145</v>
      </c>
      <c r="AK574" t="s">
        <v>145</v>
      </c>
      <c r="AM574" t="s">
        <v>145</v>
      </c>
      <c r="AN574" t="s">
        <v>145</v>
      </c>
      <c r="AO574" t="s">
        <v>145</v>
      </c>
      <c r="AP574" t="s">
        <v>145</v>
      </c>
      <c r="AQ574" t="s">
        <v>145</v>
      </c>
      <c r="AR574" t="s">
        <v>146</v>
      </c>
    </row>
    <row r="575" spans="1:44" hidden="1" x14ac:dyDescent="0.3">
      <c r="A575">
        <v>420040</v>
      </c>
      <c r="B575" t="s">
        <v>1412</v>
      </c>
      <c r="AD575" t="s">
        <v>144</v>
      </c>
      <c r="AF575" t="s">
        <v>144</v>
      </c>
      <c r="AJ575" t="s">
        <v>144</v>
      </c>
      <c r="AK575" t="s">
        <v>144</v>
      </c>
      <c r="AL575" t="s">
        <v>144</v>
      </c>
      <c r="AN575" t="s">
        <v>146</v>
      </c>
      <c r="AP575" t="s">
        <v>144</v>
      </c>
      <c r="AQ575" t="s">
        <v>146</v>
      </c>
      <c r="AR575" t="s">
        <v>146</v>
      </c>
    </row>
    <row r="576" spans="1:44" hidden="1" x14ac:dyDescent="0.3">
      <c r="A576">
        <v>414180</v>
      </c>
      <c r="B576" t="s">
        <v>1412</v>
      </c>
      <c r="AO576" t="s">
        <v>144</v>
      </c>
    </row>
    <row r="577" spans="1:44" hidden="1" x14ac:dyDescent="0.3">
      <c r="A577">
        <v>416851</v>
      </c>
      <c r="B577" t="s">
        <v>1412</v>
      </c>
      <c r="AL577" t="s">
        <v>145</v>
      </c>
      <c r="AR577" t="s">
        <v>146</v>
      </c>
    </row>
    <row r="578" spans="1:44" hidden="1" x14ac:dyDescent="0.3">
      <c r="A578">
        <v>416349</v>
      </c>
      <c r="B578" t="s">
        <v>1412</v>
      </c>
      <c r="L578" t="s">
        <v>146</v>
      </c>
      <c r="R578" t="s">
        <v>145</v>
      </c>
      <c r="AE578" t="s">
        <v>144</v>
      </c>
      <c r="AK578" t="s">
        <v>144</v>
      </c>
      <c r="AL578" t="s">
        <v>145</v>
      </c>
      <c r="AM578" t="s">
        <v>146</v>
      </c>
      <c r="AO578" t="s">
        <v>146</v>
      </c>
      <c r="AR578" t="s">
        <v>144</v>
      </c>
    </row>
    <row r="579" spans="1:44" hidden="1" x14ac:dyDescent="0.3">
      <c r="A579">
        <v>415652</v>
      </c>
      <c r="B579" t="s">
        <v>1412</v>
      </c>
      <c r="H579" t="s">
        <v>144</v>
      </c>
      <c r="W579" t="s">
        <v>144</v>
      </c>
      <c r="AD579" t="s">
        <v>144</v>
      </c>
      <c r="AE579" t="s">
        <v>146</v>
      </c>
      <c r="AI579" t="s">
        <v>145</v>
      </c>
      <c r="AJ579" t="s">
        <v>145</v>
      </c>
      <c r="AK579" t="s">
        <v>144</v>
      </c>
      <c r="AM579" t="s">
        <v>144</v>
      </c>
      <c r="AN579" t="s">
        <v>145</v>
      </c>
      <c r="AO579" t="s">
        <v>145</v>
      </c>
      <c r="AP579" t="s">
        <v>145</v>
      </c>
      <c r="AQ579" t="s">
        <v>146</v>
      </c>
      <c r="AR579" t="s">
        <v>146</v>
      </c>
    </row>
    <row r="580" spans="1:44" hidden="1" x14ac:dyDescent="0.3">
      <c r="A580">
        <v>422960</v>
      </c>
      <c r="B580" t="s">
        <v>1412</v>
      </c>
      <c r="AI580" t="s">
        <v>144</v>
      </c>
      <c r="AJ580" t="s">
        <v>144</v>
      </c>
      <c r="AK580" t="s">
        <v>144</v>
      </c>
      <c r="AM580" t="s">
        <v>144</v>
      </c>
      <c r="AN580" t="s">
        <v>145</v>
      </c>
      <c r="AO580" t="s">
        <v>146</v>
      </c>
      <c r="AP580" t="s">
        <v>145</v>
      </c>
      <c r="AQ580" t="s">
        <v>145</v>
      </c>
      <c r="AR580" t="s">
        <v>145</v>
      </c>
    </row>
    <row r="581" spans="1:44" hidden="1" x14ac:dyDescent="0.3">
      <c r="A581">
        <v>420875</v>
      </c>
      <c r="B581" t="s">
        <v>1412</v>
      </c>
      <c r="AB581" t="s">
        <v>144</v>
      </c>
      <c r="AF581" t="s">
        <v>144</v>
      </c>
      <c r="AI581" t="s">
        <v>146</v>
      </c>
      <c r="AJ581" t="s">
        <v>144</v>
      </c>
      <c r="AK581" t="s">
        <v>146</v>
      </c>
      <c r="AN581" t="s">
        <v>146</v>
      </c>
      <c r="AO581" t="s">
        <v>146</v>
      </c>
      <c r="AQ581" t="s">
        <v>146</v>
      </c>
      <c r="AR581" t="s">
        <v>146</v>
      </c>
    </row>
    <row r="582" spans="1:44" hidden="1" x14ac:dyDescent="0.3">
      <c r="A582">
        <v>419932</v>
      </c>
      <c r="B582" t="s">
        <v>1412</v>
      </c>
      <c r="Q582" t="s">
        <v>144</v>
      </c>
      <c r="R582" t="s">
        <v>144</v>
      </c>
      <c r="AI582" t="s">
        <v>146</v>
      </c>
      <c r="AJ582" t="s">
        <v>146</v>
      </c>
      <c r="AK582" t="s">
        <v>145</v>
      </c>
      <c r="AL582" t="s">
        <v>144</v>
      </c>
      <c r="AN582" t="s">
        <v>145</v>
      </c>
      <c r="AO582" t="s">
        <v>146</v>
      </c>
      <c r="AP582" t="s">
        <v>145</v>
      </c>
      <c r="AQ582" t="s">
        <v>145</v>
      </c>
      <c r="AR582" t="s">
        <v>146</v>
      </c>
    </row>
    <row r="583" spans="1:44" hidden="1" x14ac:dyDescent="0.3">
      <c r="A583">
        <v>421554</v>
      </c>
      <c r="B583" t="s">
        <v>1412</v>
      </c>
      <c r="O583" t="s">
        <v>144</v>
      </c>
      <c r="Q583" t="s">
        <v>144</v>
      </c>
      <c r="AF583" t="s">
        <v>144</v>
      </c>
      <c r="AI583" t="s">
        <v>144</v>
      </c>
      <c r="AJ583" t="s">
        <v>144</v>
      </c>
      <c r="AL583" t="s">
        <v>144</v>
      </c>
      <c r="AM583" t="s">
        <v>144</v>
      </c>
      <c r="AN583" t="s">
        <v>145</v>
      </c>
      <c r="AO583" t="s">
        <v>145</v>
      </c>
      <c r="AP583" t="s">
        <v>145</v>
      </c>
      <c r="AQ583" t="s">
        <v>145</v>
      </c>
      <c r="AR583" t="s">
        <v>145</v>
      </c>
    </row>
    <row r="584" spans="1:44" hidden="1" x14ac:dyDescent="0.3">
      <c r="A584">
        <v>414297</v>
      </c>
      <c r="B584" t="s">
        <v>1412</v>
      </c>
      <c r="AJ584" t="s">
        <v>144</v>
      </c>
    </row>
    <row r="585" spans="1:44" hidden="1" x14ac:dyDescent="0.3">
      <c r="A585">
        <v>421010</v>
      </c>
      <c r="B585" t="s">
        <v>1412</v>
      </c>
      <c r="AE585" t="s">
        <v>145</v>
      </c>
      <c r="AI585" t="s">
        <v>144</v>
      </c>
      <c r="AK585" t="s">
        <v>146</v>
      </c>
      <c r="AM585" t="s">
        <v>144</v>
      </c>
      <c r="AN585" t="s">
        <v>146</v>
      </c>
      <c r="AO585" t="s">
        <v>146</v>
      </c>
      <c r="AP585" t="s">
        <v>146</v>
      </c>
      <c r="AQ585" t="s">
        <v>146</v>
      </c>
      <c r="AR585" t="s">
        <v>145</v>
      </c>
    </row>
    <row r="586" spans="1:44" hidden="1" x14ac:dyDescent="0.3">
      <c r="A586">
        <v>418250</v>
      </c>
      <c r="B586" t="s">
        <v>1412</v>
      </c>
      <c r="Q586" t="s">
        <v>145</v>
      </c>
      <c r="AD586" t="s">
        <v>144</v>
      </c>
      <c r="AF586" t="s">
        <v>145</v>
      </c>
      <c r="AI586" t="s">
        <v>145</v>
      </c>
      <c r="AJ586" t="s">
        <v>145</v>
      </c>
      <c r="AL586" t="s">
        <v>145</v>
      </c>
      <c r="AM586" t="s">
        <v>145</v>
      </c>
      <c r="AN586" t="s">
        <v>145</v>
      </c>
      <c r="AO586" t="s">
        <v>145</v>
      </c>
      <c r="AP586" t="s">
        <v>145</v>
      </c>
      <c r="AQ586" t="s">
        <v>145</v>
      </c>
    </row>
    <row r="587" spans="1:44" hidden="1" x14ac:dyDescent="0.3">
      <c r="A587">
        <v>424608</v>
      </c>
      <c r="B587" t="s">
        <v>1412</v>
      </c>
      <c r="AO587" t="s">
        <v>146</v>
      </c>
    </row>
    <row r="588" spans="1:44" hidden="1" x14ac:dyDescent="0.3">
      <c r="A588">
        <v>422916</v>
      </c>
      <c r="B588" t="s">
        <v>1412</v>
      </c>
      <c r="M588" t="s">
        <v>145</v>
      </c>
      <c r="AA588" t="s">
        <v>144</v>
      </c>
      <c r="AI588" t="s">
        <v>145</v>
      </c>
      <c r="AM588" t="s">
        <v>145</v>
      </c>
      <c r="AP588" t="s">
        <v>145</v>
      </c>
      <c r="AQ588" t="s">
        <v>146</v>
      </c>
    </row>
    <row r="589" spans="1:44" hidden="1" x14ac:dyDescent="0.3">
      <c r="A589">
        <v>420766</v>
      </c>
      <c r="B589" t="s">
        <v>1412</v>
      </c>
      <c r="AD589" t="s">
        <v>144</v>
      </c>
    </row>
    <row r="590" spans="1:44" hidden="1" x14ac:dyDescent="0.3">
      <c r="A590">
        <v>420317</v>
      </c>
      <c r="B590" t="s">
        <v>1412</v>
      </c>
      <c r="AE590" t="s">
        <v>144</v>
      </c>
      <c r="AI590" t="s">
        <v>144</v>
      </c>
      <c r="AJ590" t="s">
        <v>144</v>
      </c>
      <c r="AK590" t="s">
        <v>144</v>
      </c>
      <c r="AM590" t="s">
        <v>144</v>
      </c>
      <c r="AO590" t="s">
        <v>145</v>
      </c>
      <c r="AR590" t="s">
        <v>145</v>
      </c>
    </row>
    <row r="591" spans="1:44" hidden="1" x14ac:dyDescent="0.3">
      <c r="A591">
        <v>423332</v>
      </c>
      <c r="B591" t="s">
        <v>1412</v>
      </c>
      <c r="AD591" t="s">
        <v>144</v>
      </c>
      <c r="AF591" t="s">
        <v>144</v>
      </c>
      <c r="AI591" t="s">
        <v>146</v>
      </c>
      <c r="AJ591" t="s">
        <v>146</v>
      </c>
      <c r="AK591" t="s">
        <v>146</v>
      </c>
      <c r="AL591" t="s">
        <v>146</v>
      </c>
      <c r="AM591" t="s">
        <v>146</v>
      </c>
      <c r="AN591" t="s">
        <v>145</v>
      </c>
      <c r="AO591" t="s">
        <v>146</v>
      </c>
      <c r="AP591" t="s">
        <v>145</v>
      </c>
      <c r="AQ591" t="s">
        <v>145</v>
      </c>
      <c r="AR591" t="s">
        <v>146</v>
      </c>
    </row>
    <row r="592" spans="1:44" hidden="1" x14ac:dyDescent="0.3">
      <c r="A592">
        <v>423530</v>
      </c>
      <c r="B592" t="s">
        <v>1412</v>
      </c>
      <c r="AI592" t="s">
        <v>144</v>
      </c>
    </row>
    <row r="593" spans="1:44" hidden="1" x14ac:dyDescent="0.3">
      <c r="A593">
        <v>420060</v>
      </c>
      <c r="B593" t="s">
        <v>1412</v>
      </c>
      <c r="H593" t="s">
        <v>144</v>
      </c>
      <c r="S593" t="s">
        <v>146</v>
      </c>
      <c r="AE593" t="s">
        <v>146</v>
      </c>
      <c r="AJ593" t="s">
        <v>145</v>
      </c>
      <c r="AK593" t="s">
        <v>145</v>
      </c>
      <c r="AN593" t="s">
        <v>145</v>
      </c>
      <c r="AP593" t="s">
        <v>146</v>
      </c>
      <c r="AQ593" t="s">
        <v>146</v>
      </c>
      <c r="AR593" t="s">
        <v>146</v>
      </c>
    </row>
    <row r="594" spans="1:44" hidden="1" x14ac:dyDescent="0.3">
      <c r="A594">
        <v>424199</v>
      </c>
      <c r="B594" t="s">
        <v>1412</v>
      </c>
      <c r="AM594" t="s">
        <v>146</v>
      </c>
    </row>
    <row r="595" spans="1:44" hidden="1" x14ac:dyDescent="0.3">
      <c r="A595">
        <v>420554</v>
      </c>
      <c r="B595" t="s">
        <v>1412</v>
      </c>
      <c r="AJ595" t="s">
        <v>144</v>
      </c>
      <c r="AK595" t="s">
        <v>144</v>
      </c>
      <c r="AM595" t="s">
        <v>144</v>
      </c>
      <c r="AN595" t="s">
        <v>146</v>
      </c>
      <c r="AP595" t="s">
        <v>146</v>
      </c>
    </row>
    <row r="596" spans="1:44" hidden="1" x14ac:dyDescent="0.3">
      <c r="A596">
        <v>420617</v>
      </c>
      <c r="B596" t="s">
        <v>1412</v>
      </c>
      <c r="AM596" t="s">
        <v>144</v>
      </c>
    </row>
    <row r="597" spans="1:44" hidden="1" x14ac:dyDescent="0.3">
      <c r="A597">
        <v>422877</v>
      </c>
      <c r="B597" t="s">
        <v>1412</v>
      </c>
      <c r="AD597" t="s">
        <v>144</v>
      </c>
      <c r="AE597" t="s">
        <v>146</v>
      </c>
      <c r="AI597" t="s">
        <v>145</v>
      </c>
      <c r="AK597" t="s">
        <v>146</v>
      </c>
      <c r="AL597" t="s">
        <v>145</v>
      </c>
      <c r="AN597" t="s">
        <v>145</v>
      </c>
      <c r="AO597" t="s">
        <v>146</v>
      </c>
      <c r="AP597" t="s">
        <v>145</v>
      </c>
      <c r="AQ597" t="s">
        <v>146</v>
      </c>
      <c r="AR597" t="s">
        <v>146</v>
      </c>
    </row>
    <row r="598" spans="1:44" hidden="1" x14ac:dyDescent="0.3">
      <c r="A598">
        <v>419699</v>
      </c>
      <c r="B598" t="s">
        <v>1412</v>
      </c>
      <c r="AA598" t="s">
        <v>144</v>
      </c>
      <c r="AM598" t="s">
        <v>145</v>
      </c>
    </row>
    <row r="599" spans="1:44" hidden="1" x14ac:dyDescent="0.3">
      <c r="A599">
        <v>413542</v>
      </c>
      <c r="B599" t="s">
        <v>1412</v>
      </c>
      <c r="S599" t="s">
        <v>144</v>
      </c>
      <c r="AE599" t="s">
        <v>146</v>
      </c>
      <c r="AF599" t="s">
        <v>144</v>
      </c>
      <c r="AI599" t="s">
        <v>146</v>
      </c>
      <c r="AJ599" t="s">
        <v>144</v>
      </c>
      <c r="AK599" t="s">
        <v>145</v>
      </c>
      <c r="AL599" t="s">
        <v>144</v>
      </c>
      <c r="AM599" t="s">
        <v>144</v>
      </c>
      <c r="AN599" t="s">
        <v>145</v>
      </c>
      <c r="AO599" t="s">
        <v>145</v>
      </c>
      <c r="AP599" t="s">
        <v>146</v>
      </c>
      <c r="AQ599" t="s">
        <v>146</v>
      </c>
      <c r="AR599" t="s">
        <v>145</v>
      </c>
    </row>
    <row r="600" spans="1:44" hidden="1" x14ac:dyDescent="0.3">
      <c r="A600">
        <v>422919</v>
      </c>
      <c r="B600" t="s">
        <v>1412</v>
      </c>
      <c r="P600" t="s">
        <v>144</v>
      </c>
      <c r="AF600" t="s">
        <v>144</v>
      </c>
      <c r="AL600" t="s">
        <v>146</v>
      </c>
      <c r="AM600" t="s">
        <v>145</v>
      </c>
      <c r="AP600" t="s">
        <v>145</v>
      </c>
      <c r="AQ600" t="s">
        <v>145</v>
      </c>
    </row>
    <row r="601" spans="1:44" hidden="1" x14ac:dyDescent="0.3">
      <c r="A601">
        <v>419524</v>
      </c>
      <c r="B601" t="s">
        <v>1412</v>
      </c>
      <c r="AO601" t="s">
        <v>144</v>
      </c>
      <c r="AR601" t="s">
        <v>144</v>
      </c>
    </row>
    <row r="602" spans="1:44" hidden="1" x14ac:dyDescent="0.3">
      <c r="A602">
        <v>421401</v>
      </c>
      <c r="B602" t="s">
        <v>1412</v>
      </c>
      <c r="L602" t="s">
        <v>144</v>
      </c>
      <c r="AA602" t="s">
        <v>144</v>
      </c>
      <c r="AF602" t="s">
        <v>144</v>
      </c>
      <c r="AI602" t="s">
        <v>146</v>
      </c>
      <c r="AJ602" t="s">
        <v>144</v>
      </c>
      <c r="AL602" t="s">
        <v>146</v>
      </c>
      <c r="AM602" t="s">
        <v>146</v>
      </c>
      <c r="AN602" t="s">
        <v>145</v>
      </c>
      <c r="AO602" t="s">
        <v>145</v>
      </c>
      <c r="AP602" t="s">
        <v>145</v>
      </c>
      <c r="AQ602" t="s">
        <v>146</v>
      </c>
      <c r="AR602" t="s">
        <v>146</v>
      </c>
    </row>
    <row r="603" spans="1:44" hidden="1" x14ac:dyDescent="0.3">
      <c r="A603">
        <v>421123</v>
      </c>
      <c r="B603" t="s">
        <v>1412</v>
      </c>
      <c r="AJ603" t="s">
        <v>144</v>
      </c>
      <c r="AK603" t="s">
        <v>144</v>
      </c>
      <c r="AN603" t="s">
        <v>146</v>
      </c>
      <c r="AO603" t="s">
        <v>146</v>
      </c>
      <c r="AP603" t="s">
        <v>146</v>
      </c>
      <c r="AQ603" t="s">
        <v>146</v>
      </c>
      <c r="AR603" t="s">
        <v>146</v>
      </c>
    </row>
    <row r="604" spans="1:44" hidden="1" x14ac:dyDescent="0.3">
      <c r="A604">
        <v>417252</v>
      </c>
      <c r="B604" t="s">
        <v>1412</v>
      </c>
      <c r="H604" t="s">
        <v>144</v>
      </c>
      <c r="R604" t="s">
        <v>146</v>
      </c>
      <c r="AN604" t="s">
        <v>145</v>
      </c>
    </row>
    <row r="605" spans="1:44" hidden="1" x14ac:dyDescent="0.3">
      <c r="A605">
        <v>419488</v>
      </c>
      <c r="B605" t="s">
        <v>1412</v>
      </c>
      <c r="AH605" t="s">
        <v>144</v>
      </c>
      <c r="AI605" t="s">
        <v>146</v>
      </c>
      <c r="AK605" t="s">
        <v>144</v>
      </c>
      <c r="AO605" t="s">
        <v>146</v>
      </c>
      <c r="AP605" t="s">
        <v>146</v>
      </c>
      <c r="AQ605" t="s">
        <v>146</v>
      </c>
      <c r="AR605" t="s">
        <v>146</v>
      </c>
    </row>
    <row r="606" spans="1:44" hidden="1" x14ac:dyDescent="0.3">
      <c r="A606">
        <v>421768</v>
      </c>
      <c r="B606" t="s">
        <v>1412</v>
      </c>
      <c r="AI606" t="s">
        <v>145</v>
      </c>
      <c r="AJ606" t="s">
        <v>145</v>
      </c>
      <c r="AK606" t="s">
        <v>146</v>
      </c>
      <c r="AL606" t="s">
        <v>146</v>
      </c>
      <c r="AO606" t="s">
        <v>145</v>
      </c>
      <c r="AQ606" t="s">
        <v>146</v>
      </c>
      <c r="AR606" t="s">
        <v>145</v>
      </c>
    </row>
    <row r="607" spans="1:44" hidden="1" x14ac:dyDescent="0.3">
      <c r="A607">
        <v>409846</v>
      </c>
      <c r="B607" t="s">
        <v>1412</v>
      </c>
      <c r="AR607" t="s">
        <v>144</v>
      </c>
    </row>
    <row r="608" spans="1:44" hidden="1" x14ac:dyDescent="0.3">
      <c r="A608">
        <v>421642</v>
      </c>
      <c r="B608" t="s">
        <v>1412</v>
      </c>
      <c r="AD608" t="s">
        <v>144</v>
      </c>
      <c r="AI608" t="s">
        <v>146</v>
      </c>
      <c r="AJ608" t="s">
        <v>144</v>
      </c>
      <c r="AK608" t="s">
        <v>146</v>
      </c>
      <c r="AL608" t="s">
        <v>144</v>
      </c>
      <c r="AM608" t="s">
        <v>144</v>
      </c>
      <c r="AN608" t="s">
        <v>145</v>
      </c>
      <c r="AO608" t="s">
        <v>145</v>
      </c>
      <c r="AP608" t="s">
        <v>145</v>
      </c>
      <c r="AQ608" t="s">
        <v>145</v>
      </c>
      <c r="AR608" t="s">
        <v>145</v>
      </c>
    </row>
    <row r="609" spans="1:44" hidden="1" x14ac:dyDescent="0.3">
      <c r="A609">
        <v>423746</v>
      </c>
      <c r="B609" t="s">
        <v>1412</v>
      </c>
      <c r="AI609" t="s">
        <v>146</v>
      </c>
      <c r="AJ609" t="s">
        <v>146</v>
      </c>
      <c r="AK609" t="s">
        <v>146</v>
      </c>
      <c r="AP609" t="s">
        <v>146</v>
      </c>
      <c r="AR609" t="s">
        <v>146</v>
      </c>
    </row>
    <row r="610" spans="1:44" hidden="1" x14ac:dyDescent="0.3">
      <c r="A610">
        <v>421363</v>
      </c>
      <c r="B610" t="s">
        <v>1412</v>
      </c>
      <c r="S610" t="s">
        <v>144</v>
      </c>
      <c r="AD610" t="s">
        <v>144</v>
      </c>
      <c r="AE610" t="s">
        <v>144</v>
      </c>
      <c r="AF610" t="s">
        <v>144</v>
      </c>
      <c r="AI610" t="s">
        <v>146</v>
      </c>
      <c r="AJ610" t="s">
        <v>146</v>
      </c>
      <c r="AK610" t="s">
        <v>146</v>
      </c>
      <c r="AL610" t="s">
        <v>144</v>
      </c>
      <c r="AM610" t="s">
        <v>146</v>
      </c>
      <c r="AN610" t="s">
        <v>145</v>
      </c>
      <c r="AO610" t="s">
        <v>145</v>
      </c>
      <c r="AP610" t="s">
        <v>145</v>
      </c>
      <c r="AQ610" t="s">
        <v>145</v>
      </c>
      <c r="AR610" t="s">
        <v>145</v>
      </c>
    </row>
    <row r="611" spans="1:44" hidden="1" x14ac:dyDescent="0.3">
      <c r="A611">
        <v>423376</v>
      </c>
      <c r="B611" t="s">
        <v>1412</v>
      </c>
      <c r="AB611" t="s">
        <v>146</v>
      </c>
      <c r="AF611" t="s">
        <v>146</v>
      </c>
      <c r="AK611" t="s">
        <v>144</v>
      </c>
      <c r="AM611" t="s">
        <v>146</v>
      </c>
      <c r="AO611" t="s">
        <v>146</v>
      </c>
    </row>
    <row r="612" spans="1:44" hidden="1" x14ac:dyDescent="0.3">
      <c r="A612">
        <v>420102</v>
      </c>
      <c r="B612" t="s">
        <v>1412</v>
      </c>
      <c r="AA612" t="s">
        <v>144</v>
      </c>
      <c r="AF612" t="s">
        <v>144</v>
      </c>
      <c r="AH612" t="s">
        <v>144</v>
      </c>
      <c r="AJ612" t="s">
        <v>146</v>
      </c>
      <c r="AK612" t="s">
        <v>146</v>
      </c>
      <c r="AM612" t="s">
        <v>144</v>
      </c>
      <c r="AN612" t="s">
        <v>146</v>
      </c>
      <c r="AO612" t="s">
        <v>146</v>
      </c>
      <c r="AP612" t="s">
        <v>146</v>
      </c>
      <c r="AQ612" t="s">
        <v>146</v>
      </c>
      <c r="AR612" t="s">
        <v>145</v>
      </c>
    </row>
    <row r="613" spans="1:44" hidden="1" x14ac:dyDescent="0.3">
      <c r="A613">
        <v>419344</v>
      </c>
      <c r="B613" t="s">
        <v>1412</v>
      </c>
      <c r="AA613" t="s">
        <v>144</v>
      </c>
      <c r="AH613" t="s">
        <v>144</v>
      </c>
      <c r="AK613" t="s">
        <v>144</v>
      </c>
      <c r="AO613" t="s">
        <v>146</v>
      </c>
      <c r="AQ613" t="s">
        <v>146</v>
      </c>
      <c r="AR613" t="s">
        <v>145</v>
      </c>
    </row>
    <row r="614" spans="1:44" hidden="1" x14ac:dyDescent="0.3">
      <c r="A614">
        <v>417911</v>
      </c>
      <c r="B614" t="s">
        <v>1412</v>
      </c>
      <c r="Q614" t="s">
        <v>144</v>
      </c>
      <c r="AG614" t="s">
        <v>144</v>
      </c>
      <c r="AK614" t="s">
        <v>146</v>
      </c>
      <c r="AL614" t="s">
        <v>144</v>
      </c>
      <c r="AN614" t="s">
        <v>146</v>
      </c>
      <c r="AO614" t="s">
        <v>144</v>
      </c>
      <c r="AP614" t="s">
        <v>146</v>
      </c>
      <c r="AQ614" t="s">
        <v>144</v>
      </c>
      <c r="AR614" t="s">
        <v>146</v>
      </c>
    </row>
    <row r="615" spans="1:44" hidden="1" x14ac:dyDescent="0.3">
      <c r="A615">
        <v>421427</v>
      </c>
      <c r="B615" t="s">
        <v>1412</v>
      </c>
      <c r="AD615" t="s">
        <v>146</v>
      </c>
      <c r="AI615" t="s">
        <v>146</v>
      </c>
      <c r="AJ615" t="s">
        <v>144</v>
      </c>
      <c r="AK615" t="s">
        <v>146</v>
      </c>
      <c r="AL615" t="s">
        <v>146</v>
      </c>
      <c r="AM615" t="s">
        <v>144</v>
      </c>
      <c r="AN615" t="s">
        <v>145</v>
      </c>
      <c r="AO615" t="s">
        <v>146</v>
      </c>
      <c r="AP615" t="s">
        <v>145</v>
      </c>
      <c r="AQ615" t="s">
        <v>145</v>
      </c>
      <c r="AR615" t="s">
        <v>145</v>
      </c>
    </row>
    <row r="616" spans="1:44" hidden="1" x14ac:dyDescent="0.3">
      <c r="A616">
        <v>415136</v>
      </c>
      <c r="B616" t="s">
        <v>1412</v>
      </c>
      <c r="AE616" t="s">
        <v>144</v>
      </c>
      <c r="AK616" t="s">
        <v>144</v>
      </c>
      <c r="AM616" t="s">
        <v>144</v>
      </c>
      <c r="AO616" t="s">
        <v>144</v>
      </c>
      <c r="AR616" t="s">
        <v>146</v>
      </c>
    </row>
    <row r="617" spans="1:44" hidden="1" x14ac:dyDescent="0.3">
      <c r="A617">
        <v>415418</v>
      </c>
      <c r="B617" t="s">
        <v>1412</v>
      </c>
      <c r="L617" t="s">
        <v>144</v>
      </c>
      <c r="AB617" t="s">
        <v>144</v>
      </c>
      <c r="AE617" t="s">
        <v>144</v>
      </c>
      <c r="AH617" t="s">
        <v>144</v>
      </c>
      <c r="AI617" t="s">
        <v>145</v>
      </c>
      <c r="AJ617" t="s">
        <v>145</v>
      </c>
      <c r="AK617" t="s">
        <v>145</v>
      </c>
      <c r="AL617" t="s">
        <v>145</v>
      </c>
      <c r="AM617" t="s">
        <v>146</v>
      </c>
      <c r="AN617" t="s">
        <v>145</v>
      </c>
      <c r="AO617" t="s">
        <v>145</v>
      </c>
      <c r="AP617" t="s">
        <v>145</v>
      </c>
      <c r="AQ617" t="s">
        <v>145</v>
      </c>
      <c r="AR617" t="s">
        <v>145</v>
      </c>
    </row>
    <row r="618" spans="1:44" hidden="1" x14ac:dyDescent="0.3">
      <c r="A618">
        <v>419196</v>
      </c>
      <c r="B618" t="s">
        <v>1412</v>
      </c>
      <c r="AM618" t="s">
        <v>144</v>
      </c>
      <c r="AR618" t="s">
        <v>144</v>
      </c>
    </row>
    <row r="619" spans="1:44" hidden="1" x14ac:dyDescent="0.3">
      <c r="A619">
        <v>400429</v>
      </c>
      <c r="B619" t="s">
        <v>1412</v>
      </c>
      <c r="AM619" t="s">
        <v>144</v>
      </c>
      <c r="AO619" t="s">
        <v>144</v>
      </c>
    </row>
    <row r="620" spans="1:44" hidden="1" x14ac:dyDescent="0.3">
      <c r="A620">
        <v>416541</v>
      </c>
      <c r="B620" t="s">
        <v>1412</v>
      </c>
      <c r="I620" t="s">
        <v>144</v>
      </c>
      <c r="AF620" t="s">
        <v>145</v>
      </c>
      <c r="AJ620" t="s">
        <v>145</v>
      </c>
      <c r="AM620" t="s">
        <v>146</v>
      </c>
      <c r="AN620" t="s">
        <v>145</v>
      </c>
      <c r="AO620" t="s">
        <v>145</v>
      </c>
      <c r="AP620" t="s">
        <v>145</v>
      </c>
      <c r="AQ620" t="s">
        <v>145</v>
      </c>
      <c r="AR620" t="s">
        <v>145</v>
      </c>
    </row>
    <row r="621" spans="1:44" hidden="1" x14ac:dyDescent="0.3">
      <c r="A621">
        <v>419138</v>
      </c>
      <c r="B621" t="s">
        <v>1412</v>
      </c>
      <c r="AO621" t="s">
        <v>146</v>
      </c>
    </row>
    <row r="622" spans="1:44" hidden="1" x14ac:dyDescent="0.3">
      <c r="A622">
        <v>401306</v>
      </c>
      <c r="B622" t="s">
        <v>1412</v>
      </c>
      <c r="R622" t="s">
        <v>144</v>
      </c>
      <c r="AD622" t="s">
        <v>144</v>
      </c>
      <c r="AE622" t="s">
        <v>145</v>
      </c>
      <c r="AH622" t="s">
        <v>144</v>
      </c>
      <c r="AI622" t="s">
        <v>145</v>
      </c>
      <c r="AJ622" t="s">
        <v>144</v>
      </c>
      <c r="AK622" t="s">
        <v>145</v>
      </c>
      <c r="AL622" t="s">
        <v>145</v>
      </c>
      <c r="AM622" t="s">
        <v>144</v>
      </c>
      <c r="AN622" t="s">
        <v>145</v>
      </c>
      <c r="AO622" t="s">
        <v>146</v>
      </c>
      <c r="AP622" t="s">
        <v>145</v>
      </c>
      <c r="AQ622" t="s">
        <v>145</v>
      </c>
      <c r="AR622" t="s">
        <v>145</v>
      </c>
    </row>
    <row r="623" spans="1:44" hidden="1" x14ac:dyDescent="0.3">
      <c r="A623">
        <v>419247</v>
      </c>
      <c r="B623" t="s">
        <v>1412</v>
      </c>
      <c r="AG623" t="s">
        <v>144</v>
      </c>
      <c r="AI623" t="s">
        <v>144</v>
      </c>
      <c r="AJ623" t="s">
        <v>144</v>
      </c>
      <c r="AK623" t="s">
        <v>144</v>
      </c>
      <c r="AM623" t="s">
        <v>144</v>
      </c>
      <c r="AN623" t="s">
        <v>146</v>
      </c>
      <c r="AO623" t="s">
        <v>146</v>
      </c>
      <c r="AP623" t="s">
        <v>146</v>
      </c>
      <c r="AQ623" t="s">
        <v>146</v>
      </c>
      <c r="AR623" t="s">
        <v>146</v>
      </c>
    </row>
    <row r="624" spans="1:44" hidden="1" x14ac:dyDescent="0.3">
      <c r="A624">
        <v>418912</v>
      </c>
      <c r="B624" t="s">
        <v>1412</v>
      </c>
      <c r="I624" t="s">
        <v>144</v>
      </c>
      <c r="AB624" t="s">
        <v>146</v>
      </c>
      <c r="AP624" t="s">
        <v>146</v>
      </c>
      <c r="AQ624" t="s">
        <v>146</v>
      </c>
      <c r="AR624" t="s">
        <v>146</v>
      </c>
    </row>
    <row r="625" spans="1:44" hidden="1" x14ac:dyDescent="0.3">
      <c r="A625">
        <v>421706</v>
      </c>
      <c r="B625" t="s">
        <v>1412</v>
      </c>
      <c r="AF625" t="s">
        <v>145</v>
      </c>
      <c r="AH625" t="s">
        <v>146</v>
      </c>
      <c r="AI625" t="s">
        <v>146</v>
      </c>
      <c r="AK625" t="s">
        <v>146</v>
      </c>
      <c r="AN625" t="s">
        <v>145</v>
      </c>
      <c r="AP625" t="s">
        <v>145</v>
      </c>
      <c r="AQ625" t="s">
        <v>145</v>
      </c>
      <c r="AR625" t="s">
        <v>145</v>
      </c>
    </row>
    <row r="626" spans="1:44" hidden="1" x14ac:dyDescent="0.3">
      <c r="A626">
        <v>423800</v>
      </c>
      <c r="B626" t="s">
        <v>1412</v>
      </c>
      <c r="L626" t="s">
        <v>144</v>
      </c>
      <c r="AI626" t="s">
        <v>144</v>
      </c>
      <c r="AJ626" t="s">
        <v>144</v>
      </c>
      <c r="AK626" t="s">
        <v>144</v>
      </c>
      <c r="AN626" t="s">
        <v>146</v>
      </c>
      <c r="AO626" t="s">
        <v>146</v>
      </c>
      <c r="AP626" t="s">
        <v>146</v>
      </c>
      <c r="AQ626" t="s">
        <v>146</v>
      </c>
      <c r="AR626" t="s">
        <v>146</v>
      </c>
    </row>
    <row r="627" spans="1:44" hidden="1" x14ac:dyDescent="0.3">
      <c r="A627">
        <v>414933</v>
      </c>
      <c r="B627" t="s">
        <v>1412</v>
      </c>
      <c r="J627" t="s">
        <v>144</v>
      </c>
      <c r="AF627" t="s">
        <v>144</v>
      </c>
      <c r="AI627" t="s">
        <v>145</v>
      </c>
      <c r="AJ627" t="s">
        <v>145</v>
      </c>
      <c r="AK627" t="s">
        <v>146</v>
      </c>
      <c r="AL627" t="s">
        <v>145</v>
      </c>
      <c r="AM627" t="s">
        <v>146</v>
      </c>
      <c r="AN627" t="s">
        <v>146</v>
      </c>
      <c r="AO627" t="s">
        <v>146</v>
      </c>
      <c r="AP627" t="s">
        <v>145</v>
      </c>
      <c r="AQ627" t="s">
        <v>145</v>
      </c>
      <c r="AR627" t="s">
        <v>145</v>
      </c>
    </row>
    <row r="628" spans="1:44" hidden="1" x14ac:dyDescent="0.3">
      <c r="A628">
        <v>421326</v>
      </c>
      <c r="B628" t="s">
        <v>1412</v>
      </c>
      <c r="AI628" t="s">
        <v>145</v>
      </c>
      <c r="AJ628" t="s">
        <v>146</v>
      </c>
      <c r="AK628" t="s">
        <v>145</v>
      </c>
      <c r="AL628" t="s">
        <v>145</v>
      </c>
      <c r="AN628" t="s">
        <v>145</v>
      </c>
      <c r="AO628" t="s">
        <v>146</v>
      </c>
      <c r="AQ628" t="s">
        <v>145</v>
      </c>
      <c r="AR628" t="s">
        <v>145</v>
      </c>
    </row>
    <row r="629" spans="1:44" hidden="1" x14ac:dyDescent="0.3">
      <c r="A629">
        <v>423692</v>
      </c>
      <c r="B629" t="s">
        <v>1412</v>
      </c>
      <c r="H629" t="s">
        <v>146</v>
      </c>
      <c r="AF629" t="s">
        <v>146</v>
      </c>
      <c r="AI629" t="s">
        <v>146</v>
      </c>
      <c r="AJ629" t="s">
        <v>146</v>
      </c>
      <c r="AK629" t="s">
        <v>146</v>
      </c>
      <c r="AO629" t="s">
        <v>146</v>
      </c>
      <c r="AR629" t="s">
        <v>146</v>
      </c>
    </row>
    <row r="630" spans="1:44" hidden="1" x14ac:dyDescent="0.3">
      <c r="A630">
        <v>420989</v>
      </c>
      <c r="B630" t="s">
        <v>1412</v>
      </c>
      <c r="AC630" t="s">
        <v>144</v>
      </c>
      <c r="AE630" t="s">
        <v>145</v>
      </c>
      <c r="AG630" t="s">
        <v>145</v>
      </c>
      <c r="AI630" t="s">
        <v>144</v>
      </c>
      <c r="AJ630" t="s">
        <v>146</v>
      </c>
      <c r="AL630" t="s">
        <v>144</v>
      </c>
      <c r="AN630" t="s">
        <v>145</v>
      </c>
      <c r="AO630" t="s">
        <v>145</v>
      </c>
      <c r="AP630" t="s">
        <v>145</v>
      </c>
      <c r="AQ630" t="s">
        <v>145</v>
      </c>
      <c r="AR630" t="s">
        <v>145</v>
      </c>
    </row>
    <row r="631" spans="1:44" hidden="1" x14ac:dyDescent="0.3">
      <c r="A631">
        <v>407737</v>
      </c>
      <c r="B631" t="s">
        <v>1412</v>
      </c>
      <c r="AE631" t="s">
        <v>145</v>
      </c>
      <c r="AG631" t="s">
        <v>144</v>
      </c>
      <c r="AH631" t="s">
        <v>146</v>
      </c>
      <c r="AJ631" t="s">
        <v>145</v>
      </c>
      <c r="AK631" t="s">
        <v>145</v>
      </c>
      <c r="AM631" t="s">
        <v>145</v>
      </c>
      <c r="AN631" t="s">
        <v>145</v>
      </c>
      <c r="AO631" t="s">
        <v>145</v>
      </c>
      <c r="AP631" t="s">
        <v>145</v>
      </c>
      <c r="AQ631" t="s">
        <v>145</v>
      </c>
      <c r="AR631" t="s">
        <v>145</v>
      </c>
    </row>
    <row r="632" spans="1:44" hidden="1" x14ac:dyDescent="0.3">
      <c r="A632">
        <v>419978</v>
      </c>
      <c r="B632" t="s">
        <v>1412</v>
      </c>
      <c r="AB632" t="s">
        <v>144</v>
      </c>
      <c r="AD632" t="s">
        <v>146</v>
      </c>
      <c r="AE632" t="s">
        <v>144</v>
      </c>
      <c r="AJ632" t="s">
        <v>144</v>
      </c>
      <c r="AM632" t="s">
        <v>144</v>
      </c>
      <c r="AR632" t="s">
        <v>146</v>
      </c>
    </row>
    <row r="633" spans="1:44" hidden="1" x14ac:dyDescent="0.3">
      <c r="A633">
        <v>416288</v>
      </c>
      <c r="B633" t="s">
        <v>1412</v>
      </c>
      <c r="AO633" t="s">
        <v>144</v>
      </c>
    </row>
    <row r="634" spans="1:44" hidden="1" x14ac:dyDescent="0.3">
      <c r="A634">
        <v>412511</v>
      </c>
      <c r="B634" t="s">
        <v>1412</v>
      </c>
      <c r="AK634" t="s">
        <v>144</v>
      </c>
      <c r="AM634" t="s">
        <v>144</v>
      </c>
      <c r="AN634" t="s">
        <v>145</v>
      </c>
      <c r="AO634" t="s">
        <v>145</v>
      </c>
      <c r="AP634" t="s">
        <v>145</v>
      </c>
      <c r="AQ634" t="s">
        <v>145</v>
      </c>
      <c r="AR634" t="s">
        <v>145</v>
      </c>
    </row>
    <row r="635" spans="1:44" hidden="1" x14ac:dyDescent="0.3">
      <c r="A635">
        <v>420909</v>
      </c>
      <c r="B635" t="s">
        <v>1412</v>
      </c>
      <c r="AA635" t="s">
        <v>144</v>
      </c>
      <c r="AF635" t="s">
        <v>144</v>
      </c>
      <c r="AJ635" t="s">
        <v>146</v>
      </c>
      <c r="AK635" t="s">
        <v>145</v>
      </c>
      <c r="AN635" t="s">
        <v>146</v>
      </c>
      <c r="AO635" t="s">
        <v>144</v>
      </c>
      <c r="AP635" t="s">
        <v>145</v>
      </c>
      <c r="AQ635" t="s">
        <v>145</v>
      </c>
      <c r="AR635" t="s">
        <v>145</v>
      </c>
    </row>
    <row r="636" spans="1:44" hidden="1" x14ac:dyDescent="0.3">
      <c r="A636">
        <v>420757</v>
      </c>
      <c r="B636" t="s">
        <v>1412</v>
      </c>
      <c r="AQ636" t="s">
        <v>144</v>
      </c>
    </row>
    <row r="637" spans="1:44" hidden="1" x14ac:dyDescent="0.3">
      <c r="A637">
        <v>424303</v>
      </c>
      <c r="B637" t="s">
        <v>1412</v>
      </c>
      <c r="L637" t="s">
        <v>144</v>
      </c>
      <c r="AE637" t="s">
        <v>145</v>
      </c>
      <c r="AF637" t="s">
        <v>146</v>
      </c>
      <c r="AJ637" t="s">
        <v>144</v>
      </c>
      <c r="AL637" t="s">
        <v>146</v>
      </c>
      <c r="AM637" t="s">
        <v>144</v>
      </c>
      <c r="AN637" t="s">
        <v>145</v>
      </c>
      <c r="AO637" t="s">
        <v>145</v>
      </c>
      <c r="AP637" t="s">
        <v>145</v>
      </c>
      <c r="AQ637" t="s">
        <v>145</v>
      </c>
      <c r="AR637" t="s">
        <v>145</v>
      </c>
    </row>
    <row r="638" spans="1:44" hidden="1" x14ac:dyDescent="0.3">
      <c r="A638">
        <v>423197</v>
      </c>
      <c r="B638" t="s">
        <v>1412</v>
      </c>
      <c r="AD638" t="s">
        <v>144</v>
      </c>
      <c r="AK638" t="s">
        <v>144</v>
      </c>
      <c r="AO638" t="s">
        <v>146</v>
      </c>
      <c r="AP638" t="s">
        <v>146</v>
      </c>
      <c r="AQ638" t="s">
        <v>146</v>
      </c>
      <c r="AR638" t="s">
        <v>146</v>
      </c>
    </row>
    <row r="639" spans="1:44" hidden="1" x14ac:dyDescent="0.3">
      <c r="A639">
        <v>419821</v>
      </c>
      <c r="B639" t="s">
        <v>1412</v>
      </c>
      <c r="AR639" t="s">
        <v>144</v>
      </c>
    </row>
    <row r="640" spans="1:44" hidden="1" x14ac:dyDescent="0.3">
      <c r="A640">
        <v>407354</v>
      </c>
      <c r="B640" t="s">
        <v>1412</v>
      </c>
      <c r="L640" t="s">
        <v>146</v>
      </c>
      <c r="R640" t="s">
        <v>146</v>
      </c>
      <c r="AE640" t="s">
        <v>144</v>
      </c>
      <c r="AH640" t="s">
        <v>144</v>
      </c>
      <c r="AI640" t="s">
        <v>146</v>
      </c>
      <c r="AJ640" t="s">
        <v>146</v>
      </c>
      <c r="AK640" t="s">
        <v>144</v>
      </c>
      <c r="AM640" t="s">
        <v>145</v>
      </c>
      <c r="AN640" t="s">
        <v>145</v>
      </c>
      <c r="AO640" t="s">
        <v>145</v>
      </c>
      <c r="AP640" t="s">
        <v>144</v>
      </c>
      <c r="AQ640" t="s">
        <v>145</v>
      </c>
      <c r="AR640" t="s">
        <v>145</v>
      </c>
    </row>
    <row r="641" spans="1:44" hidden="1" x14ac:dyDescent="0.3">
      <c r="A641">
        <v>421932</v>
      </c>
      <c r="B641" t="s">
        <v>1412</v>
      </c>
      <c r="L641" t="s">
        <v>146</v>
      </c>
      <c r="AJ641" t="s">
        <v>144</v>
      </c>
      <c r="AK641" t="s">
        <v>144</v>
      </c>
      <c r="AL641" t="s">
        <v>144</v>
      </c>
      <c r="AM641" t="s">
        <v>144</v>
      </c>
      <c r="AN641" t="s">
        <v>145</v>
      </c>
      <c r="AO641" t="s">
        <v>146</v>
      </c>
      <c r="AP641" t="s">
        <v>145</v>
      </c>
      <c r="AQ641" t="s">
        <v>145</v>
      </c>
      <c r="AR641" t="s">
        <v>145</v>
      </c>
    </row>
    <row r="642" spans="1:44" hidden="1" x14ac:dyDescent="0.3">
      <c r="A642">
        <v>423963</v>
      </c>
      <c r="B642" t="s">
        <v>1412</v>
      </c>
      <c r="Q642" t="s">
        <v>144</v>
      </c>
      <c r="AF642" t="s">
        <v>145</v>
      </c>
      <c r="AJ642" t="s">
        <v>145</v>
      </c>
      <c r="AK642" t="s">
        <v>145</v>
      </c>
      <c r="AM642" t="s">
        <v>145</v>
      </c>
      <c r="AN642" t="s">
        <v>145</v>
      </c>
      <c r="AO642" t="s">
        <v>145</v>
      </c>
      <c r="AP642" t="s">
        <v>145</v>
      </c>
      <c r="AQ642" t="s">
        <v>145</v>
      </c>
      <c r="AR642" t="s">
        <v>145</v>
      </c>
    </row>
    <row r="643" spans="1:44" hidden="1" x14ac:dyDescent="0.3">
      <c r="A643">
        <v>420085</v>
      </c>
      <c r="B643" t="s">
        <v>1412</v>
      </c>
      <c r="L643" t="s">
        <v>144</v>
      </c>
      <c r="AD643" t="s">
        <v>144</v>
      </c>
      <c r="AH643" t="s">
        <v>144</v>
      </c>
      <c r="AI643" t="s">
        <v>146</v>
      </c>
      <c r="AJ643" t="s">
        <v>146</v>
      </c>
      <c r="AK643" t="s">
        <v>145</v>
      </c>
      <c r="AL643" t="s">
        <v>145</v>
      </c>
      <c r="AM643" t="s">
        <v>145</v>
      </c>
      <c r="AN643" t="s">
        <v>145</v>
      </c>
      <c r="AO643" t="s">
        <v>145</v>
      </c>
      <c r="AP643" t="s">
        <v>145</v>
      </c>
      <c r="AQ643" t="s">
        <v>145</v>
      </c>
      <c r="AR643" t="s">
        <v>145</v>
      </c>
    </row>
    <row r="644" spans="1:44" hidden="1" x14ac:dyDescent="0.3">
      <c r="A644">
        <v>415912</v>
      </c>
      <c r="B644" t="s">
        <v>1412</v>
      </c>
      <c r="AK644" t="s">
        <v>145</v>
      </c>
      <c r="AN644" t="s">
        <v>145</v>
      </c>
      <c r="AP644" t="s">
        <v>145</v>
      </c>
      <c r="AQ644" t="s">
        <v>145</v>
      </c>
      <c r="AR644" t="s">
        <v>145</v>
      </c>
    </row>
    <row r="645" spans="1:44" hidden="1" x14ac:dyDescent="0.3">
      <c r="A645">
        <v>421993</v>
      </c>
      <c r="B645" t="s">
        <v>1412</v>
      </c>
      <c r="Q645" t="s">
        <v>144</v>
      </c>
      <c r="AE645" t="s">
        <v>144</v>
      </c>
      <c r="AI645" t="s">
        <v>146</v>
      </c>
      <c r="AJ645" t="s">
        <v>146</v>
      </c>
      <c r="AK645" t="s">
        <v>145</v>
      </c>
      <c r="AL645" t="s">
        <v>146</v>
      </c>
      <c r="AM645" t="s">
        <v>144</v>
      </c>
      <c r="AN645" t="s">
        <v>146</v>
      </c>
      <c r="AO645" t="s">
        <v>146</v>
      </c>
      <c r="AQ645" t="s">
        <v>145</v>
      </c>
      <c r="AR645" t="s">
        <v>145</v>
      </c>
    </row>
    <row r="646" spans="1:44" hidden="1" x14ac:dyDescent="0.3">
      <c r="A646">
        <v>419856</v>
      </c>
      <c r="B646" t="s">
        <v>1412</v>
      </c>
      <c r="AJ646" t="s">
        <v>144</v>
      </c>
      <c r="AK646" t="s">
        <v>144</v>
      </c>
      <c r="AM646" t="s">
        <v>144</v>
      </c>
      <c r="AO646" t="s">
        <v>146</v>
      </c>
      <c r="AP646" t="s">
        <v>146</v>
      </c>
      <c r="AQ646" t="s">
        <v>146</v>
      </c>
      <c r="AR646" t="s">
        <v>146</v>
      </c>
    </row>
    <row r="647" spans="1:44" hidden="1" x14ac:dyDescent="0.3">
      <c r="A647">
        <v>415338</v>
      </c>
      <c r="B647" t="s">
        <v>1412</v>
      </c>
      <c r="AJ647" t="s">
        <v>144</v>
      </c>
      <c r="AK647" t="s">
        <v>144</v>
      </c>
      <c r="AM647" t="s">
        <v>144</v>
      </c>
      <c r="AO647" t="s">
        <v>144</v>
      </c>
      <c r="AR647" t="s">
        <v>144</v>
      </c>
    </row>
    <row r="648" spans="1:44" hidden="1" x14ac:dyDescent="0.3">
      <c r="A648">
        <v>410552</v>
      </c>
      <c r="B648" t="s">
        <v>1412</v>
      </c>
      <c r="AN648" t="s">
        <v>144</v>
      </c>
      <c r="AR648" t="s">
        <v>144</v>
      </c>
    </row>
    <row r="649" spans="1:44" hidden="1" x14ac:dyDescent="0.3">
      <c r="A649">
        <v>422731</v>
      </c>
      <c r="B649" t="s">
        <v>1412</v>
      </c>
      <c r="AA649" t="s">
        <v>144</v>
      </c>
      <c r="AF649" t="s">
        <v>144</v>
      </c>
      <c r="AI649" t="s">
        <v>144</v>
      </c>
      <c r="AJ649" t="s">
        <v>146</v>
      </c>
      <c r="AK649" t="s">
        <v>146</v>
      </c>
      <c r="AL649" t="s">
        <v>146</v>
      </c>
      <c r="AM649" t="s">
        <v>144</v>
      </c>
      <c r="AN649" t="s">
        <v>146</v>
      </c>
      <c r="AP649" t="s">
        <v>146</v>
      </c>
      <c r="AQ649" t="s">
        <v>146</v>
      </c>
    </row>
    <row r="650" spans="1:44" hidden="1" x14ac:dyDescent="0.3">
      <c r="A650">
        <v>421075</v>
      </c>
      <c r="B650" t="s">
        <v>1412</v>
      </c>
      <c r="AI650" t="s">
        <v>144</v>
      </c>
      <c r="AJ650" t="s">
        <v>144</v>
      </c>
      <c r="AN650" t="s">
        <v>145</v>
      </c>
      <c r="AO650" t="s">
        <v>145</v>
      </c>
      <c r="AP650" t="s">
        <v>145</v>
      </c>
      <c r="AR650" t="s">
        <v>145</v>
      </c>
    </row>
    <row r="651" spans="1:44" hidden="1" x14ac:dyDescent="0.3">
      <c r="A651">
        <v>417292</v>
      </c>
      <c r="B651" t="s">
        <v>1412</v>
      </c>
      <c r="AD651" t="s">
        <v>144</v>
      </c>
      <c r="AF651" t="s">
        <v>146</v>
      </c>
      <c r="AI651" t="s">
        <v>144</v>
      </c>
      <c r="AK651" t="s">
        <v>146</v>
      </c>
      <c r="AM651" t="s">
        <v>146</v>
      </c>
      <c r="AN651" t="s">
        <v>146</v>
      </c>
      <c r="AO651" t="s">
        <v>144</v>
      </c>
      <c r="AR651" t="s">
        <v>146</v>
      </c>
    </row>
    <row r="652" spans="1:44" hidden="1" x14ac:dyDescent="0.3">
      <c r="A652">
        <v>415839</v>
      </c>
      <c r="B652" t="s">
        <v>1412</v>
      </c>
      <c r="K652" t="s">
        <v>144</v>
      </c>
      <c r="W652" t="s">
        <v>144</v>
      </c>
      <c r="AF652" t="s">
        <v>144</v>
      </c>
      <c r="AK652" t="s">
        <v>144</v>
      </c>
      <c r="AL652" t="s">
        <v>146</v>
      </c>
      <c r="AM652" t="s">
        <v>144</v>
      </c>
      <c r="AN652" t="s">
        <v>146</v>
      </c>
      <c r="AO652" t="s">
        <v>146</v>
      </c>
      <c r="AP652" t="s">
        <v>146</v>
      </c>
      <c r="AQ652" t="s">
        <v>146</v>
      </c>
      <c r="AR652" t="s">
        <v>146</v>
      </c>
    </row>
    <row r="653" spans="1:44" hidden="1" x14ac:dyDescent="0.3">
      <c r="A653">
        <v>418487</v>
      </c>
      <c r="B653" t="s">
        <v>1412</v>
      </c>
      <c r="AQ653" t="s">
        <v>146</v>
      </c>
    </row>
    <row r="654" spans="1:44" hidden="1" x14ac:dyDescent="0.3">
      <c r="A654">
        <v>421761</v>
      </c>
      <c r="B654" t="s">
        <v>1412</v>
      </c>
      <c r="AD654" t="s">
        <v>144</v>
      </c>
      <c r="AF654" t="s">
        <v>144</v>
      </c>
      <c r="AI654" t="s">
        <v>146</v>
      </c>
      <c r="AJ654" t="s">
        <v>146</v>
      </c>
      <c r="AM654" t="s">
        <v>146</v>
      </c>
      <c r="AO654" t="s">
        <v>144</v>
      </c>
    </row>
    <row r="655" spans="1:44" hidden="1" x14ac:dyDescent="0.3">
      <c r="A655">
        <v>422639</v>
      </c>
      <c r="B655" t="s">
        <v>1412</v>
      </c>
      <c r="S655" t="s">
        <v>144</v>
      </c>
      <c r="AJ655" t="s">
        <v>144</v>
      </c>
      <c r="AK655" t="s">
        <v>144</v>
      </c>
      <c r="AP655" t="s">
        <v>145</v>
      </c>
      <c r="AR655" t="s">
        <v>145</v>
      </c>
    </row>
    <row r="656" spans="1:44" hidden="1" x14ac:dyDescent="0.3">
      <c r="A656">
        <v>420882</v>
      </c>
      <c r="B656" t="s">
        <v>1412</v>
      </c>
      <c r="AF656" t="s">
        <v>146</v>
      </c>
      <c r="AI656" t="s">
        <v>145</v>
      </c>
      <c r="AJ656" t="s">
        <v>144</v>
      </c>
      <c r="AM656" t="s">
        <v>145</v>
      </c>
      <c r="AN656" t="s">
        <v>145</v>
      </c>
      <c r="AO656" t="s">
        <v>145</v>
      </c>
      <c r="AP656" t="s">
        <v>145</v>
      </c>
      <c r="AQ656" t="s">
        <v>145</v>
      </c>
      <c r="AR656" t="s">
        <v>145</v>
      </c>
    </row>
    <row r="657" spans="1:44" hidden="1" x14ac:dyDescent="0.3">
      <c r="A657">
        <v>420890</v>
      </c>
      <c r="B657" t="s">
        <v>1412</v>
      </c>
      <c r="AM657" t="s">
        <v>144</v>
      </c>
      <c r="AR657" t="s">
        <v>146</v>
      </c>
    </row>
    <row r="658" spans="1:44" hidden="1" x14ac:dyDescent="0.3">
      <c r="A658">
        <v>402479</v>
      </c>
      <c r="B658" t="s">
        <v>1412</v>
      </c>
      <c r="R658" t="s">
        <v>145</v>
      </c>
      <c r="AD658" t="s">
        <v>145</v>
      </c>
      <c r="AE658" t="s">
        <v>146</v>
      </c>
      <c r="AF658" t="s">
        <v>144</v>
      </c>
      <c r="AI658" t="s">
        <v>146</v>
      </c>
      <c r="AK658" t="s">
        <v>145</v>
      </c>
      <c r="AL658" t="s">
        <v>146</v>
      </c>
      <c r="AN658" t="s">
        <v>146</v>
      </c>
      <c r="AO658" t="s">
        <v>146</v>
      </c>
      <c r="AP658" t="s">
        <v>145</v>
      </c>
      <c r="AQ658" t="s">
        <v>145</v>
      </c>
      <c r="AR658" t="s">
        <v>145</v>
      </c>
    </row>
    <row r="659" spans="1:44" hidden="1" x14ac:dyDescent="0.3">
      <c r="A659">
        <v>424535</v>
      </c>
      <c r="B659" t="s">
        <v>1412</v>
      </c>
      <c r="AF659" t="s">
        <v>146</v>
      </c>
      <c r="AH659" t="s">
        <v>144</v>
      </c>
      <c r="AI659" t="s">
        <v>146</v>
      </c>
      <c r="AJ659" t="s">
        <v>144</v>
      </c>
      <c r="AN659" t="s">
        <v>145</v>
      </c>
      <c r="AO659" t="s">
        <v>146</v>
      </c>
      <c r="AP659" t="s">
        <v>146</v>
      </c>
      <c r="AR659" t="s">
        <v>146</v>
      </c>
    </row>
    <row r="660" spans="1:44" hidden="1" x14ac:dyDescent="0.3">
      <c r="A660">
        <v>401690</v>
      </c>
      <c r="B660" t="s">
        <v>1412</v>
      </c>
      <c r="AM660" t="s">
        <v>145</v>
      </c>
      <c r="AO660" t="s">
        <v>146</v>
      </c>
      <c r="AR660" t="s">
        <v>144</v>
      </c>
    </row>
    <row r="661" spans="1:44" hidden="1" x14ac:dyDescent="0.3">
      <c r="A661">
        <v>420946</v>
      </c>
      <c r="B661" t="s">
        <v>1412</v>
      </c>
      <c r="I661" t="s">
        <v>144</v>
      </c>
      <c r="AI661" t="s">
        <v>146</v>
      </c>
      <c r="AJ661" t="s">
        <v>144</v>
      </c>
      <c r="AK661" t="s">
        <v>144</v>
      </c>
      <c r="AO661" t="s">
        <v>146</v>
      </c>
      <c r="AQ661" t="s">
        <v>146</v>
      </c>
      <c r="AR661" t="s">
        <v>145</v>
      </c>
    </row>
    <row r="662" spans="1:44" hidden="1" x14ac:dyDescent="0.3">
      <c r="A662">
        <v>407966</v>
      </c>
      <c r="B662" t="s">
        <v>1412</v>
      </c>
      <c r="R662" t="s">
        <v>146</v>
      </c>
      <c r="U662" t="s">
        <v>144</v>
      </c>
      <c r="AD662" t="s">
        <v>144</v>
      </c>
      <c r="AM662" t="s">
        <v>144</v>
      </c>
      <c r="AR662" t="s">
        <v>144</v>
      </c>
    </row>
    <row r="663" spans="1:44" hidden="1" x14ac:dyDescent="0.3">
      <c r="A663">
        <v>420690</v>
      </c>
      <c r="B663" t="s">
        <v>1412</v>
      </c>
      <c r="L663" t="s">
        <v>144</v>
      </c>
      <c r="S663" t="s">
        <v>144</v>
      </c>
      <c r="AE663" t="s">
        <v>144</v>
      </c>
      <c r="AJ663" t="s">
        <v>146</v>
      </c>
      <c r="AK663" t="s">
        <v>145</v>
      </c>
      <c r="AM663" t="s">
        <v>144</v>
      </c>
      <c r="AN663" t="s">
        <v>145</v>
      </c>
      <c r="AR663" t="s">
        <v>145</v>
      </c>
    </row>
    <row r="664" spans="1:44" hidden="1" x14ac:dyDescent="0.3">
      <c r="A664">
        <v>418035</v>
      </c>
      <c r="B664" t="s">
        <v>1412</v>
      </c>
      <c r="Y664" t="s">
        <v>144</v>
      </c>
      <c r="AB664" t="s">
        <v>146</v>
      </c>
      <c r="AF664" t="s">
        <v>144</v>
      </c>
      <c r="AI664" t="s">
        <v>145</v>
      </c>
      <c r="AJ664" t="s">
        <v>144</v>
      </c>
      <c r="AL664" t="s">
        <v>145</v>
      </c>
      <c r="AM664" t="s">
        <v>145</v>
      </c>
      <c r="AN664" t="s">
        <v>145</v>
      </c>
      <c r="AO664" t="s">
        <v>145</v>
      </c>
      <c r="AP664" t="s">
        <v>145</v>
      </c>
      <c r="AQ664" t="s">
        <v>145</v>
      </c>
      <c r="AR664" t="s">
        <v>145</v>
      </c>
    </row>
    <row r="665" spans="1:44" hidden="1" x14ac:dyDescent="0.3">
      <c r="A665">
        <v>417552</v>
      </c>
      <c r="B665" t="s">
        <v>1412</v>
      </c>
      <c r="AM665" t="s">
        <v>146</v>
      </c>
      <c r="AQ665" t="s">
        <v>146</v>
      </c>
      <c r="AR665" t="s">
        <v>144</v>
      </c>
    </row>
    <row r="666" spans="1:44" hidden="1" x14ac:dyDescent="0.3">
      <c r="A666">
        <v>421709</v>
      </c>
      <c r="B666" t="s">
        <v>1412</v>
      </c>
      <c r="AF666" t="s">
        <v>144</v>
      </c>
      <c r="AH666" t="s">
        <v>144</v>
      </c>
      <c r="AI666" t="s">
        <v>144</v>
      </c>
      <c r="AJ666" t="s">
        <v>146</v>
      </c>
      <c r="AM666" t="s">
        <v>146</v>
      </c>
      <c r="AO666" t="s">
        <v>146</v>
      </c>
      <c r="AP666" t="s">
        <v>145</v>
      </c>
      <c r="AQ666" t="s">
        <v>145</v>
      </c>
      <c r="AR666" t="s">
        <v>146</v>
      </c>
    </row>
    <row r="667" spans="1:44" hidden="1" x14ac:dyDescent="0.3">
      <c r="A667">
        <v>423484</v>
      </c>
      <c r="B667" t="s">
        <v>1412</v>
      </c>
      <c r="M667" t="s">
        <v>144</v>
      </c>
      <c r="AA667" t="s">
        <v>144</v>
      </c>
      <c r="AE667" t="s">
        <v>146</v>
      </c>
      <c r="AF667" t="s">
        <v>144</v>
      </c>
      <c r="AI667" t="s">
        <v>145</v>
      </c>
      <c r="AJ667" t="s">
        <v>144</v>
      </c>
      <c r="AK667" t="s">
        <v>145</v>
      </c>
      <c r="AM667" t="s">
        <v>145</v>
      </c>
      <c r="AN667" t="s">
        <v>145</v>
      </c>
      <c r="AO667" t="s">
        <v>146</v>
      </c>
      <c r="AP667" t="s">
        <v>145</v>
      </c>
      <c r="AQ667" t="s">
        <v>145</v>
      </c>
      <c r="AR667" t="s">
        <v>146</v>
      </c>
    </row>
    <row r="668" spans="1:44" hidden="1" x14ac:dyDescent="0.3">
      <c r="A668">
        <v>423622</v>
      </c>
      <c r="B668" t="s">
        <v>1412</v>
      </c>
      <c r="AE668" t="s">
        <v>145</v>
      </c>
      <c r="AG668" t="s">
        <v>146</v>
      </c>
      <c r="AI668" t="s">
        <v>145</v>
      </c>
      <c r="AJ668" t="s">
        <v>145</v>
      </c>
      <c r="AK668" t="s">
        <v>145</v>
      </c>
      <c r="AL668" t="s">
        <v>145</v>
      </c>
      <c r="AM668" t="s">
        <v>145</v>
      </c>
      <c r="AN668" t="s">
        <v>145</v>
      </c>
      <c r="AO668" t="s">
        <v>145</v>
      </c>
      <c r="AP668" t="s">
        <v>145</v>
      </c>
      <c r="AQ668" t="s">
        <v>145</v>
      </c>
      <c r="AR668" t="s">
        <v>145</v>
      </c>
    </row>
    <row r="669" spans="1:44" hidden="1" x14ac:dyDescent="0.3">
      <c r="A669">
        <v>420535</v>
      </c>
      <c r="B669" t="s">
        <v>1412</v>
      </c>
      <c r="AF669" t="s">
        <v>145</v>
      </c>
      <c r="AI669" t="s">
        <v>146</v>
      </c>
      <c r="AK669" t="s">
        <v>144</v>
      </c>
      <c r="AO669" t="s">
        <v>146</v>
      </c>
      <c r="AQ669" t="s">
        <v>146</v>
      </c>
      <c r="AR669" t="s">
        <v>146</v>
      </c>
    </row>
    <row r="670" spans="1:44" hidden="1" x14ac:dyDescent="0.3">
      <c r="A670">
        <v>424095</v>
      </c>
      <c r="B670" t="s">
        <v>1412</v>
      </c>
      <c r="AP670" t="s">
        <v>146</v>
      </c>
      <c r="AQ670" t="s">
        <v>146</v>
      </c>
    </row>
    <row r="671" spans="1:44" hidden="1" x14ac:dyDescent="0.3">
      <c r="A671">
        <v>421766</v>
      </c>
      <c r="B671" t="s">
        <v>1412</v>
      </c>
      <c r="AI671" t="s">
        <v>145</v>
      </c>
      <c r="AJ671" t="s">
        <v>144</v>
      </c>
      <c r="AL671" t="s">
        <v>145</v>
      </c>
      <c r="AN671" t="s">
        <v>145</v>
      </c>
      <c r="AO671" t="s">
        <v>146</v>
      </c>
      <c r="AQ671" t="s">
        <v>145</v>
      </c>
      <c r="AR671" t="s">
        <v>145</v>
      </c>
    </row>
    <row r="672" spans="1:44" hidden="1" x14ac:dyDescent="0.3">
      <c r="A672">
        <v>419140</v>
      </c>
      <c r="B672" t="s">
        <v>1412</v>
      </c>
      <c r="P672" t="s">
        <v>144</v>
      </c>
      <c r="AH672" t="s">
        <v>144</v>
      </c>
      <c r="AI672" t="s">
        <v>144</v>
      </c>
      <c r="AJ672" t="s">
        <v>144</v>
      </c>
      <c r="AO672" t="s">
        <v>146</v>
      </c>
      <c r="AP672" t="s">
        <v>146</v>
      </c>
      <c r="AQ672" t="s">
        <v>146</v>
      </c>
      <c r="AR672" t="s">
        <v>146</v>
      </c>
    </row>
    <row r="673" spans="1:44" hidden="1" x14ac:dyDescent="0.3">
      <c r="A673">
        <v>422226</v>
      </c>
      <c r="B673" t="s">
        <v>1412</v>
      </c>
      <c r="Q673" t="s">
        <v>144</v>
      </c>
      <c r="T673" t="s">
        <v>146</v>
      </c>
      <c r="AI673" t="s">
        <v>145</v>
      </c>
      <c r="AK673" t="s">
        <v>146</v>
      </c>
      <c r="AR673" t="s">
        <v>146</v>
      </c>
    </row>
    <row r="674" spans="1:44" hidden="1" x14ac:dyDescent="0.3">
      <c r="A674">
        <v>419912</v>
      </c>
      <c r="B674" t="s">
        <v>1412</v>
      </c>
      <c r="H674" t="s">
        <v>144</v>
      </c>
      <c r="S674" t="s">
        <v>144</v>
      </c>
      <c r="AE674" t="s">
        <v>144</v>
      </c>
      <c r="AO674" t="s">
        <v>144</v>
      </c>
      <c r="AP674" t="s">
        <v>144</v>
      </c>
      <c r="AR674" t="s">
        <v>144</v>
      </c>
    </row>
    <row r="675" spans="1:44" hidden="1" x14ac:dyDescent="0.3">
      <c r="A675">
        <v>422163</v>
      </c>
      <c r="B675" t="s">
        <v>1412</v>
      </c>
      <c r="AA675" t="s">
        <v>144</v>
      </c>
      <c r="AH675" t="s">
        <v>144</v>
      </c>
      <c r="AI675" t="s">
        <v>146</v>
      </c>
      <c r="AJ675" t="s">
        <v>146</v>
      </c>
      <c r="AK675" t="s">
        <v>146</v>
      </c>
      <c r="AL675" t="s">
        <v>146</v>
      </c>
      <c r="AM675" t="s">
        <v>146</v>
      </c>
      <c r="AN675" t="s">
        <v>145</v>
      </c>
      <c r="AO675" t="s">
        <v>145</v>
      </c>
      <c r="AP675" t="s">
        <v>145</v>
      </c>
      <c r="AQ675" t="s">
        <v>145</v>
      </c>
      <c r="AR675" t="s">
        <v>145</v>
      </c>
    </row>
    <row r="676" spans="1:44" hidden="1" x14ac:dyDescent="0.3">
      <c r="A676">
        <v>421688</v>
      </c>
      <c r="B676" t="s">
        <v>1412</v>
      </c>
      <c r="AR676" t="s">
        <v>146</v>
      </c>
    </row>
    <row r="677" spans="1:44" hidden="1" x14ac:dyDescent="0.3">
      <c r="A677">
        <v>424241</v>
      </c>
      <c r="B677" t="s">
        <v>1412</v>
      </c>
      <c r="AE677" t="s">
        <v>145</v>
      </c>
      <c r="AI677" t="s">
        <v>146</v>
      </c>
      <c r="AJ677" t="s">
        <v>145</v>
      </c>
      <c r="AK677" t="s">
        <v>146</v>
      </c>
      <c r="AN677" t="s">
        <v>145</v>
      </c>
      <c r="AP677" t="s">
        <v>145</v>
      </c>
      <c r="AQ677" t="s">
        <v>145</v>
      </c>
      <c r="AR677" t="s">
        <v>145</v>
      </c>
    </row>
    <row r="678" spans="1:44" hidden="1" x14ac:dyDescent="0.3">
      <c r="A678">
        <v>417038</v>
      </c>
      <c r="B678" t="s">
        <v>1412</v>
      </c>
      <c r="AE678" t="s">
        <v>145</v>
      </c>
      <c r="AJ678" t="s">
        <v>146</v>
      </c>
      <c r="AK678" t="s">
        <v>145</v>
      </c>
      <c r="AM678" t="s">
        <v>145</v>
      </c>
      <c r="AO678" t="s">
        <v>144</v>
      </c>
      <c r="AR678" t="s">
        <v>146</v>
      </c>
    </row>
    <row r="679" spans="1:44" hidden="1" x14ac:dyDescent="0.3">
      <c r="A679">
        <v>422319</v>
      </c>
      <c r="B679" t="s">
        <v>1412</v>
      </c>
      <c r="AI679" t="s">
        <v>145</v>
      </c>
      <c r="AJ679" t="s">
        <v>146</v>
      </c>
      <c r="AK679" t="s">
        <v>145</v>
      </c>
      <c r="AL679" t="s">
        <v>144</v>
      </c>
      <c r="AM679" t="s">
        <v>146</v>
      </c>
      <c r="AN679" t="s">
        <v>145</v>
      </c>
      <c r="AO679" t="s">
        <v>145</v>
      </c>
      <c r="AP679" t="s">
        <v>145</v>
      </c>
      <c r="AQ679" t="s">
        <v>145</v>
      </c>
      <c r="AR679" t="s">
        <v>145</v>
      </c>
    </row>
    <row r="680" spans="1:44" hidden="1" x14ac:dyDescent="0.3">
      <c r="A680">
        <v>420203</v>
      </c>
      <c r="B680" t="s">
        <v>1412</v>
      </c>
      <c r="L680" t="s">
        <v>144</v>
      </c>
      <c r="AD680" t="s">
        <v>144</v>
      </c>
      <c r="AF680" t="s">
        <v>144</v>
      </c>
      <c r="AI680" t="s">
        <v>146</v>
      </c>
      <c r="AJ680" t="s">
        <v>144</v>
      </c>
      <c r="AK680" t="s">
        <v>145</v>
      </c>
      <c r="AL680" t="s">
        <v>146</v>
      </c>
      <c r="AM680" t="s">
        <v>146</v>
      </c>
      <c r="AN680" t="s">
        <v>145</v>
      </c>
      <c r="AO680" t="s">
        <v>145</v>
      </c>
      <c r="AP680" t="s">
        <v>145</v>
      </c>
      <c r="AQ680" t="s">
        <v>145</v>
      </c>
      <c r="AR680" t="s">
        <v>145</v>
      </c>
    </row>
    <row r="681" spans="1:44" hidden="1" x14ac:dyDescent="0.3">
      <c r="A681">
        <v>419198</v>
      </c>
      <c r="B681" t="s">
        <v>1412</v>
      </c>
      <c r="AF681" t="s">
        <v>144</v>
      </c>
      <c r="AI681" t="s">
        <v>146</v>
      </c>
      <c r="AJ681" t="s">
        <v>146</v>
      </c>
      <c r="AK681" t="s">
        <v>145</v>
      </c>
      <c r="AM681" t="s">
        <v>146</v>
      </c>
      <c r="AN681" t="s">
        <v>146</v>
      </c>
      <c r="AO681" t="s">
        <v>146</v>
      </c>
      <c r="AP681" t="s">
        <v>146</v>
      </c>
      <c r="AQ681" t="s">
        <v>146</v>
      </c>
      <c r="AR681" t="s">
        <v>146</v>
      </c>
    </row>
    <row r="682" spans="1:44" hidden="1" x14ac:dyDescent="0.3">
      <c r="A682">
        <v>418135</v>
      </c>
      <c r="B682" t="s">
        <v>1412</v>
      </c>
      <c r="AF682" t="s">
        <v>146</v>
      </c>
      <c r="AI682" t="s">
        <v>145</v>
      </c>
      <c r="AJ682" t="s">
        <v>144</v>
      </c>
      <c r="AM682" t="s">
        <v>145</v>
      </c>
      <c r="AN682" t="s">
        <v>145</v>
      </c>
      <c r="AO682" t="s">
        <v>145</v>
      </c>
    </row>
    <row r="683" spans="1:44" hidden="1" x14ac:dyDescent="0.3">
      <c r="A683">
        <v>419301</v>
      </c>
      <c r="B683" t="s">
        <v>1412</v>
      </c>
      <c r="AM683" t="s">
        <v>144</v>
      </c>
      <c r="AO683" t="s">
        <v>144</v>
      </c>
      <c r="AR683" t="s">
        <v>144</v>
      </c>
    </row>
    <row r="684" spans="1:44" hidden="1" x14ac:dyDescent="0.3">
      <c r="A684">
        <v>419632</v>
      </c>
      <c r="B684" t="s">
        <v>1412</v>
      </c>
      <c r="AH684" t="s">
        <v>146</v>
      </c>
    </row>
    <row r="685" spans="1:44" hidden="1" x14ac:dyDescent="0.3">
      <c r="A685">
        <v>422182</v>
      </c>
      <c r="B685" t="s">
        <v>1412</v>
      </c>
      <c r="AA685" t="s">
        <v>144</v>
      </c>
      <c r="AF685" t="s">
        <v>144</v>
      </c>
      <c r="AI685" t="s">
        <v>146</v>
      </c>
      <c r="AJ685" t="s">
        <v>145</v>
      </c>
      <c r="AK685" t="s">
        <v>146</v>
      </c>
      <c r="AL685" t="s">
        <v>146</v>
      </c>
      <c r="AM685" t="s">
        <v>146</v>
      </c>
      <c r="AN685" t="s">
        <v>146</v>
      </c>
      <c r="AQ685" t="s">
        <v>145</v>
      </c>
      <c r="AR685" t="s">
        <v>145</v>
      </c>
    </row>
    <row r="686" spans="1:44" hidden="1" x14ac:dyDescent="0.3">
      <c r="A686">
        <v>414333</v>
      </c>
      <c r="B686" t="s">
        <v>1412</v>
      </c>
      <c r="AI686" t="s">
        <v>144</v>
      </c>
      <c r="AJ686" t="s">
        <v>144</v>
      </c>
      <c r="AK686" t="s">
        <v>146</v>
      </c>
      <c r="AM686" t="s">
        <v>144</v>
      </c>
      <c r="AO686" t="s">
        <v>144</v>
      </c>
      <c r="AP686" t="s">
        <v>146</v>
      </c>
      <c r="AQ686" t="s">
        <v>144</v>
      </c>
      <c r="AR686" t="s">
        <v>146</v>
      </c>
    </row>
    <row r="687" spans="1:44" hidden="1" x14ac:dyDescent="0.3">
      <c r="A687">
        <v>421206</v>
      </c>
      <c r="B687" t="s">
        <v>1412</v>
      </c>
      <c r="AM687" t="s">
        <v>144</v>
      </c>
    </row>
    <row r="688" spans="1:44" hidden="1" x14ac:dyDescent="0.3">
      <c r="A688">
        <v>415598</v>
      </c>
      <c r="B688" t="s">
        <v>1412</v>
      </c>
      <c r="AO688" t="s">
        <v>144</v>
      </c>
      <c r="AR688" t="s">
        <v>146</v>
      </c>
    </row>
    <row r="689" spans="1:44" hidden="1" x14ac:dyDescent="0.3">
      <c r="A689">
        <v>418145</v>
      </c>
      <c r="B689" t="s">
        <v>1412</v>
      </c>
      <c r="AD689" t="s">
        <v>144</v>
      </c>
      <c r="AF689" t="s">
        <v>145</v>
      </c>
      <c r="AJ689" t="s">
        <v>145</v>
      </c>
      <c r="AK689" t="s">
        <v>145</v>
      </c>
      <c r="AL689" t="s">
        <v>145</v>
      </c>
      <c r="AM689" t="s">
        <v>144</v>
      </c>
      <c r="AN689" t="s">
        <v>146</v>
      </c>
      <c r="AO689" t="s">
        <v>146</v>
      </c>
      <c r="AP689" t="s">
        <v>146</v>
      </c>
      <c r="AQ689" t="s">
        <v>145</v>
      </c>
      <c r="AR689" t="s">
        <v>145</v>
      </c>
    </row>
    <row r="690" spans="1:44" hidden="1" x14ac:dyDescent="0.3">
      <c r="A690">
        <v>420315</v>
      </c>
      <c r="B690" t="s">
        <v>1412</v>
      </c>
      <c r="I690" t="s">
        <v>144</v>
      </c>
      <c r="AA690" t="s">
        <v>144</v>
      </c>
      <c r="AD690" t="s">
        <v>146</v>
      </c>
      <c r="AI690" t="s">
        <v>146</v>
      </c>
      <c r="AL690" t="s">
        <v>146</v>
      </c>
      <c r="AM690" t="s">
        <v>146</v>
      </c>
      <c r="AN690" t="s">
        <v>145</v>
      </c>
      <c r="AO690" t="s">
        <v>145</v>
      </c>
      <c r="AP690" t="s">
        <v>145</v>
      </c>
      <c r="AQ690" t="s">
        <v>145</v>
      </c>
    </row>
    <row r="691" spans="1:44" hidden="1" x14ac:dyDescent="0.3">
      <c r="A691">
        <v>422138</v>
      </c>
      <c r="B691" t="s">
        <v>1412</v>
      </c>
      <c r="R691" t="s">
        <v>145</v>
      </c>
      <c r="AE691" t="s">
        <v>145</v>
      </c>
      <c r="AI691" t="s">
        <v>146</v>
      </c>
      <c r="AK691" t="s">
        <v>145</v>
      </c>
      <c r="AL691" t="s">
        <v>146</v>
      </c>
      <c r="AM691" t="s">
        <v>144</v>
      </c>
      <c r="AN691" t="s">
        <v>145</v>
      </c>
      <c r="AO691" t="s">
        <v>145</v>
      </c>
      <c r="AP691" t="s">
        <v>145</v>
      </c>
      <c r="AQ691" t="s">
        <v>145</v>
      </c>
      <c r="AR691" t="s">
        <v>145</v>
      </c>
    </row>
    <row r="692" spans="1:44" hidden="1" x14ac:dyDescent="0.3">
      <c r="A692">
        <v>421901</v>
      </c>
      <c r="B692" t="s">
        <v>1412</v>
      </c>
      <c r="L692" t="s">
        <v>144</v>
      </c>
      <c r="AQ692" t="s">
        <v>146</v>
      </c>
      <c r="AR692" t="s">
        <v>146</v>
      </c>
    </row>
    <row r="693" spans="1:44" hidden="1" x14ac:dyDescent="0.3">
      <c r="A693">
        <v>420838</v>
      </c>
      <c r="B693" t="s">
        <v>1412</v>
      </c>
      <c r="Q693" t="s">
        <v>146</v>
      </c>
      <c r="AB693" t="s">
        <v>146</v>
      </c>
      <c r="AI693" t="s">
        <v>145</v>
      </c>
      <c r="AK693" t="s">
        <v>146</v>
      </c>
      <c r="AN693" t="s">
        <v>145</v>
      </c>
      <c r="AP693" t="s">
        <v>146</v>
      </c>
      <c r="AQ693" t="s">
        <v>145</v>
      </c>
      <c r="AR693" t="s">
        <v>145</v>
      </c>
    </row>
    <row r="694" spans="1:44" hidden="1" x14ac:dyDescent="0.3">
      <c r="A694">
        <v>418371</v>
      </c>
      <c r="B694" t="s">
        <v>1412</v>
      </c>
      <c r="AR694" t="s">
        <v>146</v>
      </c>
    </row>
    <row r="695" spans="1:44" hidden="1" x14ac:dyDescent="0.3">
      <c r="A695">
        <v>421612</v>
      </c>
      <c r="B695" t="s">
        <v>1412</v>
      </c>
      <c r="I695" t="s">
        <v>146</v>
      </c>
      <c r="AM695" t="s">
        <v>144</v>
      </c>
      <c r="AN695" t="s">
        <v>146</v>
      </c>
      <c r="AP695" t="s">
        <v>146</v>
      </c>
      <c r="AR695" t="s">
        <v>146</v>
      </c>
    </row>
    <row r="696" spans="1:44" hidden="1" x14ac:dyDescent="0.3">
      <c r="A696">
        <v>422264</v>
      </c>
      <c r="B696" t="s">
        <v>1412</v>
      </c>
      <c r="AR696" t="s">
        <v>144</v>
      </c>
    </row>
    <row r="697" spans="1:44" hidden="1" x14ac:dyDescent="0.3">
      <c r="A697">
        <v>417843</v>
      </c>
      <c r="B697" t="s">
        <v>1412</v>
      </c>
      <c r="AJ697" t="s">
        <v>145</v>
      </c>
      <c r="AO697" t="s">
        <v>144</v>
      </c>
      <c r="AR697" t="s">
        <v>144</v>
      </c>
    </row>
    <row r="698" spans="1:44" hidden="1" x14ac:dyDescent="0.3">
      <c r="A698">
        <v>424153</v>
      </c>
      <c r="B698" t="s">
        <v>1412</v>
      </c>
      <c r="AI698" t="s">
        <v>145</v>
      </c>
      <c r="AJ698" t="s">
        <v>146</v>
      </c>
      <c r="AM698" t="s">
        <v>146</v>
      </c>
      <c r="AN698" t="s">
        <v>145</v>
      </c>
      <c r="AO698" t="s">
        <v>145</v>
      </c>
      <c r="AP698" t="s">
        <v>145</v>
      </c>
      <c r="AQ698" t="s">
        <v>145</v>
      </c>
      <c r="AR698" t="s">
        <v>145</v>
      </c>
    </row>
    <row r="699" spans="1:44" hidden="1" x14ac:dyDescent="0.3">
      <c r="A699">
        <v>419580</v>
      </c>
      <c r="B699" t="s">
        <v>1412</v>
      </c>
      <c r="S699" t="s">
        <v>144</v>
      </c>
      <c r="AE699" t="s">
        <v>145</v>
      </c>
      <c r="AF699" t="s">
        <v>144</v>
      </c>
      <c r="AI699" t="s">
        <v>144</v>
      </c>
      <c r="AK699" t="s">
        <v>146</v>
      </c>
      <c r="AL699" t="s">
        <v>146</v>
      </c>
      <c r="AM699" t="s">
        <v>144</v>
      </c>
      <c r="AP699" t="s">
        <v>145</v>
      </c>
      <c r="AQ699" t="s">
        <v>145</v>
      </c>
      <c r="AR699" t="s">
        <v>145</v>
      </c>
    </row>
    <row r="700" spans="1:44" hidden="1" x14ac:dyDescent="0.3">
      <c r="A700">
        <v>423256</v>
      </c>
      <c r="B700" t="s">
        <v>1412</v>
      </c>
      <c r="AI700" t="s">
        <v>146</v>
      </c>
      <c r="AK700" t="s">
        <v>146</v>
      </c>
      <c r="AL700" t="s">
        <v>144</v>
      </c>
      <c r="AM700" t="s">
        <v>144</v>
      </c>
      <c r="AO700" t="s">
        <v>146</v>
      </c>
      <c r="AQ700" t="s">
        <v>146</v>
      </c>
      <c r="AR700" t="s">
        <v>146</v>
      </c>
    </row>
    <row r="701" spans="1:44" hidden="1" x14ac:dyDescent="0.3">
      <c r="A701">
        <v>420282</v>
      </c>
      <c r="B701" t="s">
        <v>1412</v>
      </c>
      <c r="AR701" t="s">
        <v>144</v>
      </c>
    </row>
    <row r="702" spans="1:44" hidden="1" x14ac:dyDescent="0.3">
      <c r="A702">
        <v>418619</v>
      </c>
      <c r="B702" t="s">
        <v>1412</v>
      </c>
      <c r="AB702" t="s">
        <v>144</v>
      </c>
      <c r="AH702" t="s">
        <v>144</v>
      </c>
      <c r="AI702" t="s">
        <v>146</v>
      </c>
      <c r="AJ702" t="s">
        <v>146</v>
      </c>
      <c r="AK702" t="s">
        <v>146</v>
      </c>
      <c r="AL702" t="s">
        <v>145</v>
      </c>
      <c r="AM702" t="s">
        <v>144</v>
      </c>
      <c r="AN702" t="s">
        <v>145</v>
      </c>
      <c r="AP702" t="s">
        <v>145</v>
      </c>
      <c r="AQ702" t="s">
        <v>145</v>
      </c>
      <c r="AR702" t="s">
        <v>145</v>
      </c>
    </row>
    <row r="703" spans="1:44" hidden="1" x14ac:dyDescent="0.3">
      <c r="A703">
        <v>420880</v>
      </c>
      <c r="B703" t="s">
        <v>1412</v>
      </c>
      <c r="AF703" t="s">
        <v>146</v>
      </c>
      <c r="AI703" t="s">
        <v>145</v>
      </c>
      <c r="AJ703" t="s">
        <v>144</v>
      </c>
      <c r="AK703" t="s">
        <v>144</v>
      </c>
      <c r="AM703" t="s">
        <v>145</v>
      </c>
      <c r="AN703" t="s">
        <v>145</v>
      </c>
      <c r="AO703" t="s">
        <v>146</v>
      </c>
      <c r="AP703" t="s">
        <v>145</v>
      </c>
      <c r="AQ703" t="s">
        <v>145</v>
      </c>
      <c r="AR703" t="s">
        <v>145</v>
      </c>
    </row>
    <row r="704" spans="1:44" hidden="1" x14ac:dyDescent="0.3">
      <c r="A704">
        <v>408823</v>
      </c>
      <c r="B704" t="s">
        <v>1412</v>
      </c>
      <c r="AA704" t="s">
        <v>144</v>
      </c>
      <c r="AD704" t="s">
        <v>144</v>
      </c>
      <c r="AF704" t="s">
        <v>144</v>
      </c>
      <c r="AH704" t="s">
        <v>144</v>
      </c>
      <c r="AK704" t="s">
        <v>144</v>
      </c>
      <c r="AL704" t="s">
        <v>144</v>
      </c>
      <c r="AM704" t="s">
        <v>144</v>
      </c>
      <c r="AO704" t="s">
        <v>146</v>
      </c>
      <c r="AP704" t="s">
        <v>146</v>
      </c>
      <c r="AQ704" t="s">
        <v>146</v>
      </c>
      <c r="AR704" t="s">
        <v>145</v>
      </c>
    </row>
    <row r="705" spans="1:44" hidden="1" x14ac:dyDescent="0.3">
      <c r="A705">
        <v>414292</v>
      </c>
      <c r="B705" t="s">
        <v>1412</v>
      </c>
      <c r="AA705" t="s">
        <v>144</v>
      </c>
      <c r="AF705" t="s">
        <v>145</v>
      </c>
      <c r="AG705" t="s">
        <v>144</v>
      </c>
      <c r="AJ705" t="s">
        <v>144</v>
      </c>
      <c r="AK705" t="s">
        <v>146</v>
      </c>
      <c r="AL705" t="s">
        <v>144</v>
      </c>
      <c r="AM705" t="s">
        <v>144</v>
      </c>
      <c r="AN705" t="s">
        <v>146</v>
      </c>
      <c r="AO705" t="s">
        <v>145</v>
      </c>
      <c r="AP705" t="s">
        <v>146</v>
      </c>
      <c r="AQ705" t="s">
        <v>146</v>
      </c>
      <c r="AR705" t="s">
        <v>145</v>
      </c>
    </row>
    <row r="706" spans="1:44" hidden="1" x14ac:dyDescent="0.3">
      <c r="A706">
        <v>415862</v>
      </c>
      <c r="B706" t="s">
        <v>1412</v>
      </c>
      <c r="R706" t="s">
        <v>146</v>
      </c>
      <c r="S706" t="s">
        <v>145</v>
      </c>
      <c r="AE706" t="s">
        <v>145</v>
      </c>
      <c r="AI706" t="s">
        <v>146</v>
      </c>
      <c r="AK706" t="s">
        <v>146</v>
      </c>
      <c r="AN706" t="s">
        <v>145</v>
      </c>
      <c r="AO706" t="s">
        <v>145</v>
      </c>
      <c r="AP706" t="s">
        <v>145</v>
      </c>
      <c r="AQ706" t="s">
        <v>145</v>
      </c>
      <c r="AR706" t="s">
        <v>145</v>
      </c>
    </row>
    <row r="707" spans="1:44" hidden="1" x14ac:dyDescent="0.3">
      <c r="A707">
        <v>412014</v>
      </c>
      <c r="B707" t="s">
        <v>1412</v>
      </c>
      <c r="I707" t="s">
        <v>144</v>
      </c>
      <c r="R707" t="s">
        <v>145</v>
      </c>
      <c r="AF707" t="s">
        <v>144</v>
      </c>
      <c r="AJ707" t="s">
        <v>145</v>
      </c>
      <c r="AK707" t="s">
        <v>146</v>
      </c>
      <c r="AL707" t="s">
        <v>144</v>
      </c>
      <c r="AM707" t="s">
        <v>145</v>
      </c>
      <c r="AN707" t="s">
        <v>144</v>
      </c>
      <c r="AO707" t="s">
        <v>146</v>
      </c>
      <c r="AP707" t="s">
        <v>144</v>
      </c>
      <c r="AR707" t="s">
        <v>145</v>
      </c>
    </row>
    <row r="708" spans="1:44" hidden="1" x14ac:dyDescent="0.3">
      <c r="A708">
        <v>419919</v>
      </c>
      <c r="B708" t="s">
        <v>1412</v>
      </c>
      <c r="AE708" t="s">
        <v>146</v>
      </c>
      <c r="AG708" t="s">
        <v>144</v>
      </c>
      <c r="AI708" t="s">
        <v>145</v>
      </c>
      <c r="AJ708" t="s">
        <v>145</v>
      </c>
      <c r="AK708" t="s">
        <v>145</v>
      </c>
      <c r="AL708" t="s">
        <v>145</v>
      </c>
      <c r="AM708" t="s">
        <v>145</v>
      </c>
      <c r="AN708" t="s">
        <v>145</v>
      </c>
      <c r="AO708" t="s">
        <v>145</v>
      </c>
      <c r="AP708" t="s">
        <v>145</v>
      </c>
      <c r="AQ708" t="s">
        <v>145</v>
      </c>
      <c r="AR708" t="s">
        <v>145</v>
      </c>
    </row>
    <row r="709" spans="1:44" hidden="1" x14ac:dyDescent="0.3">
      <c r="A709">
        <v>420340</v>
      </c>
      <c r="B709" t="s">
        <v>1412</v>
      </c>
      <c r="AI709" t="s">
        <v>146</v>
      </c>
      <c r="AJ709" t="s">
        <v>144</v>
      </c>
      <c r="AK709" t="s">
        <v>146</v>
      </c>
      <c r="AM709" t="s">
        <v>144</v>
      </c>
      <c r="AQ709" t="s">
        <v>146</v>
      </c>
      <c r="AR709" t="s">
        <v>146</v>
      </c>
    </row>
    <row r="710" spans="1:44" hidden="1" x14ac:dyDescent="0.3">
      <c r="A710">
        <v>422276</v>
      </c>
      <c r="B710" t="s">
        <v>1412</v>
      </c>
      <c r="AA710" t="s">
        <v>144</v>
      </c>
      <c r="AE710" t="s">
        <v>144</v>
      </c>
      <c r="AI710" t="s">
        <v>146</v>
      </c>
      <c r="AJ710" t="s">
        <v>144</v>
      </c>
      <c r="AK710" t="s">
        <v>145</v>
      </c>
      <c r="AL710" t="s">
        <v>144</v>
      </c>
      <c r="AM710" t="s">
        <v>145</v>
      </c>
      <c r="AN710" t="s">
        <v>145</v>
      </c>
      <c r="AO710" t="s">
        <v>146</v>
      </c>
      <c r="AR710" t="s">
        <v>145</v>
      </c>
    </row>
    <row r="711" spans="1:44" hidden="1" x14ac:dyDescent="0.3">
      <c r="A711">
        <v>423605</v>
      </c>
      <c r="B711" t="s">
        <v>1412</v>
      </c>
      <c r="AC711" t="s">
        <v>146</v>
      </c>
      <c r="AG711" t="s">
        <v>146</v>
      </c>
      <c r="AK711" t="s">
        <v>146</v>
      </c>
      <c r="AL711" t="s">
        <v>146</v>
      </c>
      <c r="AM711" t="s">
        <v>146</v>
      </c>
      <c r="AN711" t="s">
        <v>145</v>
      </c>
      <c r="AO711" t="s">
        <v>145</v>
      </c>
      <c r="AP711" t="s">
        <v>145</v>
      </c>
      <c r="AQ711" t="s">
        <v>145</v>
      </c>
      <c r="AR711" t="s">
        <v>145</v>
      </c>
    </row>
    <row r="712" spans="1:44" hidden="1" x14ac:dyDescent="0.3">
      <c r="A712">
        <v>420087</v>
      </c>
      <c r="B712" t="s">
        <v>1412</v>
      </c>
      <c r="AB712" t="s">
        <v>144</v>
      </c>
      <c r="AD712" t="s">
        <v>144</v>
      </c>
      <c r="AF712" t="s">
        <v>144</v>
      </c>
      <c r="AG712" t="s">
        <v>144</v>
      </c>
      <c r="AI712" t="s">
        <v>146</v>
      </c>
      <c r="AJ712" t="s">
        <v>146</v>
      </c>
      <c r="AK712" t="s">
        <v>146</v>
      </c>
      <c r="AL712" t="s">
        <v>146</v>
      </c>
      <c r="AM712" t="s">
        <v>144</v>
      </c>
      <c r="AN712" t="s">
        <v>145</v>
      </c>
      <c r="AO712" t="s">
        <v>145</v>
      </c>
      <c r="AP712" t="s">
        <v>145</v>
      </c>
      <c r="AQ712" t="s">
        <v>145</v>
      </c>
      <c r="AR712" t="s">
        <v>145</v>
      </c>
    </row>
    <row r="713" spans="1:44" hidden="1" x14ac:dyDescent="0.3">
      <c r="A713">
        <v>400836</v>
      </c>
      <c r="B713" t="s">
        <v>1412</v>
      </c>
      <c r="Y713" t="s">
        <v>144</v>
      </c>
      <c r="AF713" t="s">
        <v>146</v>
      </c>
      <c r="AH713" t="s">
        <v>144</v>
      </c>
      <c r="AI713" t="s">
        <v>145</v>
      </c>
      <c r="AJ713" t="s">
        <v>144</v>
      </c>
      <c r="AK713" t="s">
        <v>145</v>
      </c>
      <c r="AM713" t="s">
        <v>145</v>
      </c>
      <c r="AO713" t="s">
        <v>145</v>
      </c>
      <c r="AR713" t="s">
        <v>145</v>
      </c>
    </row>
    <row r="714" spans="1:44" hidden="1" x14ac:dyDescent="0.3">
      <c r="A714">
        <v>420015</v>
      </c>
      <c r="B714" t="s">
        <v>1412</v>
      </c>
      <c r="AE714" t="s">
        <v>145</v>
      </c>
      <c r="AK714" t="s">
        <v>144</v>
      </c>
      <c r="AO714" t="s">
        <v>144</v>
      </c>
      <c r="AR714" t="s">
        <v>146</v>
      </c>
    </row>
    <row r="715" spans="1:44" hidden="1" x14ac:dyDescent="0.3">
      <c r="A715">
        <v>411224</v>
      </c>
      <c r="B715" t="s">
        <v>1412</v>
      </c>
      <c r="AF715" t="s">
        <v>144</v>
      </c>
      <c r="AK715" t="s">
        <v>144</v>
      </c>
      <c r="AM715" t="s">
        <v>144</v>
      </c>
      <c r="AO715" t="s">
        <v>144</v>
      </c>
      <c r="AR715" t="s">
        <v>144</v>
      </c>
    </row>
    <row r="716" spans="1:44" hidden="1" x14ac:dyDescent="0.3">
      <c r="A716">
        <v>422989</v>
      </c>
      <c r="B716" t="s">
        <v>1412</v>
      </c>
      <c r="G716" t="s">
        <v>146</v>
      </c>
      <c r="X716" t="s">
        <v>145</v>
      </c>
      <c r="AN716" t="s">
        <v>145</v>
      </c>
      <c r="AO716" t="s">
        <v>145</v>
      </c>
      <c r="AQ716" t="s">
        <v>145</v>
      </c>
      <c r="AR716" t="s">
        <v>145</v>
      </c>
    </row>
    <row r="717" spans="1:44" hidden="1" x14ac:dyDescent="0.3">
      <c r="A717">
        <v>421181</v>
      </c>
      <c r="B717" t="s">
        <v>1412</v>
      </c>
      <c r="AJ717" t="s">
        <v>146</v>
      </c>
      <c r="AK717" t="s">
        <v>146</v>
      </c>
      <c r="AM717" t="s">
        <v>144</v>
      </c>
      <c r="AN717" t="s">
        <v>145</v>
      </c>
      <c r="AO717" t="s">
        <v>145</v>
      </c>
      <c r="AP717" t="s">
        <v>145</v>
      </c>
      <c r="AR717" t="s">
        <v>145</v>
      </c>
    </row>
    <row r="718" spans="1:44" hidden="1" x14ac:dyDescent="0.3">
      <c r="A718">
        <v>419982</v>
      </c>
      <c r="B718" t="s">
        <v>1412</v>
      </c>
      <c r="AM718" t="s">
        <v>146</v>
      </c>
    </row>
    <row r="719" spans="1:44" hidden="1" x14ac:dyDescent="0.3">
      <c r="A719">
        <v>423049</v>
      </c>
      <c r="B719" t="s">
        <v>1412</v>
      </c>
      <c r="AA719" t="s">
        <v>144</v>
      </c>
      <c r="AD719" t="s">
        <v>146</v>
      </c>
      <c r="AF719" t="s">
        <v>146</v>
      </c>
      <c r="AI719" t="s">
        <v>145</v>
      </c>
      <c r="AJ719" t="s">
        <v>146</v>
      </c>
      <c r="AK719" t="s">
        <v>145</v>
      </c>
      <c r="AM719" t="s">
        <v>145</v>
      </c>
      <c r="AN719" t="s">
        <v>145</v>
      </c>
      <c r="AO719" t="s">
        <v>145</v>
      </c>
      <c r="AP719" t="s">
        <v>145</v>
      </c>
      <c r="AQ719" t="s">
        <v>145</v>
      </c>
      <c r="AR719" t="s">
        <v>145</v>
      </c>
    </row>
    <row r="720" spans="1:44" hidden="1" x14ac:dyDescent="0.3">
      <c r="A720">
        <v>419358</v>
      </c>
      <c r="B720" t="s">
        <v>1412</v>
      </c>
      <c r="Q720" t="s">
        <v>144</v>
      </c>
      <c r="AF720" t="s">
        <v>144</v>
      </c>
      <c r="AH720" t="s">
        <v>144</v>
      </c>
      <c r="AI720" t="s">
        <v>145</v>
      </c>
      <c r="AJ720" t="s">
        <v>145</v>
      </c>
      <c r="AK720" t="s">
        <v>146</v>
      </c>
      <c r="AL720" t="s">
        <v>146</v>
      </c>
      <c r="AM720" t="s">
        <v>145</v>
      </c>
      <c r="AN720" t="s">
        <v>145</v>
      </c>
      <c r="AO720" t="s">
        <v>146</v>
      </c>
      <c r="AP720" t="s">
        <v>146</v>
      </c>
      <c r="AQ720" t="s">
        <v>145</v>
      </c>
      <c r="AR720" t="s">
        <v>145</v>
      </c>
    </row>
    <row r="721" spans="1:44" hidden="1" x14ac:dyDescent="0.3">
      <c r="A721">
        <v>411842</v>
      </c>
      <c r="B721" t="s">
        <v>1412</v>
      </c>
      <c r="AF721" t="s">
        <v>144</v>
      </c>
      <c r="AM721" t="s">
        <v>144</v>
      </c>
    </row>
    <row r="722" spans="1:44" hidden="1" x14ac:dyDescent="0.3">
      <c r="A722">
        <v>422533</v>
      </c>
      <c r="B722" t="s">
        <v>1412</v>
      </c>
      <c r="W722" t="s">
        <v>144</v>
      </c>
      <c r="AJ722" t="s">
        <v>145</v>
      </c>
      <c r="AK722" t="s">
        <v>146</v>
      </c>
      <c r="AL722" t="s">
        <v>145</v>
      </c>
      <c r="AM722" t="s">
        <v>145</v>
      </c>
      <c r="AN722" t="s">
        <v>145</v>
      </c>
      <c r="AO722" t="s">
        <v>145</v>
      </c>
      <c r="AP722" t="s">
        <v>145</v>
      </c>
      <c r="AQ722" t="s">
        <v>145</v>
      </c>
      <c r="AR722" t="s">
        <v>145</v>
      </c>
    </row>
    <row r="723" spans="1:44" hidden="1" x14ac:dyDescent="0.3">
      <c r="A723">
        <v>424350</v>
      </c>
      <c r="B723" t="s">
        <v>1412</v>
      </c>
      <c r="AH723" t="s">
        <v>144</v>
      </c>
      <c r="AI723" t="s">
        <v>144</v>
      </c>
      <c r="AK723" t="s">
        <v>144</v>
      </c>
      <c r="AL723" t="s">
        <v>144</v>
      </c>
      <c r="AN723" t="s">
        <v>145</v>
      </c>
      <c r="AO723" t="s">
        <v>145</v>
      </c>
      <c r="AP723" t="s">
        <v>145</v>
      </c>
      <c r="AQ723" t="s">
        <v>145</v>
      </c>
      <c r="AR723" t="s">
        <v>145</v>
      </c>
    </row>
    <row r="724" spans="1:44" hidden="1" x14ac:dyDescent="0.3">
      <c r="A724">
        <v>418076</v>
      </c>
      <c r="B724" t="s">
        <v>1412</v>
      </c>
      <c r="AJ724" t="s">
        <v>144</v>
      </c>
      <c r="AK724" t="s">
        <v>146</v>
      </c>
      <c r="AL724" t="s">
        <v>144</v>
      </c>
      <c r="AP724" t="s">
        <v>146</v>
      </c>
      <c r="AQ724" t="s">
        <v>145</v>
      </c>
      <c r="AR724" t="s">
        <v>145</v>
      </c>
    </row>
    <row r="725" spans="1:44" hidden="1" x14ac:dyDescent="0.3">
      <c r="A725">
        <v>418403</v>
      </c>
      <c r="B725" t="s">
        <v>1412</v>
      </c>
      <c r="AO725" t="s">
        <v>144</v>
      </c>
    </row>
    <row r="726" spans="1:44" hidden="1" x14ac:dyDescent="0.3">
      <c r="A726">
        <v>422518</v>
      </c>
      <c r="B726" t="s">
        <v>1412</v>
      </c>
      <c r="AM726" t="s">
        <v>144</v>
      </c>
      <c r="AO726" t="s">
        <v>146</v>
      </c>
      <c r="AR726" t="s">
        <v>146</v>
      </c>
    </row>
    <row r="727" spans="1:44" hidden="1" x14ac:dyDescent="0.3">
      <c r="A727">
        <v>424012</v>
      </c>
      <c r="B727" t="s">
        <v>1412</v>
      </c>
      <c r="M727" t="s">
        <v>145</v>
      </c>
      <c r="Q727" t="s">
        <v>146</v>
      </c>
      <c r="AF727" t="s">
        <v>144</v>
      </c>
      <c r="AI727" t="s">
        <v>146</v>
      </c>
      <c r="AJ727" t="s">
        <v>145</v>
      </c>
      <c r="AK727" t="s">
        <v>145</v>
      </c>
      <c r="AL727" t="s">
        <v>145</v>
      </c>
      <c r="AM727" t="s">
        <v>146</v>
      </c>
      <c r="AN727" t="s">
        <v>145</v>
      </c>
      <c r="AO727" t="s">
        <v>146</v>
      </c>
      <c r="AR727" t="s">
        <v>145</v>
      </c>
    </row>
    <row r="728" spans="1:44" hidden="1" x14ac:dyDescent="0.3">
      <c r="A728">
        <v>424879</v>
      </c>
      <c r="B728" t="s">
        <v>1412</v>
      </c>
      <c r="AI728" t="s">
        <v>144</v>
      </c>
      <c r="AJ728" t="s">
        <v>145</v>
      </c>
      <c r="AK728" t="s">
        <v>145</v>
      </c>
      <c r="AM728" t="s">
        <v>144</v>
      </c>
      <c r="AN728" t="s">
        <v>145</v>
      </c>
      <c r="AO728" t="s">
        <v>145</v>
      </c>
      <c r="AP728" t="s">
        <v>145</v>
      </c>
      <c r="AQ728" t="s">
        <v>145</v>
      </c>
      <c r="AR728" t="s">
        <v>145</v>
      </c>
    </row>
    <row r="729" spans="1:44" hidden="1" x14ac:dyDescent="0.3">
      <c r="A729">
        <v>418474</v>
      </c>
      <c r="B729" t="s">
        <v>1412</v>
      </c>
      <c r="M729" t="s">
        <v>145</v>
      </c>
      <c r="AK729" t="s">
        <v>146</v>
      </c>
      <c r="AO729" t="s">
        <v>146</v>
      </c>
      <c r="AP729" t="s">
        <v>144</v>
      </c>
      <c r="AQ729" t="s">
        <v>145</v>
      </c>
      <c r="AR729" t="s">
        <v>146</v>
      </c>
    </row>
    <row r="730" spans="1:44" hidden="1" x14ac:dyDescent="0.3">
      <c r="A730">
        <v>418488</v>
      </c>
      <c r="B730" t="s">
        <v>1412</v>
      </c>
      <c r="AJ730" t="s">
        <v>144</v>
      </c>
      <c r="AM730" t="s">
        <v>144</v>
      </c>
      <c r="AN730" t="s">
        <v>146</v>
      </c>
      <c r="AO730" t="s">
        <v>146</v>
      </c>
      <c r="AP730" t="s">
        <v>146</v>
      </c>
      <c r="AQ730" t="s">
        <v>146</v>
      </c>
      <c r="AR730" t="s">
        <v>146</v>
      </c>
    </row>
    <row r="731" spans="1:44" hidden="1" x14ac:dyDescent="0.3">
      <c r="A731">
        <v>408638</v>
      </c>
      <c r="B731" t="s">
        <v>1412</v>
      </c>
      <c r="AF731" t="s">
        <v>144</v>
      </c>
      <c r="AI731" t="s">
        <v>144</v>
      </c>
      <c r="AM731" t="s">
        <v>144</v>
      </c>
      <c r="AO731" t="s">
        <v>144</v>
      </c>
      <c r="AR731" t="s">
        <v>144</v>
      </c>
    </row>
    <row r="732" spans="1:44" hidden="1" x14ac:dyDescent="0.3">
      <c r="A732">
        <v>423465</v>
      </c>
      <c r="B732" t="s">
        <v>1412</v>
      </c>
      <c r="AE732" t="s">
        <v>144</v>
      </c>
      <c r="AI732" t="s">
        <v>146</v>
      </c>
      <c r="AK732" t="s">
        <v>146</v>
      </c>
      <c r="AL732" t="s">
        <v>144</v>
      </c>
      <c r="AM732" t="s">
        <v>144</v>
      </c>
      <c r="AN732" t="s">
        <v>146</v>
      </c>
      <c r="AP732" t="s">
        <v>146</v>
      </c>
      <c r="AQ732" t="s">
        <v>146</v>
      </c>
      <c r="AR732" t="s">
        <v>146</v>
      </c>
    </row>
    <row r="733" spans="1:44" hidden="1" x14ac:dyDescent="0.3">
      <c r="A733">
        <v>422987</v>
      </c>
      <c r="B733" t="s">
        <v>1412</v>
      </c>
      <c r="AI733" t="s">
        <v>144</v>
      </c>
      <c r="AN733" t="s">
        <v>145</v>
      </c>
      <c r="AO733" t="s">
        <v>146</v>
      </c>
      <c r="AQ733" t="s">
        <v>146</v>
      </c>
    </row>
    <row r="734" spans="1:44" hidden="1" x14ac:dyDescent="0.3">
      <c r="A734">
        <v>417066</v>
      </c>
      <c r="B734" t="s">
        <v>1412</v>
      </c>
      <c r="Z734" t="s">
        <v>144</v>
      </c>
      <c r="AF734" t="s">
        <v>144</v>
      </c>
      <c r="AI734" t="s">
        <v>146</v>
      </c>
      <c r="AJ734" t="s">
        <v>144</v>
      </c>
      <c r="AK734" t="s">
        <v>144</v>
      </c>
      <c r="AL734" t="s">
        <v>144</v>
      </c>
      <c r="AM734" t="s">
        <v>144</v>
      </c>
      <c r="AN734" t="s">
        <v>145</v>
      </c>
      <c r="AP734" t="s">
        <v>146</v>
      </c>
      <c r="AQ734" t="s">
        <v>146</v>
      </c>
      <c r="AR734" t="s">
        <v>146</v>
      </c>
    </row>
    <row r="735" spans="1:44" hidden="1" x14ac:dyDescent="0.3">
      <c r="A735">
        <v>413488</v>
      </c>
      <c r="B735" t="s">
        <v>1412</v>
      </c>
      <c r="AA735" t="s">
        <v>146</v>
      </c>
      <c r="AB735" t="s">
        <v>144</v>
      </c>
      <c r="AD735" t="s">
        <v>144</v>
      </c>
      <c r="AF735" t="s">
        <v>144</v>
      </c>
      <c r="AI735" t="s">
        <v>145</v>
      </c>
      <c r="AJ735" t="s">
        <v>145</v>
      </c>
      <c r="AK735" t="s">
        <v>145</v>
      </c>
      <c r="AL735" t="s">
        <v>144</v>
      </c>
      <c r="AM735" t="s">
        <v>145</v>
      </c>
      <c r="AN735" t="s">
        <v>145</v>
      </c>
      <c r="AO735" t="s">
        <v>145</v>
      </c>
      <c r="AP735" t="s">
        <v>146</v>
      </c>
      <c r="AQ735" t="s">
        <v>145</v>
      </c>
      <c r="AR735" t="s">
        <v>145</v>
      </c>
    </row>
    <row r="736" spans="1:44" hidden="1" x14ac:dyDescent="0.3">
      <c r="A736">
        <v>416978</v>
      </c>
      <c r="B736" t="s">
        <v>1412</v>
      </c>
      <c r="V736" t="s">
        <v>146</v>
      </c>
      <c r="AM736" t="s">
        <v>144</v>
      </c>
      <c r="AP736" t="s">
        <v>146</v>
      </c>
      <c r="AQ736" t="s">
        <v>146</v>
      </c>
      <c r="AR736" t="s">
        <v>146</v>
      </c>
    </row>
    <row r="737" spans="1:44" hidden="1" x14ac:dyDescent="0.3">
      <c r="A737">
        <v>421417</v>
      </c>
      <c r="B737" t="s">
        <v>1412</v>
      </c>
      <c r="E737" t="s">
        <v>144</v>
      </c>
      <c r="AK737" t="s">
        <v>145</v>
      </c>
      <c r="AL737" t="s">
        <v>145</v>
      </c>
      <c r="AM737" t="s">
        <v>144</v>
      </c>
      <c r="AN737" t="s">
        <v>145</v>
      </c>
      <c r="AO737" t="s">
        <v>145</v>
      </c>
      <c r="AP737" t="s">
        <v>145</v>
      </c>
      <c r="AQ737" t="s">
        <v>145</v>
      </c>
      <c r="AR737" t="s">
        <v>145</v>
      </c>
    </row>
    <row r="738" spans="1:44" hidden="1" x14ac:dyDescent="0.3">
      <c r="A738">
        <v>404689</v>
      </c>
      <c r="B738" t="s">
        <v>1412</v>
      </c>
      <c r="AB738" t="s">
        <v>144</v>
      </c>
      <c r="AD738" t="s">
        <v>144</v>
      </c>
      <c r="AE738" t="s">
        <v>144</v>
      </c>
      <c r="AI738" t="s">
        <v>145</v>
      </c>
      <c r="AJ738" t="s">
        <v>144</v>
      </c>
      <c r="AK738" t="s">
        <v>145</v>
      </c>
      <c r="AL738" t="s">
        <v>144</v>
      </c>
      <c r="AM738" t="s">
        <v>146</v>
      </c>
      <c r="AN738" t="s">
        <v>145</v>
      </c>
      <c r="AO738" t="s">
        <v>145</v>
      </c>
      <c r="AP738" t="s">
        <v>145</v>
      </c>
      <c r="AQ738" t="s">
        <v>144</v>
      </c>
      <c r="AR738" t="s">
        <v>146</v>
      </c>
    </row>
    <row r="739" spans="1:44" hidden="1" x14ac:dyDescent="0.3">
      <c r="A739">
        <v>414445</v>
      </c>
      <c r="B739" t="s">
        <v>1412</v>
      </c>
      <c r="AR739" t="s">
        <v>144</v>
      </c>
    </row>
    <row r="740" spans="1:44" hidden="1" x14ac:dyDescent="0.3">
      <c r="A740">
        <v>418237</v>
      </c>
      <c r="B740" t="s">
        <v>1412</v>
      </c>
      <c r="AJ740" t="s">
        <v>144</v>
      </c>
      <c r="AM740" t="s">
        <v>144</v>
      </c>
      <c r="AN740" t="s">
        <v>145</v>
      </c>
      <c r="AO740" t="s">
        <v>146</v>
      </c>
      <c r="AP740" t="s">
        <v>145</v>
      </c>
      <c r="AQ740" t="s">
        <v>146</v>
      </c>
      <c r="AR740" t="s">
        <v>145</v>
      </c>
    </row>
    <row r="741" spans="1:44" hidden="1" x14ac:dyDescent="0.3">
      <c r="A741">
        <v>413185</v>
      </c>
      <c r="B741" t="s">
        <v>1412</v>
      </c>
      <c r="AQ741" t="s">
        <v>146</v>
      </c>
    </row>
    <row r="742" spans="1:44" hidden="1" x14ac:dyDescent="0.3">
      <c r="A742">
        <v>419348</v>
      </c>
      <c r="B742" t="s">
        <v>1412</v>
      </c>
      <c r="AO742" t="s">
        <v>144</v>
      </c>
    </row>
    <row r="743" spans="1:44" hidden="1" x14ac:dyDescent="0.3">
      <c r="A743">
        <v>420111</v>
      </c>
      <c r="B743" t="s">
        <v>1412</v>
      </c>
      <c r="R743" t="s">
        <v>146</v>
      </c>
      <c r="AA743" t="s">
        <v>144</v>
      </c>
      <c r="AF743" t="s">
        <v>145</v>
      </c>
      <c r="AH743" t="s">
        <v>146</v>
      </c>
      <c r="AI743" t="s">
        <v>146</v>
      </c>
      <c r="AJ743" t="s">
        <v>146</v>
      </c>
      <c r="AM743" t="s">
        <v>145</v>
      </c>
      <c r="AN743" t="s">
        <v>145</v>
      </c>
      <c r="AQ743" t="s">
        <v>146</v>
      </c>
      <c r="AR743" t="s">
        <v>145</v>
      </c>
    </row>
    <row r="744" spans="1:44" hidden="1" x14ac:dyDescent="0.3">
      <c r="A744">
        <v>417711</v>
      </c>
      <c r="B744" t="s">
        <v>1412</v>
      </c>
      <c r="E744" t="s">
        <v>144</v>
      </c>
      <c r="Q744" t="s">
        <v>144</v>
      </c>
      <c r="AI744" t="s">
        <v>146</v>
      </c>
      <c r="AK744" t="s">
        <v>144</v>
      </c>
      <c r="AM744" t="s">
        <v>144</v>
      </c>
      <c r="AN744" t="s">
        <v>145</v>
      </c>
      <c r="AO744" t="s">
        <v>146</v>
      </c>
      <c r="AP744" t="s">
        <v>146</v>
      </c>
      <c r="AQ744" t="s">
        <v>146</v>
      </c>
      <c r="AR744" t="s">
        <v>146</v>
      </c>
    </row>
    <row r="745" spans="1:44" hidden="1" x14ac:dyDescent="0.3">
      <c r="A745">
        <v>417406</v>
      </c>
      <c r="B745" t="s">
        <v>1412</v>
      </c>
      <c r="AF745" t="s">
        <v>144</v>
      </c>
      <c r="AO745" t="s">
        <v>144</v>
      </c>
      <c r="AR745" t="s">
        <v>144</v>
      </c>
    </row>
    <row r="746" spans="1:44" hidden="1" x14ac:dyDescent="0.3">
      <c r="A746">
        <v>424296</v>
      </c>
      <c r="B746" t="s">
        <v>1412</v>
      </c>
      <c r="AP746" t="s">
        <v>144</v>
      </c>
    </row>
    <row r="747" spans="1:44" hidden="1" x14ac:dyDescent="0.3">
      <c r="A747">
        <v>422482</v>
      </c>
      <c r="B747" t="s">
        <v>1412</v>
      </c>
      <c r="AF747" t="s">
        <v>144</v>
      </c>
      <c r="AH747" t="s">
        <v>144</v>
      </c>
      <c r="AJ747" t="s">
        <v>145</v>
      </c>
      <c r="AK747" t="s">
        <v>144</v>
      </c>
      <c r="AL747" t="s">
        <v>144</v>
      </c>
      <c r="AM747" t="s">
        <v>146</v>
      </c>
      <c r="AN747" t="s">
        <v>145</v>
      </c>
      <c r="AO747" t="s">
        <v>146</v>
      </c>
      <c r="AP747" t="s">
        <v>145</v>
      </c>
      <c r="AQ747" t="s">
        <v>145</v>
      </c>
      <c r="AR747" t="s">
        <v>145</v>
      </c>
    </row>
    <row r="748" spans="1:44" hidden="1" x14ac:dyDescent="0.3">
      <c r="A748">
        <v>420336</v>
      </c>
      <c r="B748" t="s">
        <v>1412</v>
      </c>
      <c r="AQ748" t="s">
        <v>146</v>
      </c>
    </row>
    <row r="749" spans="1:44" hidden="1" x14ac:dyDescent="0.3">
      <c r="A749">
        <v>423506</v>
      </c>
      <c r="B749" t="s">
        <v>1412</v>
      </c>
      <c r="S749" t="s">
        <v>144</v>
      </c>
      <c r="AE749" t="s">
        <v>146</v>
      </c>
      <c r="AI749" t="s">
        <v>145</v>
      </c>
      <c r="AJ749" t="s">
        <v>144</v>
      </c>
      <c r="AK749" t="s">
        <v>145</v>
      </c>
      <c r="AN749" t="s">
        <v>145</v>
      </c>
      <c r="AO749" t="s">
        <v>145</v>
      </c>
      <c r="AP749" t="s">
        <v>145</v>
      </c>
      <c r="AQ749" t="s">
        <v>146</v>
      </c>
      <c r="AR749" t="s">
        <v>145</v>
      </c>
    </row>
    <row r="750" spans="1:44" hidden="1" x14ac:dyDescent="0.3">
      <c r="A750">
        <v>421701</v>
      </c>
      <c r="B750" t="s">
        <v>1412</v>
      </c>
      <c r="AM750" t="s">
        <v>144</v>
      </c>
    </row>
    <row r="751" spans="1:44" hidden="1" x14ac:dyDescent="0.3">
      <c r="A751">
        <v>409603</v>
      </c>
      <c r="B751" t="s">
        <v>1412</v>
      </c>
      <c r="AM751" t="s">
        <v>144</v>
      </c>
    </row>
    <row r="752" spans="1:44" hidden="1" x14ac:dyDescent="0.3">
      <c r="A752">
        <v>420836</v>
      </c>
      <c r="B752" t="s">
        <v>1412</v>
      </c>
      <c r="AD752" t="s">
        <v>144</v>
      </c>
      <c r="AE752" t="s">
        <v>146</v>
      </c>
      <c r="AI752" t="s">
        <v>144</v>
      </c>
      <c r="AK752" t="s">
        <v>146</v>
      </c>
      <c r="AM752" t="s">
        <v>146</v>
      </c>
      <c r="AN752" t="s">
        <v>145</v>
      </c>
      <c r="AO752" t="s">
        <v>145</v>
      </c>
      <c r="AP752" t="s">
        <v>145</v>
      </c>
      <c r="AQ752" t="s">
        <v>145</v>
      </c>
      <c r="AR752" t="s">
        <v>145</v>
      </c>
    </row>
    <row r="753" spans="1:44" hidden="1" x14ac:dyDescent="0.3">
      <c r="A753">
        <v>419236</v>
      </c>
      <c r="B753" t="s">
        <v>1412</v>
      </c>
      <c r="AG753" t="s">
        <v>144</v>
      </c>
      <c r="AI753" t="s">
        <v>144</v>
      </c>
      <c r="AJ753" t="s">
        <v>144</v>
      </c>
      <c r="AK753" t="s">
        <v>144</v>
      </c>
      <c r="AL753" t="s">
        <v>144</v>
      </c>
      <c r="AN753" t="s">
        <v>146</v>
      </c>
      <c r="AO753" t="s">
        <v>146</v>
      </c>
      <c r="AP753" t="s">
        <v>146</v>
      </c>
      <c r="AQ753" t="s">
        <v>146</v>
      </c>
      <c r="AR753" t="s">
        <v>145</v>
      </c>
    </row>
    <row r="754" spans="1:44" hidden="1" x14ac:dyDescent="0.3">
      <c r="A754">
        <v>420640</v>
      </c>
      <c r="B754" t="s">
        <v>1412</v>
      </c>
      <c r="L754" t="s">
        <v>145</v>
      </c>
      <c r="AA754" t="s">
        <v>146</v>
      </c>
      <c r="AF754" t="s">
        <v>145</v>
      </c>
      <c r="AK754" t="s">
        <v>146</v>
      </c>
      <c r="AR754" t="s">
        <v>145</v>
      </c>
    </row>
    <row r="755" spans="1:44" hidden="1" x14ac:dyDescent="0.3">
      <c r="A755">
        <v>424063</v>
      </c>
      <c r="B755" t="s">
        <v>1412</v>
      </c>
      <c r="AD755" t="s">
        <v>144</v>
      </c>
      <c r="AI755" t="s">
        <v>144</v>
      </c>
      <c r="AJ755" t="s">
        <v>144</v>
      </c>
      <c r="AL755" t="s">
        <v>146</v>
      </c>
      <c r="AN755" t="s">
        <v>145</v>
      </c>
      <c r="AQ755" t="s">
        <v>146</v>
      </c>
      <c r="AR755" t="s">
        <v>145</v>
      </c>
    </row>
    <row r="756" spans="1:44" hidden="1" x14ac:dyDescent="0.3">
      <c r="A756">
        <v>417437</v>
      </c>
      <c r="B756" t="s">
        <v>1412</v>
      </c>
      <c r="AQ756" t="s">
        <v>146</v>
      </c>
    </row>
    <row r="757" spans="1:44" hidden="1" x14ac:dyDescent="0.3">
      <c r="A757">
        <v>422353</v>
      </c>
      <c r="B757" t="s">
        <v>1412</v>
      </c>
      <c r="Q757" t="s">
        <v>146</v>
      </c>
      <c r="AI757" t="s">
        <v>145</v>
      </c>
      <c r="AJ757" t="s">
        <v>146</v>
      </c>
      <c r="AK757" t="s">
        <v>146</v>
      </c>
      <c r="AL757" t="s">
        <v>145</v>
      </c>
      <c r="AN757" t="s">
        <v>146</v>
      </c>
      <c r="AO757" t="s">
        <v>145</v>
      </c>
      <c r="AP757" t="s">
        <v>145</v>
      </c>
      <c r="AQ757" t="s">
        <v>146</v>
      </c>
      <c r="AR757" t="s">
        <v>145</v>
      </c>
    </row>
    <row r="758" spans="1:44" hidden="1" x14ac:dyDescent="0.3">
      <c r="A758">
        <v>417384</v>
      </c>
      <c r="B758" t="s">
        <v>1412</v>
      </c>
      <c r="AA758" t="s">
        <v>144</v>
      </c>
      <c r="AJ758" t="s">
        <v>146</v>
      </c>
      <c r="AK758" t="s">
        <v>144</v>
      </c>
      <c r="AL758" t="s">
        <v>146</v>
      </c>
      <c r="AN758" t="s">
        <v>145</v>
      </c>
      <c r="AO758" t="s">
        <v>146</v>
      </c>
      <c r="AP758" t="s">
        <v>146</v>
      </c>
      <c r="AQ758" t="s">
        <v>146</v>
      </c>
      <c r="AR758" t="s">
        <v>146</v>
      </c>
    </row>
    <row r="759" spans="1:44" hidden="1" x14ac:dyDescent="0.3">
      <c r="A759">
        <v>422356</v>
      </c>
      <c r="B759" t="s">
        <v>1412</v>
      </c>
      <c r="S759" t="s">
        <v>144</v>
      </c>
      <c r="AE759" t="s">
        <v>146</v>
      </c>
      <c r="AI759" t="s">
        <v>145</v>
      </c>
      <c r="AK759" t="s">
        <v>145</v>
      </c>
      <c r="AM759" t="s">
        <v>146</v>
      </c>
      <c r="AN759" t="s">
        <v>145</v>
      </c>
      <c r="AO759" t="s">
        <v>146</v>
      </c>
      <c r="AP759" t="s">
        <v>145</v>
      </c>
      <c r="AR759" t="s">
        <v>145</v>
      </c>
    </row>
    <row r="760" spans="1:44" hidden="1" x14ac:dyDescent="0.3">
      <c r="A760">
        <v>416525</v>
      </c>
      <c r="B760" t="s">
        <v>1412</v>
      </c>
      <c r="H760" t="s">
        <v>146</v>
      </c>
      <c r="N760" t="s">
        <v>144</v>
      </c>
      <c r="S760" t="s">
        <v>146</v>
      </c>
      <c r="AI760" t="s">
        <v>145</v>
      </c>
      <c r="AO760" t="s">
        <v>146</v>
      </c>
      <c r="AR760" t="s">
        <v>145</v>
      </c>
    </row>
    <row r="761" spans="1:44" hidden="1" x14ac:dyDescent="0.3">
      <c r="A761">
        <v>418682</v>
      </c>
      <c r="B761" t="s">
        <v>1412</v>
      </c>
      <c r="AI761" t="s">
        <v>144</v>
      </c>
      <c r="AN761" t="s">
        <v>144</v>
      </c>
      <c r="AO761" t="s">
        <v>146</v>
      </c>
    </row>
    <row r="762" spans="1:44" hidden="1" x14ac:dyDescent="0.3">
      <c r="A762">
        <v>419309</v>
      </c>
      <c r="B762" t="s">
        <v>1412</v>
      </c>
      <c r="AO762" t="s">
        <v>144</v>
      </c>
    </row>
    <row r="763" spans="1:44" hidden="1" x14ac:dyDescent="0.3">
      <c r="A763">
        <v>423324</v>
      </c>
      <c r="B763" t="s">
        <v>1412</v>
      </c>
      <c r="AD763" t="s">
        <v>144</v>
      </c>
      <c r="AJ763" t="s">
        <v>146</v>
      </c>
      <c r="AK763" t="s">
        <v>144</v>
      </c>
      <c r="AN763" t="s">
        <v>146</v>
      </c>
      <c r="AO763" t="s">
        <v>146</v>
      </c>
      <c r="AQ763" t="s">
        <v>146</v>
      </c>
    </row>
    <row r="764" spans="1:44" hidden="1" x14ac:dyDescent="0.3">
      <c r="A764">
        <v>417763</v>
      </c>
      <c r="B764" t="s">
        <v>1412</v>
      </c>
      <c r="U764" t="s">
        <v>146</v>
      </c>
      <c r="X764" t="s">
        <v>146</v>
      </c>
      <c r="AI764" t="s">
        <v>146</v>
      </c>
      <c r="AK764" t="s">
        <v>145</v>
      </c>
      <c r="AN764" t="s">
        <v>145</v>
      </c>
      <c r="AO764" t="s">
        <v>145</v>
      </c>
      <c r="AP764" t="s">
        <v>145</v>
      </c>
      <c r="AQ764" t="s">
        <v>145</v>
      </c>
      <c r="AR764" t="s">
        <v>145</v>
      </c>
    </row>
    <row r="765" spans="1:44" hidden="1" x14ac:dyDescent="0.3">
      <c r="A765">
        <v>420885</v>
      </c>
      <c r="B765" t="s">
        <v>1412</v>
      </c>
      <c r="AD765" t="s">
        <v>144</v>
      </c>
      <c r="AE765" t="s">
        <v>145</v>
      </c>
      <c r="AF765" t="s">
        <v>144</v>
      </c>
      <c r="AI765" t="s">
        <v>144</v>
      </c>
      <c r="AJ765" t="s">
        <v>144</v>
      </c>
      <c r="AK765" t="s">
        <v>145</v>
      </c>
      <c r="AL765" t="s">
        <v>144</v>
      </c>
      <c r="AM765" t="s">
        <v>145</v>
      </c>
      <c r="AN765" t="s">
        <v>145</v>
      </c>
      <c r="AO765" t="s">
        <v>146</v>
      </c>
      <c r="AP765" t="s">
        <v>145</v>
      </c>
      <c r="AQ765" t="s">
        <v>145</v>
      </c>
      <c r="AR765" t="s">
        <v>145</v>
      </c>
    </row>
    <row r="766" spans="1:44" hidden="1" x14ac:dyDescent="0.3">
      <c r="A766">
        <v>419004</v>
      </c>
      <c r="B766" t="s">
        <v>1412</v>
      </c>
      <c r="W766" t="s">
        <v>145</v>
      </c>
      <c r="AF766" t="s">
        <v>145</v>
      </c>
      <c r="AI766" t="s">
        <v>146</v>
      </c>
      <c r="AJ766" t="s">
        <v>146</v>
      </c>
      <c r="AK766" t="s">
        <v>146</v>
      </c>
      <c r="AM766" t="s">
        <v>145</v>
      </c>
      <c r="AN766" t="s">
        <v>145</v>
      </c>
      <c r="AO766" t="s">
        <v>144</v>
      </c>
      <c r="AP766" t="s">
        <v>145</v>
      </c>
      <c r="AQ766" t="s">
        <v>146</v>
      </c>
      <c r="AR766" t="s">
        <v>145</v>
      </c>
    </row>
    <row r="767" spans="1:44" hidden="1" x14ac:dyDescent="0.3">
      <c r="A767">
        <v>422618</v>
      </c>
      <c r="B767" t="s">
        <v>1412</v>
      </c>
      <c r="AF767" t="s">
        <v>146</v>
      </c>
      <c r="AN767" t="s">
        <v>145</v>
      </c>
      <c r="AO767" t="s">
        <v>145</v>
      </c>
      <c r="AP767" t="s">
        <v>145</v>
      </c>
      <c r="AQ767" t="s">
        <v>145</v>
      </c>
      <c r="AR767" t="s">
        <v>145</v>
      </c>
    </row>
    <row r="768" spans="1:44" hidden="1" x14ac:dyDescent="0.3">
      <c r="A768">
        <v>400866</v>
      </c>
      <c r="B768" t="s">
        <v>1412</v>
      </c>
      <c r="AA768" t="s">
        <v>144</v>
      </c>
      <c r="AF768" t="s">
        <v>144</v>
      </c>
      <c r="AM768" t="s">
        <v>146</v>
      </c>
      <c r="AO768" t="s">
        <v>144</v>
      </c>
      <c r="AR768" t="s">
        <v>146</v>
      </c>
    </row>
    <row r="769" spans="1:44" hidden="1" x14ac:dyDescent="0.3">
      <c r="A769">
        <v>402675</v>
      </c>
      <c r="B769" t="s">
        <v>1412</v>
      </c>
      <c r="AM769" t="s">
        <v>144</v>
      </c>
    </row>
    <row r="770" spans="1:44" hidden="1" x14ac:dyDescent="0.3">
      <c r="A770">
        <v>420227</v>
      </c>
      <c r="B770" t="s">
        <v>1412</v>
      </c>
      <c r="AP770" t="s">
        <v>145</v>
      </c>
      <c r="AQ770" t="s">
        <v>145</v>
      </c>
    </row>
    <row r="771" spans="1:44" hidden="1" x14ac:dyDescent="0.3">
      <c r="A771">
        <v>421287</v>
      </c>
      <c r="B771" t="s">
        <v>1412</v>
      </c>
      <c r="AI771" t="s">
        <v>144</v>
      </c>
      <c r="AJ771" t="s">
        <v>146</v>
      </c>
      <c r="AO771" t="s">
        <v>146</v>
      </c>
      <c r="AQ771" t="s">
        <v>144</v>
      </c>
      <c r="AR771" t="s">
        <v>144</v>
      </c>
    </row>
    <row r="772" spans="1:44" hidden="1" x14ac:dyDescent="0.3">
      <c r="A772">
        <v>422372</v>
      </c>
      <c r="B772" t="s">
        <v>1412</v>
      </c>
      <c r="AE772" t="s">
        <v>146</v>
      </c>
      <c r="AI772" t="s">
        <v>145</v>
      </c>
      <c r="AK772" t="s">
        <v>145</v>
      </c>
      <c r="AM772" t="s">
        <v>146</v>
      </c>
      <c r="AN772" t="s">
        <v>145</v>
      </c>
      <c r="AO772" t="s">
        <v>146</v>
      </c>
      <c r="AP772" t="s">
        <v>145</v>
      </c>
      <c r="AR772" t="s">
        <v>145</v>
      </c>
    </row>
    <row r="773" spans="1:44" hidden="1" x14ac:dyDescent="0.3">
      <c r="A773">
        <v>423788</v>
      </c>
      <c r="B773" t="s">
        <v>1412</v>
      </c>
      <c r="Q773" t="s">
        <v>145</v>
      </c>
      <c r="AD773" t="s">
        <v>146</v>
      </c>
      <c r="AI773" t="s">
        <v>145</v>
      </c>
      <c r="AK773" t="s">
        <v>145</v>
      </c>
      <c r="AL773" t="s">
        <v>146</v>
      </c>
      <c r="AM773" t="s">
        <v>145</v>
      </c>
      <c r="AN773" t="s">
        <v>145</v>
      </c>
      <c r="AR773" t="s">
        <v>145</v>
      </c>
    </row>
    <row r="774" spans="1:44" hidden="1" x14ac:dyDescent="0.3">
      <c r="A774">
        <v>421101</v>
      </c>
      <c r="B774" t="s">
        <v>1412</v>
      </c>
      <c r="AI774" t="s">
        <v>145</v>
      </c>
      <c r="AR774" t="s">
        <v>145</v>
      </c>
    </row>
    <row r="775" spans="1:44" hidden="1" x14ac:dyDescent="0.3">
      <c r="A775">
        <v>422216</v>
      </c>
      <c r="B775" t="s">
        <v>1412</v>
      </c>
      <c r="AI775" t="s">
        <v>146</v>
      </c>
      <c r="AL775" t="s">
        <v>145</v>
      </c>
      <c r="AN775" t="s">
        <v>145</v>
      </c>
      <c r="AO775" t="s">
        <v>146</v>
      </c>
    </row>
    <row r="776" spans="1:44" hidden="1" x14ac:dyDescent="0.3">
      <c r="A776">
        <v>420893</v>
      </c>
      <c r="B776" t="s">
        <v>1412</v>
      </c>
      <c r="AE776" t="s">
        <v>144</v>
      </c>
      <c r="AI776" t="s">
        <v>144</v>
      </c>
      <c r="AK776" t="s">
        <v>146</v>
      </c>
      <c r="AL776" t="s">
        <v>144</v>
      </c>
      <c r="AM776" t="s">
        <v>144</v>
      </c>
      <c r="AN776" t="s">
        <v>145</v>
      </c>
      <c r="AO776" t="s">
        <v>146</v>
      </c>
      <c r="AP776" t="s">
        <v>145</v>
      </c>
      <c r="AQ776" t="s">
        <v>145</v>
      </c>
      <c r="AR776" t="s">
        <v>145</v>
      </c>
    </row>
    <row r="777" spans="1:44" hidden="1" x14ac:dyDescent="0.3">
      <c r="A777">
        <v>424214</v>
      </c>
      <c r="B777" t="s">
        <v>1412</v>
      </c>
      <c r="AE777" t="s">
        <v>146</v>
      </c>
      <c r="AG777" t="s">
        <v>145</v>
      </c>
      <c r="AI777" t="s">
        <v>146</v>
      </c>
      <c r="AK777" t="s">
        <v>146</v>
      </c>
      <c r="AL777" t="s">
        <v>145</v>
      </c>
      <c r="AN777" t="s">
        <v>145</v>
      </c>
      <c r="AO777" t="s">
        <v>145</v>
      </c>
      <c r="AR777" t="s">
        <v>145</v>
      </c>
    </row>
    <row r="778" spans="1:44" hidden="1" x14ac:dyDescent="0.3">
      <c r="A778">
        <v>417153</v>
      </c>
      <c r="B778" t="s">
        <v>1412</v>
      </c>
      <c r="AO778" t="s">
        <v>146</v>
      </c>
      <c r="AR778" t="s">
        <v>145</v>
      </c>
    </row>
    <row r="779" spans="1:44" hidden="1" x14ac:dyDescent="0.3">
      <c r="A779">
        <v>421451</v>
      </c>
      <c r="B779" t="s">
        <v>1412</v>
      </c>
      <c r="AI779" t="s">
        <v>144</v>
      </c>
      <c r="AJ779" t="s">
        <v>144</v>
      </c>
      <c r="AM779" t="s">
        <v>146</v>
      </c>
      <c r="AN779" t="s">
        <v>145</v>
      </c>
      <c r="AO779" t="s">
        <v>145</v>
      </c>
      <c r="AP779" t="s">
        <v>145</v>
      </c>
      <c r="AQ779" t="s">
        <v>145</v>
      </c>
      <c r="AR779" t="s">
        <v>145</v>
      </c>
    </row>
    <row r="780" spans="1:44" hidden="1" x14ac:dyDescent="0.3">
      <c r="A780">
        <v>422360</v>
      </c>
      <c r="B780" t="s">
        <v>1412</v>
      </c>
      <c r="AJ780" t="s">
        <v>145</v>
      </c>
      <c r="AK780" t="s">
        <v>146</v>
      </c>
      <c r="AM780" t="s">
        <v>145</v>
      </c>
      <c r="AN780" t="s">
        <v>145</v>
      </c>
      <c r="AO780" t="s">
        <v>145</v>
      </c>
      <c r="AP780" t="s">
        <v>145</v>
      </c>
      <c r="AR780" t="s">
        <v>145</v>
      </c>
    </row>
    <row r="781" spans="1:44" hidden="1" x14ac:dyDescent="0.3">
      <c r="A781">
        <v>423196</v>
      </c>
      <c r="B781" t="s">
        <v>1412</v>
      </c>
      <c r="AE781" t="s">
        <v>145</v>
      </c>
      <c r="AO781" t="s">
        <v>145</v>
      </c>
      <c r="AP781" t="s">
        <v>145</v>
      </c>
      <c r="AQ781" t="s">
        <v>145</v>
      </c>
      <c r="AR781" t="s">
        <v>145</v>
      </c>
    </row>
    <row r="782" spans="1:44" hidden="1" x14ac:dyDescent="0.3">
      <c r="A782">
        <v>412924</v>
      </c>
      <c r="B782" t="s">
        <v>1412</v>
      </c>
      <c r="AD782" t="s">
        <v>144</v>
      </c>
      <c r="AF782" t="s">
        <v>144</v>
      </c>
      <c r="AK782" t="s">
        <v>146</v>
      </c>
      <c r="AL782" t="s">
        <v>146</v>
      </c>
      <c r="AO782" t="s">
        <v>144</v>
      </c>
      <c r="AR782" t="s">
        <v>144</v>
      </c>
    </row>
    <row r="783" spans="1:44" hidden="1" x14ac:dyDescent="0.3">
      <c r="A783">
        <v>424339</v>
      </c>
      <c r="B783" t="s">
        <v>1412</v>
      </c>
      <c r="R783" t="s">
        <v>146</v>
      </c>
      <c r="AA783" t="s">
        <v>144</v>
      </c>
      <c r="AG783" t="s">
        <v>146</v>
      </c>
      <c r="AI783" t="s">
        <v>146</v>
      </c>
      <c r="AK783" t="s">
        <v>146</v>
      </c>
      <c r="AM783" t="s">
        <v>144</v>
      </c>
      <c r="AN783" t="s">
        <v>145</v>
      </c>
      <c r="AO783" t="s">
        <v>145</v>
      </c>
      <c r="AP783" t="s">
        <v>145</v>
      </c>
      <c r="AQ783" t="s">
        <v>145</v>
      </c>
      <c r="AR783" t="s">
        <v>145</v>
      </c>
    </row>
    <row r="784" spans="1:44" hidden="1" x14ac:dyDescent="0.3">
      <c r="A784">
        <v>417047</v>
      </c>
      <c r="B784" t="s">
        <v>1412</v>
      </c>
      <c r="AE784" t="s">
        <v>144</v>
      </c>
      <c r="AF784" t="s">
        <v>146</v>
      </c>
      <c r="AI784" t="s">
        <v>145</v>
      </c>
      <c r="AJ784" t="s">
        <v>144</v>
      </c>
      <c r="AN784" t="s">
        <v>145</v>
      </c>
      <c r="AQ784" t="s">
        <v>145</v>
      </c>
      <c r="AR784" t="s">
        <v>145</v>
      </c>
    </row>
    <row r="785" spans="1:44" hidden="1" x14ac:dyDescent="0.3">
      <c r="A785">
        <v>416202</v>
      </c>
      <c r="B785" t="s">
        <v>1412</v>
      </c>
      <c r="Q785" t="s">
        <v>145</v>
      </c>
      <c r="AI785" t="s">
        <v>146</v>
      </c>
      <c r="AJ785" t="s">
        <v>146</v>
      </c>
      <c r="AM785" t="s">
        <v>144</v>
      </c>
      <c r="AQ785" t="s">
        <v>146</v>
      </c>
    </row>
    <row r="786" spans="1:44" hidden="1" x14ac:dyDescent="0.3">
      <c r="A786">
        <v>400440</v>
      </c>
      <c r="B786" t="s">
        <v>1412</v>
      </c>
      <c r="N786" t="s">
        <v>144</v>
      </c>
      <c r="X786" t="s">
        <v>144</v>
      </c>
      <c r="AB786" t="s">
        <v>144</v>
      </c>
      <c r="AO786" t="s">
        <v>144</v>
      </c>
    </row>
    <row r="787" spans="1:44" hidden="1" x14ac:dyDescent="0.3">
      <c r="A787">
        <v>416203</v>
      </c>
      <c r="B787" t="s">
        <v>1412</v>
      </c>
      <c r="AJ787" t="s">
        <v>145</v>
      </c>
      <c r="AM787" t="s">
        <v>145</v>
      </c>
      <c r="AO787" t="s">
        <v>145</v>
      </c>
      <c r="AQ787" t="s">
        <v>145</v>
      </c>
    </row>
    <row r="788" spans="1:44" hidden="1" x14ac:dyDescent="0.3">
      <c r="A788">
        <v>416083</v>
      </c>
      <c r="B788" t="s">
        <v>1412</v>
      </c>
      <c r="R788" t="s">
        <v>144</v>
      </c>
      <c r="AE788" t="s">
        <v>145</v>
      </c>
      <c r="AF788" t="s">
        <v>145</v>
      </c>
      <c r="AI788" t="s">
        <v>144</v>
      </c>
      <c r="AJ788" t="s">
        <v>145</v>
      </c>
      <c r="AK788" t="s">
        <v>144</v>
      </c>
      <c r="AM788" t="s">
        <v>145</v>
      </c>
      <c r="AN788" t="s">
        <v>145</v>
      </c>
      <c r="AO788" t="s">
        <v>145</v>
      </c>
      <c r="AP788" t="s">
        <v>145</v>
      </c>
      <c r="AQ788" t="s">
        <v>145</v>
      </c>
      <c r="AR788" t="s">
        <v>145</v>
      </c>
    </row>
    <row r="789" spans="1:44" hidden="1" x14ac:dyDescent="0.3">
      <c r="A789">
        <v>422223</v>
      </c>
      <c r="B789" t="s">
        <v>1412</v>
      </c>
      <c r="AA789" t="s">
        <v>144</v>
      </c>
      <c r="AF789" t="s">
        <v>144</v>
      </c>
      <c r="AI789" t="s">
        <v>145</v>
      </c>
      <c r="AJ789" t="s">
        <v>146</v>
      </c>
      <c r="AK789" t="s">
        <v>145</v>
      </c>
      <c r="AL789" t="s">
        <v>145</v>
      </c>
      <c r="AM789" t="s">
        <v>144</v>
      </c>
      <c r="AN789" t="s">
        <v>145</v>
      </c>
      <c r="AO789" t="s">
        <v>145</v>
      </c>
      <c r="AQ789" t="s">
        <v>146</v>
      </c>
      <c r="AR789" t="s">
        <v>145</v>
      </c>
    </row>
    <row r="790" spans="1:44" hidden="1" x14ac:dyDescent="0.3">
      <c r="A790">
        <v>420126</v>
      </c>
      <c r="B790" t="s">
        <v>1412</v>
      </c>
      <c r="AA790" t="s">
        <v>144</v>
      </c>
      <c r="AF790" t="s">
        <v>144</v>
      </c>
      <c r="AJ790" t="s">
        <v>146</v>
      </c>
      <c r="AK790" t="s">
        <v>146</v>
      </c>
      <c r="AM790" t="s">
        <v>145</v>
      </c>
      <c r="AN790" t="s">
        <v>144</v>
      </c>
      <c r="AO790" t="s">
        <v>144</v>
      </c>
      <c r="AP790" t="s">
        <v>146</v>
      </c>
      <c r="AQ790" t="s">
        <v>146</v>
      </c>
      <c r="AR790" t="s">
        <v>145</v>
      </c>
    </row>
    <row r="791" spans="1:44" hidden="1" x14ac:dyDescent="0.3">
      <c r="A791">
        <v>420175</v>
      </c>
      <c r="B791" t="s">
        <v>1412</v>
      </c>
      <c r="AB791" t="s">
        <v>144</v>
      </c>
      <c r="AF791" t="s">
        <v>144</v>
      </c>
      <c r="AJ791" t="s">
        <v>144</v>
      </c>
      <c r="AK791" t="s">
        <v>145</v>
      </c>
      <c r="AM791" t="s">
        <v>146</v>
      </c>
      <c r="AN791" t="s">
        <v>145</v>
      </c>
      <c r="AO791" t="s">
        <v>144</v>
      </c>
      <c r="AP791" t="s">
        <v>144</v>
      </c>
      <c r="AQ791" t="s">
        <v>146</v>
      </c>
      <c r="AR791" t="s">
        <v>144</v>
      </c>
    </row>
    <row r="792" spans="1:44" hidden="1" x14ac:dyDescent="0.3">
      <c r="A792">
        <v>421604</v>
      </c>
      <c r="B792" t="s">
        <v>1412</v>
      </c>
      <c r="AD792" t="s">
        <v>144</v>
      </c>
      <c r="AE792" t="s">
        <v>145</v>
      </c>
      <c r="AF792" t="s">
        <v>144</v>
      </c>
      <c r="AI792" t="s">
        <v>145</v>
      </c>
      <c r="AJ792" t="s">
        <v>145</v>
      </c>
      <c r="AK792" t="s">
        <v>145</v>
      </c>
      <c r="AL792" t="s">
        <v>146</v>
      </c>
      <c r="AM792" t="s">
        <v>145</v>
      </c>
      <c r="AO792" t="s">
        <v>144</v>
      </c>
      <c r="AP792" t="s">
        <v>146</v>
      </c>
      <c r="AR792" t="s">
        <v>145</v>
      </c>
    </row>
    <row r="793" spans="1:44" hidden="1" x14ac:dyDescent="0.3">
      <c r="A793">
        <v>420436</v>
      </c>
      <c r="B793" t="s">
        <v>1412</v>
      </c>
      <c r="AD793" t="s">
        <v>144</v>
      </c>
      <c r="AF793" t="s">
        <v>144</v>
      </c>
      <c r="AG793" t="s">
        <v>144</v>
      </c>
      <c r="AI793" t="s">
        <v>144</v>
      </c>
      <c r="AJ793" t="s">
        <v>144</v>
      </c>
      <c r="AK793" t="s">
        <v>146</v>
      </c>
      <c r="AL793" t="s">
        <v>146</v>
      </c>
      <c r="AM793" t="s">
        <v>144</v>
      </c>
      <c r="AN793" t="s">
        <v>145</v>
      </c>
      <c r="AO793" t="s">
        <v>145</v>
      </c>
      <c r="AP793" t="s">
        <v>145</v>
      </c>
      <c r="AQ793" t="s">
        <v>145</v>
      </c>
      <c r="AR793" t="s">
        <v>145</v>
      </c>
    </row>
    <row r="794" spans="1:44" hidden="1" x14ac:dyDescent="0.3">
      <c r="A794">
        <v>417748</v>
      </c>
      <c r="B794" t="s">
        <v>1412</v>
      </c>
      <c r="R794" t="s">
        <v>145</v>
      </c>
      <c r="T794" t="s">
        <v>144</v>
      </c>
      <c r="AE794" t="s">
        <v>145</v>
      </c>
      <c r="AI794" t="s">
        <v>145</v>
      </c>
      <c r="AJ794" t="s">
        <v>145</v>
      </c>
      <c r="AK794" t="s">
        <v>145</v>
      </c>
      <c r="AL794" t="s">
        <v>145</v>
      </c>
      <c r="AM794" t="s">
        <v>145</v>
      </c>
      <c r="AN794" t="s">
        <v>145</v>
      </c>
      <c r="AO794" t="s">
        <v>145</v>
      </c>
      <c r="AP794" t="s">
        <v>145</v>
      </c>
      <c r="AQ794" t="s">
        <v>145</v>
      </c>
      <c r="AR794" t="s">
        <v>145</v>
      </c>
    </row>
    <row r="795" spans="1:44" hidden="1" x14ac:dyDescent="0.3">
      <c r="A795">
        <v>418836</v>
      </c>
      <c r="B795" t="s">
        <v>1412</v>
      </c>
      <c r="Q795" t="s">
        <v>144</v>
      </c>
      <c r="AH795" t="s">
        <v>144</v>
      </c>
      <c r="AK795" t="s">
        <v>144</v>
      </c>
      <c r="AM795" t="s">
        <v>144</v>
      </c>
      <c r="AO795" t="s">
        <v>144</v>
      </c>
      <c r="AP795" t="s">
        <v>144</v>
      </c>
      <c r="AQ795" t="s">
        <v>144</v>
      </c>
    </row>
    <row r="796" spans="1:44" hidden="1" x14ac:dyDescent="0.3">
      <c r="A796">
        <v>420212</v>
      </c>
      <c r="B796" t="s">
        <v>1412</v>
      </c>
      <c r="S796" t="s">
        <v>144</v>
      </c>
      <c r="AI796" t="s">
        <v>144</v>
      </c>
      <c r="AP796" t="s">
        <v>145</v>
      </c>
      <c r="AQ796" t="s">
        <v>145</v>
      </c>
      <c r="AR796" t="s">
        <v>146</v>
      </c>
    </row>
    <row r="797" spans="1:44" hidden="1" x14ac:dyDescent="0.3">
      <c r="A797">
        <v>416934</v>
      </c>
      <c r="B797" t="s">
        <v>1412</v>
      </c>
      <c r="S797" t="s">
        <v>144</v>
      </c>
      <c r="AK797" t="s">
        <v>144</v>
      </c>
      <c r="AM797" t="s">
        <v>144</v>
      </c>
      <c r="AO797" t="s">
        <v>146</v>
      </c>
      <c r="AQ797" t="s">
        <v>146</v>
      </c>
      <c r="AR797" t="s">
        <v>146</v>
      </c>
    </row>
    <row r="798" spans="1:44" hidden="1" x14ac:dyDescent="0.3">
      <c r="A798">
        <v>423018</v>
      </c>
      <c r="B798" t="s">
        <v>1412</v>
      </c>
      <c r="AE798" t="s">
        <v>144</v>
      </c>
      <c r="AF798" t="s">
        <v>144</v>
      </c>
      <c r="AI798" t="s">
        <v>145</v>
      </c>
      <c r="AJ798" t="s">
        <v>145</v>
      </c>
      <c r="AK798" t="s">
        <v>145</v>
      </c>
      <c r="AL798" t="s">
        <v>146</v>
      </c>
      <c r="AM798" t="s">
        <v>146</v>
      </c>
      <c r="AN798" t="s">
        <v>146</v>
      </c>
      <c r="AO798" t="s">
        <v>145</v>
      </c>
      <c r="AP798" t="s">
        <v>145</v>
      </c>
      <c r="AQ798" t="s">
        <v>145</v>
      </c>
      <c r="AR798" t="s">
        <v>145</v>
      </c>
    </row>
    <row r="799" spans="1:44" hidden="1" x14ac:dyDescent="0.3">
      <c r="A799">
        <v>421088</v>
      </c>
      <c r="B799" t="s">
        <v>1412</v>
      </c>
      <c r="H799" t="s">
        <v>144</v>
      </c>
      <c r="AE799" t="s">
        <v>144</v>
      </c>
      <c r="AF799" t="s">
        <v>144</v>
      </c>
      <c r="AI799" t="s">
        <v>146</v>
      </c>
      <c r="AJ799" t="s">
        <v>144</v>
      </c>
      <c r="AK799" t="s">
        <v>145</v>
      </c>
      <c r="AL799" t="s">
        <v>144</v>
      </c>
      <c r="AM799" t="s">
        <v>146</v>
      </c>
      <c r="AN799" t="s">
        <v>145</v>
      </c>
      <c r="AO799" t="s">
        <v>145</v>
      </c>
      <c r="AP799" t="s">
        <v>145</v>
      </c>
      <c r="AQ799" t="s">
        <v>145</v>
      </c>
      <c r="AR799" t="s">
        <v>145</v>
      </c>
    </row>
    <row r="800" spans="1:44" hidden="1" x14ac:dyDescent="0.3">
      <c r="A800">
        <v>418699</v>
      </c>
      <c r="B800" t="s">
        <v>1412</v>
      </c>
      <c r="AK800" t="s">
        <v>144</v>
      </c>
    </row>
    <row r="801" spans="1:44" hidden="1" x14ac:dyDescent="0.3">
      <c r="A801">
        <v>416778</v>
      </c>
      <c r="B801" t="s">
        <v>1412</v>
      </c>
      <c r="S801" t="s">
        <v>144</v>
      </c>
      <c r="AK801" t="s">
        <v>146</v>
      </c>
      <c r="AL801" t="s">
        <v>146</v>
      </c>
      <c r="AO801" t="s">
        <v>146</v>
      </c>
      <c r="AP801" t="s">
        <v>144</v>
      </c>
      <c r="AQ801" t="s">
        <v>146</v>
      </c>
    </row>
    <row r="802" spans="1:44" hidden="1" x14ac:dyDescent="0.3">
      <c r="A802">
        <v>418238</v>
      </c>
      <c r="B802" t="s">
        <v>1412</v>
      </c>
      <c r="AF802" t="s">
        <v>146</v>
      </c>
      <c r="AK802" t="s">
        <v>146</v>
      </c>
      <c r="AM802" t="s">
        <v>144</v>
      </c>
      <c r="AN802" t="s">
        <v>145</v>
      </c>
      <c r="AO802" t="s">
        <v>146</v>
      </c>
      <c r="AP802" t="s">
        <v>146</v>
      </c>
      <c r="AR802" t="s">
        <v>145</v>
      </c>
    </row>
    <row r="803" spans="1:44" hidden="1" x14ac:dyDescent="0.3">
      <c r="A803">
        <v>420725</v>
      </c>
      <c r="B803" t="s">
        <v>1412</v>
      </c>
      <c r="L803" t="s">
        <v>144</v>
      </c>
      <c r="R803" t="s">
        <v>146</v>
      </c>
      <c r="S803" t="s">
        <v>144</v>
      </c>
      <c r="AE803" t="s">
        <v>146</v>
      </c>
      <c r="AI803" t="s">
        <v>144</v>
      </c>
      <c r="AK803" t="s">
        <v>145</v>
      </c>
      <c r="AL803" t="s">
        <v>146</v>
      </c>
      <c r="AM803" t="s">
        <v>144</v>
      </c>
      <c r="AP803" t="s">
        <v>146</v>
      </c>
      <c r="AR803" t="s">
        <v>145</v>
      </c>
    </row>
    <row r="804" spans="1:44" hidden="1" x14ac:dyDescent="0.3">
      <c r="A804">
        <v>424456</v>
      </c>
      <c r="B804" t="s">
        <v>1412</v>
      </c>
      <c r="AN804" t="s">
        <v>145</v>
      </c>
    </row>
    <row r="805" spans="1:44" hidden="1" x14ac:dyDescent="0.3">
      <c r="A805">
        <v>416330</v>
      </c>
      <c r="B805" t="s">
        <v>1412</v>
      </c>
      <c r="AI805" t="s">
        <v>146</v>
      </c>
      <c r="AJ805" t="s">
        <v>144</v>
      </c>
      <c r="AM805" t="s">
        <v>144</v>
      </c>
      <c r="AN805" t="s">
        <v>145</v>
      </c>
      <c r="AO805" t="s">
        <v>146</v>
      </c>
      <c r="AP805" t="s">
        <v>145</v>
      </c>
      <c r="AR805" t="s">
        <v>146</v>
      </c>
    </row>
    <row r="806" spans="1:44" hidden="1" x14ac:dyDescent="0.3">
      <c r="A806">
        <v>419972</v>
      </c>
      <c r="B806" t="s">
        <v>1412</v>
      </c>
      <c r="AE806" t="s">
        <v>144</v>
      </c>
      <c r="AF806" t="s">
        <v>144</v>
      </c>
      <c r="AM806" t="s">
        <v>144</v>
      </c>
      <c r="AN806" t="s">
        <v>146</v>
      </c>
      <c r="AO806" t="s">
        <v>146</v>
      </c>
      <c r="AP806" t="s">
        <v>146</v>
      </c>
      <c r="AQ806" t="s">
        <v>146</v>
      </c>
      <c r="AR806" t="s">
        <v>146</v>
      </c>
    </row>
    <row r="807" spans="1:44" hidden="1" x14ac:dyDescent="0.3">
      <c r="A807">
        <v>411020</v>
      </c>
      <c r="B807" t="s">
        <v>1412</v>
      </c>
      <c r="K807" t="s">
        <v>144</v>
      </c>
      <c r="AE807" t="s">
        <v>144</v>
      </c>
      <c r="AF807" t="s">
        <v>144</v>
      </c>
      <c r="AI807" t="s">
        <v>146</v>
      </c>
      <c r="AJ807" t="s">
        <v>145</v>
      </c>
      <c r="AK807" t="s">
        <v>145</v>
      </c>
      <c r="AL807" t="s">
        <v>145</v>
      </c>
      <c r="AM807" t="s">
        <v>145</v>
      </c>
      <c r="AN807" t="s">
        <v>145</v>
      </c>
      <c r="AO807" t="s">
        <v>145</v>
      </c>
      <c r="AP807" t="s">
        <v>145</v>
      </c>
      <c r="AQ807" t="s">
        <v>145</v>
      </c>
      <c r="AR807" t="s">
        <v>145</v>
      </c>
    </row>
    <row r="808" spans="1:44" hidden="1" x14ac:dyDescent="0.3">
      <c r="A808">
        <v>415304</v>
      </c>
      <c r="B808" t="s">
        <v>1412</v>
      </c>
      <c r="L808" t="s">
        <v>145</v>
      </c>
      <c r="R808" t="s">
        <v>145</v>
      </c>
      <c r="AE808" t="s">
        <v>145</v>
      </c>
      <c r="AI808" t="s">
        <v>146</v>
      </c>
      <c r="AK808" t="s">
        <v>145</v>
      </c>
      <c r="AN808" t="s">
        <v>145</v>
      </c>
      <c r="AO808" t="s">
        <v>146</v>
      </c>
      <c r="AP808" t="s">
        <v>146</v>
      </c>
      <c r="AR808" t="s">
        <v>145</v>
      </c>
    </row>
    <row r="809" spans="1:44" hidden="1" x14ac:dyDescent="0.3">
      <c r="A809">
        <v>419706</v>
      </c>
      <c r="B809" t="s">
        <v>1412</v>
      </c>
      <c r="G809" t="s">
        <v>144</v>
      </c>
      <c r="S809" t="s">
        <v>144</v>
      </c>
      <c r="AF809" t="s">
        <v>144</v>
      </c>
      <c r="AM809" t="s">
        <v>144</v>
      </c>
      <c r="AR809" t="s">
        <v>146</v>
      </c>
    </row>
    <row r="810" spans="1:44" hidden="1" x14ac:dyDescent="0.3">
      <c r="A810">
        <v>414001</v>
      </c>
      <c r="B810" t="s">
        <v>1412</v>
      </c>
      <c r="AM810" t="s">
        <v>146</v>
      </c>
    </row>
    <row r="811" spans="1:44" hidden="1" x14ac:dyDescent="0.3">
      <c r="A811">
        <v>421683</v>
      </c>
      <c r="B811" t="s">
        <v>1412</v>
      </c>
      <c r="AF811" t="s">
        <v>144</v>
      </c>
      <c r="AK811" t="s">
        <v>145</v>
      </c>
      <c r="AM811" t="s">
        <v>146</v>
      </c>
      <c r="AO811" t="s">
        <v>146</v>
      </c>
      <c r="AP811" t="s">
        <v>145</v>
      </c>
      <c r="AQ811" t="s">
        <v>145</v>
      </c>
      <c r="AR811" t="s">
        <v>146</v>
      </c>
    </row>
    <row r="812" spans="1:44" hidden="1" x14ac:dyDescent="0.3">
      <c r="A812">
        <v>424034</v>
      </c>
      <c r="B812" t="s">
        <v>1412</v>
      </c>
      <c r="AK812" t="s">
        <v>145</v>
      </c>
      <c r="AM812" t="s">
        <v>144</v>
      </c>
      <c r="AN812" t="s">
        <v>145</v>
      </c>
      <c r="AO812" t="s">
        <v>145</v>
      </c>
      <c r="AP812" t="s">
        <v>145</v>
      </c>
      <c r="AQ812" t="s">
        <v>145</v>
      </c>
      <c r="AR812" t="s">
        <v>145</v>
      </c>
    </row>
    <row r="813" spans="1:44" hidden="1" x14ac:dyDescent="0.3">
      <c r="A813">
        <v>418909</v>
      </c>
      <c r="B813" t="s">
        <v>1412</v>
      </c>
      <c r="AK813" t="s">
        <v>146</v>
      </c>
      <c r="AN813" t="s">
        <v>145</v>
      </c>
      <c r="AO813" t="s">
        <v>145</v>
      </c>
      <c r="AP813" t="s">
        <v>145</v>
      </c>
      <c r="AQ813" t="s">
        <v>145</v>
      </c>
      <c r="AR813" t="s">
        <v>145</v>
      </c>
    </row>
    <row r="814" spans="1:44" hidden="1" x14ac:dyDescent="0.3">
      <c r="A814">
        <v>418205</v>
      </c>
      <c r="B814" t="s">
        <v>1412</v>
      </c>
      <c r="R814" t="s">
        <v>146</v>
      </c>
      <c r="AE814" t="s">
        <v>145</v>
      </c>
      <c r="AI814" t="s">
        <v>144</v>
      </c>
      <c r="AJ814" t="s">
        <v>144</v>
      </c>
      <c r="AK814" t="s">
        <v>145</v>
      </c>
      <c r="AM814" t="s">
        <v>146</v>
      </c>
      <c r="AN814" t="s">
        <v>145</v>
      </c>
      <c r="AO814" t="s">
        <v>145</v>
      </c>
      <c r="AP814" t="s">
        <v>145</v>
      </c>
      <c r="AQ814" t="s">
        <v>145</v>
      </c>
      <c r="AR814" t="s">
        <v>145</v>
      </c>
    </row>
    <row r="815" spans="1:44" hidden="1" x14ac:dyDescent="0.3">
      <c r="A815">
        <v>419962</v>
      </c>
      <c r="B815" t="s">
        <v>1412</v>
      </c>
      <c r="AM815" t="s">
        <v>144</v>
      </c>
    </row>
    <row r="816" spans="1:44" hidden="1" x14ac:dyDescent="0.3">
      <c r="A816">
        <v>410732</v>
      </c>
      <c r="B816" t="s">
        <v>1412</v>
      </c>
      <c r="AM816" t="s">
        <v>144</v>
      </c>
    </row>
    <row r="817" spans="1:44" hidden="1" x14ac:dyDescent="0.3">
      <c r="A817">
        <v>419221</v>
      </c>
      <c r="B817" t="s">
        <v>1412</v>
      </c>
      <c r="Q817" t="s">
        <v>144</v>
      </c>
      <c r="AF817" t="s">
        <v>144</v>
      </c>
      <c r="AI817" t="s">
        <v>145</v>
      </c>
      <c r="AJ817" t="s">
        <v>146</v>
      </c>
      <c r="AK817" t="s">
        <v>146</v>
      </c>
      <c r="AL817" t="s">
        <v>145</v>
      </c>
      <c r="AM817" t="s">
        <v>145</v>
      </c>
      <c r="AP817" t="s">
        <v>146</v>
      </c>
      <c r="AQ817" t="s">
        <v>145</v>
      </c>
      <c r="AR817" t="s">
        <v>145</v>
      </c>
    </row>
    <row r="818" spans="1:44" hidden="1" x14ac:dyDescent="0.3">
      <c r="A818">
        <v>418538</v>
      </c>
      <c r="B818" t="s">
        <v>1412</v>
      </c>
      <c r="S818" t="s">
        <v>144</v>
      </c>
      <c r="AE818" t="s">
        <v>144</v>
      </c>
      <c r="AR818" t="s">
        <v>146</v>
      </c>
    </row>
    <row r="819" spans="1:44" hidden="1" x14ac:dyDescent="0.3">
      <c r="A819">
        <v>423766</v>
      </c>
      <c r="B819" t="s">
        <v>1412</v>
      </c>
      <c r="AI819" t="s">
        <v>146</v>
      </c>
      <c r="AK819" t="s">
        <v>145</v>
      </c>
      <c r="AL819" t="s">
        <v>146</v>
      </c>
      <c r="AM819" t="s">
        <v>146</v>
      </c>
      <c r="AN819" t="s">
        <v>145</v>
      </c>
      <c r="AO819" t="s">
        <v>145</v>
      </c>
      <c r="AP819" t="s">
        <v>145</v>
      </c>
      <c r="AQ819" t="s">
        <v>145</v>
      </c>
      <c r="AR819" t="s">
        <v>145</v>
      </c>
    </row>
    <row r="820" spans="1:44" hidden="1" x14ac:dyDescent="0.3">
      <c r="A820">
        <v>423514</v>
      </c>
      <c r="B820" t="s">
        <v>1412</v>
      </c>
      <c r="AB820" t="s">
        <v>144</v>
      </c>
      <c r="AF820" t="s">
        <v>144</v>
      </c>
      <c r="AI820" t="s">
        <v>144</v>
      </c>
      <c r="AM820" t="s">
        <v>144</v>
      </c>
      <c r="AN820" t="s">
        <v>146</v>
      </c>
    </row>
    <row r="821" spans="1:44" hidden="1" x14ac:dyDescent="0.3">
      <c r="A821">
        <v>421997</v>
      </c>
      <c r="B821" t="s">
        <v>1412</v>
      </c>
      <c r="AK821" t="s">
        <v>145</v>
      </c>
      <c r="AR821" t="s">
        <v>145</v>
      </c>
    </row>
    <row r="822" spans="1:44" hidden="1" x14ac:dyDescent="0.3">
      <c r="A822">
        <v>417728</v>
      </c>
      <c r="B822" t="s">
        <v>1412</v>
      </c>
      <c r="AI822" t="s">
        <v>146</v>
      </c>
      <c r="AJ822" t="s">
        <v>144</v>
      </c>
      <c r="AK822" t="s">
        <v>144</v>
      </c>
      <c r="AQ822" t="s">
        <v>146</v>
      </c>
      <c r="AR822" t="s">
        <v>146</v>
      </c>
    </row>
    <row r="823" spans="1:44" hidden="1" x14ac:dyDescent="0.3">
      <c r="A823">
        <v>415546</v>
      </c>
      <c r="B823" t="s">
        <v>1412</v>
      </c>
      <c r="AA823" t="s">
        <v>144</v>
      </c>
      <c r="AD823" t="s">
        <v>144</v>
      </c>
      <c r="AF823" t="s">
        <v>146</v>
      </c>
      <c r="AJ823" t="s">
        <v>146</v>
      </c>
      <c r="AK823" t="s">
        <v>146</v>
      </c>
      <c r="AL823" t="s">
        <v>145</v>
      </c>
      <c r="AN823" t="s">
        <v>144</v>
      </c>
      <c r="AO823" t="s">
        <v>144</v>
      </c>
      <c r="AP823" t="s">
        <v>145</v>
      </c>
      <c r="AQ823" t="s">
        <v>144</v>
      </c>
      <c r="AR823" t="s">
        <v>145</v>
      </c>
    </row>
    <row r="824" spans="1:44" hidden="1" x14ac:dyDescent="0.3">
      <c r="A824">
        <v>422734</v>
      </c>
      <c r="B824" t="s">
        <v>1412</v>
      </c>
      <c r="H824" t="s">
        <v>144</v>
      </c>
      <c r="R824" t="s">
        <v>145</v>
      </c>
      <c r="AJ824" t="s">
        <v>145</v>
      </c>
      <c r="AK824" t="s">
        <v>145</v>
      </c>
      <c r="AN824" t="s">
        <v>145</v>
      </c>
      <c r="AO824" t="s">
        <v>145</v>
      </c>
      <c r="AP824" t="s">
        <v>145</v>
      </c>
      <c r="AQ824" t="s">
        <v>145</v>
      </c>
      <c r="AR824" t="s">
        <v>145</v>
      </c>
    </row>
    <row r="825" spans="1:44" hidden="1" x14ac:dyDescent="0.3">
      <c r="A825">
        <v>418804</v>
      </c>
      <c r="B825" t="s">
        <v>1412</v>
      </c>
      <c r="L825" t="s">
        <v>146</v>
      </c>
      <c r="AB825" t="s">
        <v>144</v>
      </c>
      <c r="AI825" t="s">
        <v>145</v>
      </c>
      <c r="AJ825" t="s">
        <v>144</v>
      </c>
      <c r="AL825" t="s">
        <v>144</v>
      </c>
      <c r="AM825" t="s">
        <v>145</v>
      </c>
      <c r="AN825" t="s">
        <v>145</v>
      </c>
      <c r="AO825" t="s">
        <v>145</v>
      </c>
      <c r="AP825" t="s">
        <v>145</v>
      </c>
      <c r="AQ825" t="s">
        <v>146</v>
      </c>
    </row>
    <row r="826" spans="1:44" hidden="1" x14ac:dyDescent="0.3">
      <c r="A826">
        <v>422032</v>
      </c>
      <c r="B826" t="s">
        <v>1412</v>
      </c>
      <c r="U826" t="s">
        <v>144</v>
      </c>
      <c r="AI826" t="s">
        <v>146</v>
      </c>
      <c r="AN826" t="s">
        <v>145</v>
      </c>
      <c r="AO826" t="s">
        <v>145</v>
      </c>
      <c r="AP826" t="s">
        <v>146</v>
      </c>
      <c r="AQ826" t="s">
        <v>146</v>
      </c>
      <c r="AR826" t="s">
        <v>146</v>
      </c>
    </row>
    <row r="827" spans="1:44" hidden="1" x14ac:dyDescent="0.3">
      <c r="A827">
        <v>419802</v>
      </c>
      <c r="B827" t="s">
        <v>1412</v>
      </c>
      <c r="L827" t="s">
        <v>146</v>
      </c>
    </row>
    <row r="828" spans="1:44" hidden="1" x14ac:dyDescent="0.3">
      <c r="A828">
        <v>420673</v>
      </c>
      <c r="B828" t="s">
        <v>1412</v>
      </c>
      <c r="R828" t="s">
        <v>146</v>
      </c>
      <c r="T828" t="s">
        <v>144</v>
      </c>
      <c r="AI828" t="s">
        <v>145</v>
      </c>
      <c r="AJ828" t="s">
        <v>146</v>
      </c>
      <c r="AK828" t="s">
        <v>145</v>
      </c>
      <c r="AL828" t="s">
        <v>145</v>
      </c>
      <c r="AM828" t="s">
        <v>146</v>
      </c>
      <c r="AN828" t="s">
        <v>145</v>
      </c>
      <c r="AO828" t="s">
        <v>145</v>
      </c>
      <c r="AP828" t="s">
        <v>145</v>
      </c>
      <c r="AQ828" t="s">
        <v>145</v>
      </c>
      <c r="AR828" t="s">
        <v>145</v>
      </c>
    </row>
    <row r="829" spans="1:44" hidden="1" x14ac:dyDescent="0.3">
      <c r="A829">
        <v>418358</v>
      </c>
      <c r="B829" t="s">
        <v>1412</v>
      </c>
      <c r="AI829" t="s">
        <v>144</v>
      </c>
      <c r="AJ829" t="s">
        <v>144</v>
      </c>
      <c r="AO829" t="s">
        <v>146</v>
      </c>
      <c r="AP829" t="s">
        <v>146</v>
      </c>
      <c r="AQ829" t="s">
        <v>146</v>
      </c>
      <c r="AR829" t="s">
        <v>146</v>
      </c>
    </row>
    <row r="830" spans="1:44" hidden="1" x14ac:dyDescent="0.3">
      <c r="A830">
        <v>420050</v>
      </c>
      <c r="B830" t="s">
        <v>1412</v>
      </c>
      <c r="AF830" t="s">
        <v>144</v>
      </c>
    </row>
    <row r="831" spans="1:44" hidden="1" x14ac:dyDescent="0.3">
      <c r="A831">
        <v>416441</v>
      </c>
      <c r="B831" t="s">
        <v>1412</v>
      </c>
      <c r="AO831" t="s">
        <v>144</v>
      </c>
      <c r="AR831" t="s">
        <v>144</v>
      </c>
    </row>
    <row r="832" spans="1:44" hidden="1" x14ac:dyDescent="0.3">
      <c r="A832">
        <v>422359</v>
      </c>
      <c r="B832" t="s">
        <v>1412</v>
      </c>
      <c r="AF832" t="s">
        <v>144</v>
      </c>
      <c r="AJ832" t="s">
        <v>146</v>
      </c>
      <c r="AK832" t="s">
        <v>146</v>
      </c>
      <c r="AM832" t="s">
        <v>146</v>
      </c>
      <c r="AO832" t="s">
        <v>146</v>
      </c>
      <c r="AR832" t="s">
        <v>146</v>
      </c>
    </row>
    <row r="833" spans="1:44" hidden="1" x14ac:dyDescent="0.3">
      <c r="A833">
        <v>419375</v>
      </c>
      <c r="B833" t="s">
        <v>1412</v>
      </c>
      <c r="AO833" t="s">
        <v>146</v>
      </c>
      <c r="AP833" t="s">
        <v>146</v>
      </c>
      <c r="AQ833" t="s">
        <v>146</v>
      </c>
      <c r="AR833" t="s">
        <v>146</v>
      </c>
    </row>
    <row r="834" spans="1:44" hidden="1" x14ac:dyDescent="0.3">
      <c r="A834">
        <v>422472</v>
      </c>
      <c r="B834" t="s">
        <v>1412</v>
      </c>
      <c r="Q834" t="s">
        <v>144</v>
      </c>
      <c r="R834" t="s">
        <v>146</v>
      </c>
      <c r="AI834" t="s">
        <v>144</v>
      </c>
      <c r="AK834" t="s">
        <v>146</v>
      </c>
      <c r="AM834" t="s">
        <v>146</v>
      </c>
      <c r="AN834" t="s">
        <v>145</v>
      </c>
      <c r="AO834" t="s">
        <v>146</v>
      </c>
      <c r="AP834" t="s">
        <v>145</v>
      </c>
      <c r="AQ834" t="s">
        <v>146</v>
      </c>
      <c r="AR834" t="s">
        <v>145</v>
      </c>
    </row>
    <row r="835" spans="1:44" hidden="1" x14ac:dyDescent="0.3">
      <c r="A835">
        <v>421255</v>
      </c>
      <c r="B835" t="s">
        <v>1412</v>
      </c>
      <c r="AG835" t="s">
        <v>144</v>
      </c>
      <c r="AI835" t="s">
        <v>144</v>
      </c>
      <c r="AJ835" t="s">
        <v>144</v>
      </c>
      <c r="AL835" t="s">
        <v>144</v>
      </c>
      <c r="AM835" t="s">
        <v>144</v>
      </c>
      <c r="AN835" t="s">
        <v>146</v>
      </c>
      <c r="AO835" t="s">
        <v>146</v>
      </c>
      <c r="AP835" t="s">
        <v>146</v>
      </c>
      <c r="AQ835" t="s">
        <v>146</v>
      </c>
    </row>
    <row r="836" spans="1:44" hidden="1" x14ac:dyDescent="0.3">
      <c r="A836">
        <v>418090</v>
      </c>
      <c r="B836" t="s">
        <v>1412</v>
      </c>
      <c r="AJ836" t="s">
        <v>146</v>
      </c>
      <c r="AK836" t="s">
        <v>144</v>
      </c>
      <c r="AM836" t="s">
        <v>144</v>
      </c>
      <c r="AO836" t="s">
        <v>144</v>
      </c>
      <c r="AQ836" t="s">
        <v>144</v>
      </c>
      <c r="AR836" t="s">
        <v>146</v>
      </c>
    </row>
    <row r="837" spans="1:44" hidden="1" x14ac:dyDescent="0.3">
      <c r="A837">
        <v>424108</v>
      </c>
      <c r="B837" t="s">
        <v>1412</v>
      </c>
      <c r="R837" t="s">
        <v>144</v>
      </c>
      <c r="Y837" t="s">
        <v>144</v>
      </c>
      <c r="AE837" t="s">
        <v>146</v>
      </c>
      <c r="AK837" t="s">
        <v>146</v>
      </c>
      <c r="AN837" t="s">
        <v>146</v>
      </c>
      <c r="AO837" t="s">
        <v>145</v>
      </c>
      <c r="AP837" t="s">
        <v>145</v>
      </c>
      <c r="AQ837" t="s">
        <v>145</v>
      </c>
      <c r="AR837" t="s">
        <v>145</v>
      </c>
    </row>
    <row r="838" spans="1:44" hidden="1" x14ac:dyDescent="0.3">
      <c r="A838">
        <v>418228</v>
      </c>
      <c r="B838" t="s">
        <v>1412</v>
      </c>
      <c r="AD838" t="s">
        <v>144</v>
      </c>
      <c r="AF838" t="s">
        <v>144</v>
      </c>
      <c r="AJ838" t="s">
        <v>146</v>
      </c>
      <c r="AK838" t="s">
        <v>144</v>
      </c>
      <c r="AO838" t="s">
        <v>144</v>
      </c>
      <c r="AR838" t="s">
        <v>146</v>
      </c>
    </row>
    <row r="839" spans="1:44" hidden="1" x14ac:dyDescent="0.3">
      <c r="A839">
        <v>405564</v>
      </c>
      <c r="B839" t="s">
        <v>1412</v>
      </c>
      <c r="K839" t="s">
        <v>144</v>
      </c>
      <c r="AE839" t="s">
        <v>144</v>
      </c>
      <c r="AI839" t="s">
        <v>144</v>
      </c>
      <c r="AJ839" t="s">
        <v>144</v>
      </c>
      <c r="AK839" t="s">
        <v>146</v>
      </c>
      <c r="AL839" t="s">
        <v>144</v>
      </c>
      <c r="AN839" t="s">
        <v>146</v>
      </c>
      <c r="AO839" t="s">
        <v>146</v>
      </c>
      <c r="AP839" t="s">
        <v>146</v>
      </c>
      <c r="AQ839" t="s">
        <v>146</v>
      </c>
      <c r="AR839" t="s">
        <v>146</v>
      </c>
    </row>
    <row r="840" spans="1:44" hidden="1" x14ac:dyDescent="0.3">
      <c r="A840">
        <v>417987</v>
      </c>
      <c r="B840" t="s">
        <v>1412</v>
      </c>
      <c r="O840" t="s">
        <v>144</v>
      </c>
      <c r="AA840" t="s">
        <v>144</v>
      </c>
      <c r="AF840" t="s">
        <v>144</v>
      </c>
      <c r="AJ840" t="s">
        <v>144</v>
      </c>
      <c r="AK840" t="s">
        <v>145</v>
      </c>
      <c r="AM840" t="s">
        <v>146</v>
      </c>
      <c r="AN840" t="s">
        <v>146</v>
      </c>
      <c r="AO840" t="s">
        <v>144</v>
      </c>
      <c r="AP840" t="s">
        <v>145</v>
      </c>
      <c r="AQ840" t="s">
        <v>144</v>
      </c>
      <c r="AR840" t="s">
        <v>145</v>
      </c>
    </row>
    <row r="841" spans="1:44" hidden="1" x14ac:dyDescent="0.3">
      <c r="A841">
        <v>417196</v>
      </c>
      <c r="B841" t="s">
        <v>1412</v>
      </c>
      <c r="Q841" t="s">
        <v>144</v>
      </c>
      <c r="AF841" t="s">
        <v>144</v>
      </c>
      <c r="AJ841" t="s">
        <v>144</v>
      </c>
      <c r="AM841" t="s">
        <v>146</v>
      </c>
      <c r="AR841" t="s">
        <v>146</v>
      </c>
    </row>
    <row r="842" spans="1:44" hidden="1" x14ac:dyDescent="0.3">
      <c r="A842">
        <v>409901</v>
      </c>
      <c r="B842" t="s">
        <v>1412</v>
      </c>
      <c r="Y842" t="s">
        <v>144</v>
      </c>
      <c r="AA842" t="s">
        <v>144</v>
      </c>
      <c r="AH842" t="s">
        <v>144</v>
      </c>
      <c r="AL842" t="s">
        <v>144</v>
      </c>
      <c r="AM842" t="s">
        <v>144</v>
      </c>
      <c r="AO842" t="s">
        <v>144</v>
      </c>
      <c r="AP842" t="s">
        <v>144</v>
      </c>
      <c r="AR842" t="s">
        <v>146</v>
      </c>
    </row>
    <row r="843" spans="1:44" hidden="1" x14ac:dyDescent="0.3">
      <c r="A843">
        <v>410004</v>
      </c>
      <c r="B843" t="s">
        <v>1412</v>
      </c>
      <c r="L843" t="s">
        <v>144</v>
      </c>
      <c r="R843" t="s">
        <v>144</v>
      </c>
      <c r="AD843" t="s">
        <v>144</v>
      </c>
      <c r="AI843" t="s">
        <v>145</v>
      </c>
      <c r="AJ843" t="s">
        <v>144</v>
      </c>
      <c r="AK843" t="s">
        <v>145</v>
      </c>
      <c r="AL843" t="s">
        <v>145</v>
      </c>
      <c r="AM843" t="s">
        <v>145</v>
      </c>
      <c r="AN843" t="s">
        <v>145</v>
      </c>
      <c r="AO843" t="s">
        <v>145</v>
      </c>
      <c r="AP843" t="s">
        <v>144</v>
      </c>
      <c r="AQ843" t="s">
        <v>145</v>
      </c>
      <c r="AR843" t="s">
        <v>145</v>
      </c>
    </row>
    <row r="844" spans="1:44" hidden="1" x14ac:dyDescent="0.3">
      <c r="A844">
        <v>414529</v>
      </c>
      <c r="B844" t="s">
        <v>1412</v>
      </c>
      <c r="R844" t="s">
        <v>146</v>
      </c>
      <c r="AD844" t="s">
        <v>144</v>
      </c>
      <c r="AE844" t="s">
        <v>145</v>
      </c>
      <c r="AF844" t="s">
        <v>144</v>
      </c>
      <c r="AI844" t="s">
        <v>145</v>
      </c>
      <c r="AJ844" t="s">
        <v>145</v>
      </c>
      <c r="AK844" t="s">
        <v>145</v>
      </c>
      <c r="AL844" t="s">
        <v>145</v>
      </c>
      <c r="AM844" t="s">
        <v>145</v>
      </c>
      <c r="AN844" t="s">
        <v>145</v>
      </c>
      <c r="AO844" t="s">
        <v>145</v>
      </c>
      <c r="AP844" t="s">
        <v>145</v>
      </c>
      <c r="AQ844" t="s">
        <v>145</v>
      </c>
      <c r="AR844" t="s">
        <v>145</v>
      </c>
    </row>
    <row r="845" spans="1:44" hidden="1" x14ac:dyDescent="0.3">
      <c r="A845">
        <v>416033</v>
      </c>
      <c r="B845" t="s">
        <v>1412</v>
      </c>
      <c r="R845" t="s">
        <v>144</v>
      </c>
      <c r="AI845" t="s">
        <v>144</v>
      </c>
      <c r="AJ845" t="s">
        <v>144</v>
      </c>
      <c r="AK845" t="s">
        <v>145</v>
      </c>
      <c r="AM845" t="s">
        <v>146</v>
      </c>
      <c r="AN845" t="s">
        <v>145</v>
      </c>
      <c r="AO845" t="s">
        <v>145</v>
      </c>
      <c r="AP845" t="s">
        <v>145</v>
      </c>
      <c r="AQ845" t="s">
        <v>145</v>
      </c>
      <c r="AR845" t="s">
        <v>145</v>
      </c>
    </row>
    <row r="846" spans="1:44" hidden="1" x14ac:dyDescent="0.3">
      <c r="A846">
        <v>421283</v>
      </c>
      <c r="B846" t="s">
        <v>1412</v>
      </c>
      <c r="AE846" t="s">
        <v>145</v>
      </c>
      <c r="AG846" t="s">
        <v>146</v>
      </c>
      <c r="AM846" t="s">
        <v>146</v>
      </c>
      <c r="AN846" t="s">
        <v>146</v>
      </c>
      <c r="AO846" t="s">
        <v>145</v>
      </c>
      <c r="AP846" t="s">
        <v>145</v>
      </c>
      <c r="AQ846" t="s">
        <v>145</v>
      </c>
      <c r="AR846" t="s">
        <v>145</v>
      </c>
    </row>
    <row r="847" spans="1:44" hidden="1" x14ac:dyDescent="0.3">
      <c r="A847">
        <v>424061</v>
      </c>
      <c r="B847" t="s">
        <v>1412</v>
      </c>
      <c r="AG847" t="s">
        <v>146</v>
      </c>
      <c r="AI847" t="s">
        <v>144</v>
      </c>
      <c r="AK847" t="s">
        <v>144</v>
      </c>
      <c r="AL847" t="s">
        <v>145</v>
      </c>
      <c r="AN847" t="s">
        <v>145</v>
      </c>
      <c r="AO847" t="s">
        <v>145</v>
      </c>
      <c r="AP847" t="s">
        <v>145</v>
      </c>
      <c r="AQ847" t="s">
        <v>145</v>
      </c>
      <c r="AR847" t="s">
        <v>145</v>
      </c>
    </row>
    <row r="848" spans="1:44" hidden="1" x14ac:dyDescent="0.3">
      <c r="A848">
        <v>422220</v>
      </c>
      <c r="B848" t="s">
        <v>1412</v>
      </c>
      <c r="AI848" t="s">
        <v>146</v>
      </c>
      <c r="AK848" t="s">
        <v>145</v>
      </c>
      <c r="AL848" t="s">
        <v>146</v>
      </c>
      <c r="AN848" t="s">
        <v>146</v>
      </c>
      <c r="AO848" t="s">
        <v>144</v>
      </c>
      <c r="AQ848" t="s">
        <v>145</v>
      </c>
      <c r="AR848" t="s">
        <v>145</v>
      </c>
    </row>
    <row r="849" spans="1:44" hidden="1" x14ac:dyDescent="0.3">
      <c r="A849">
        <v>420140</v>
      </c>
      <c r="B849" t="s">
        <v>1412</v>
      </c>
      <c r="Q849" t="s">
        <v>144</v>
      </c>
      <c r="AE849" t="s">
        <v>146</v>
      </c>
      <c r="AH849" t="s">
        <v>144</v>
      </c>
      <c r="AJ849" t="s">
        <v>146</v>
      </c>
      <c r="AK849" t="s">
        <v>145</v>
      </c>
      <c r="AP849" t="s">
        <v>146</v>
      </c>
      <c r="AR849" t="s">
        <v>146</v>
      </c>
    </row>
    <row r="850" spans="1:44" hidden="1" x14ac:dyDescent="0.3">
      <c r="A850">
        <v>418500</v>
      </c>
      <c r="B850" t="s">
        <v>1412</v>
      </c>
      <c r="AQ850" t="s">
        <v>144</v>
      </c>
    </row>
    <row r="851" spans="1:44" hidden="1" x14ac:dyDescent="0.3">
      <c r="A851">
        <v>419066</v>
      </c>
      <c r="B851" t="s">
        <v>1412</v>
      </c>
      <c r="Q851" t="s">
        <v>146</v>
      </c>
      <c r="S851" t="s">
        <v>144</v>
      </c>
      <c r="AI851" t="s">
        <v>145</v>
      </c>
      <c r="AJ851" t="s">
        <v>146</v>
      </c>
      <c r="AK851" t="s">
        <v>145</v>
      </c>
      <c r="AL851" t="s">
        <v>145</v>
      </c>
      <c r="AO851" t="s">
        <v>146</v>
      </c>
      <c r="AR851" t="s">
        <v>145</v>
      </c>
    </row>
    <row r="852" spans="1:44" hidden="1" x14ac:dyDescent="0.3">
      <c r="A852">
        <v>418099</v>
      </c>
      <c r="B852" t="s">
        <v>1412</v>
      </c>
      <c r="L852" t="s">
        <v>144</v>
      </c>
      <c r="AE852" t="s">
        <v>146</v>
      </c>
      <c r="AH852" t="s">
        <v>144</v>
      </c>
      <c r="AK852" t="s">
        <v>146</v>
      </c>
      <c r="AL852" t="s">
        <v>144</v>
      </c>
      <c r="AN852" t="s">
        <v>144</v>
      </c>
      <c r="AO852" t="s">
        <v>144</v>
      </c>
      <c r="AP852" t="s">
        <v>144</v>
      </c>
      <c r="AQ852" t="s">
        <v>144</v>
      </c>
      <c r="AR852" t="s">
        <v>145</v>
      </c>
    </row>
    <row r="853" spans="1:44" hidden="1" x14ac:dyDescent="0.3">
      <c r="A853">
        <v>416356</v>
      </c>
      <c r="B853" t="s">
        <v>1412</v>
      </c>
      <c r="S853" t="s">
        <v>144</v>
      </c>
    </row>
    <row r="854" spans="1:44" hidden="1" x14ac:dyDescent="0.3">
      <c r="A854">
        <v>417624</v>
      </c>
      <c r="B854" t="s">
        <v>1412</v>
      </c>
      <c r="G854" t="s">
        <v>144</v>
      </c>
      <c r="AF854" t="s">
        <v>144</v>
      </c>
      <c r="AJ854" t="s">
        <v>144</v>
      </c>
      <c r="AM854" t="s">
        <v>146</v>
      </c>
      <c r="AN854" t="s">
        <v>146</v>
      </c>
    </row>
    <row r="855" spans="1:44" hidden="1" x14ac:dyDescent="0.3">
      <c r="A855">
        <v>418147</v>
      </c>
      <c r="B855" t="s">
        <v>1412</v>
      </c>
      <c r="AJ855" t="s">
        <v>144</v>
      </c>
      <c r="AN855" t="s">
        <v>146</v>
      </c>
    </row>
    <row r="856" spans="1:44" hidden="1" x14ac:dyDescent="0.3">
      <c r="A856">
        <v>419791</v>
      </c>
      <c r="B856" t="s">
        <v>1412</v>
      </c>
      <c r="AG856" t="s">
        <v>144</v>
      </c>
      <c r="AI856" t="s">
        <v>146</v>
      </c>
      <c r="AJ856" t="s">
        <v>144</v>
      </c>
      <c r="AK856" t="s">
        <v>145</v>
      </c>
      <c r="AL856" t="s">
        <v>146</v>
      </c>
      <c r="AM856" t="s">
        <v>146</v>
      </c>
      <c r="AN856" t="s">
        <v>146</v>
      </c>
      <c r="AO856" t="s">
        <v>146</v>
      </c>
      <c r="AP856" t="s">
        <v>145</v>
      </c>
      <c r="AQ856" t="s">
        <v>145</v>
      </c>
      <c r="AR856" t="s">
        <v>145</v>
      </c>
    </row>
    <row r="857" spans="1:44" hidden="1" x14ac:dyDescent="0.3">
      <c r="A857">
        <v>421655</v>
      </c>
      <c r="B857" t="s">
        <v>1412</v>
      </c>
      <c r="Q857" t="s">
        <v>144</v>
      </c>
      <c r="AF857" t="s">
        <v>144</v>
      </c>
      <c r="AI857" t="s">
        <v>145</v>
      </c>
      <c r="AM857" t="s">
        <v>146</v>
      </c>
      <c r="AP857" t="s">
        <v>144</v>
      </c>
      <c r="AQ857" t="s">
        <v>146</v>
      </c>
    </row>
    <row r="858" spans="1:44" hidden="1" x14ac:dyDescent="0.3">
      <c r="A858">
        <v>417518</v>
      </c>
      <c r="B858" t="s">
        <v>1412</v>
      </c>
      <c r="AH858" t="s">
        <v>144</v>
      </c>
    </row>
    <row r="859" spans="1:44" hidden="1" x14ac:dyDescent="0.3">
      <c r="A859">
        <v>414941</v>
      </c>
      <c r="B859" t="s">
        <v>1412</v>
      </c>
      <c r="F859" t="s">
        <v>144</v>
      </c>
      <c r="R859" t="s">
        <v>144</v>
      </c>
      <c r="AF859" t="s">
        <v>144</v>
      </c>
      <c r="AH859" t="s">
        <v>144</v>
      </c>
      <c r="AJ859" t="s">
        <v>146</v>
      </c>
      <c r="AK859" t="s">
        <v>145</v>
      </c>
      <c r="AM859" t="s">
        <v>146</v>
      </c>
      <c r="AN859" t="s">
        <v>145</v>
      </c>
      <c r="AO859" t="s">
        <v>146</v>
      </c>
      <c r="AP859" t="s">
        <v>145</v>
      </c>
      <c r="AQ859" t="s">
        <v>146</v>
      </c>
      <c r="AR859" t="s">
        <v>145</v>
      </c>
    </row>
    <row r="860" spans="1:44" hidden="1" x14ac:dyDescent="0.3">
      <c r="A860">
        <v>413345</v>
      </c>
      <c r="B860" t="s">
        <v>1412</v>
      </c>
      <c r="E860" t="s">
        <v>144</v>
      </c>
      <c r="AK860" t="s">
        <v>144</v>
      </c>
      <c r="AM860" t="s">
        <v>144</v>
      </c>
      <c r="AO860" t="s">
        <v>144</v>
      </c>
      <c r="AQ860" t="s">
        <v>144</v>
      </c>
      <c r="AR860" t="s">
        <v>144</v>
      </c>
    </row>
    <row r="861" spans="1:44" hidden="1" x14ac:dyDescent="0.3">
      <c r="A861">
        <v>410519</v>
      </c>
      <c r="B861" t="s">
        <v>1412</v>
      </c>
      <c r="AD861" t="s">
        <v>146</v>
      </c>
      <c r="AF861" t="s">
        <v>146</v>
      </c>
      <c r="AG861" t="s">
        <v>146</v>
      </c>
      <c r="AH861" t="s">
        <v>145</v>
      </c>
      <c r="AK861" t="s">
        <v>145</v>
      </c>
      <c r="AM861" t="s">
        <v>145</v>
      </c>
      <c r="AO861" t="s">
        <v>145</v>
      </c>
      <c r="AQ861" t="s">
        <v>145</v>
      </c>
      <c r="AR861" t="s">
        <v>146</v>
      </c>
    </row>
    <row r="862" spans="1:44" hidden="1" x14ac:dyDescent="0.3">
      <c r="A862">
        <v>419285</v>
      </c>
      <c r="B862" t="s">
        <v>1412</v>
      </c>
      <c r="L862" t="s">
        <v>144</v>
      </c>
      <c r="R862" t="s">
        <v>145</v>
      </c>
      <c r="S862" t="s">
        <v>144</v>
      </c>
      <c r="AE862" t="s">
        <v>146</v>
      </c>
      <c r="AJ862" t="s">
        <v>144</v>
      </c>
      <c r="AK862" t="s">
        <v>145</v>
      </c>
      <c r="AN862" t="s">
        <v>145</v>
      </c>
      <c r="AO862" t="s">
        <v>146</v>
      </c>
      <c r="AP862" t="s">
        <v>145</v>
      </c>
      <c r="AQ862" t="s">
        <v>145</v>
      </c>
      <c r="AR862" t="s">
        <v>145</v>
      </c>
    </row>
    <row r="863" spans="1:44" hidden="1" x14ac:dyDescent="0.3">
      <c r="A863">
        <v>421572</v>
      </c>
      <c r="B863" t="s">
        <v>1412</v>
      </c>
      <c r="AF863" t="s">
        <v>144</v>
      </c>
      <c r="AJ863" t="s">
        <v>146</v>
      </c>
      <c r="AK863" t="s">
        <v>146</v>
      </c>
      <c r="AM863" t="s">
        <v>144</v>
      </c>
      <c r="AN863" t="s">
        <v>145</v>
      </c>
      <c r="AP863" t="s">
        <v>145</v>
      </c>
      <c r="AQ863" t="s">
        <v>145</v>
      </c>
      <c r="AR863" t="s">
        <v>145</v>
      </c>
    </row>
    <row r="864" spans="1:44" hidden="1" x14ac:dyDescent="0.3">
      <c r="A864">
        <v>420043</v>
      </c>
      <c r="B864" t="s">
        <v>1412</v>
      </c>
      <c r="AJ864" t="s">
        <v>144</v>
      </c>
      <c r="AO864" t="s">
        <v>146</v>
      </c>
      <c r="AQ864" t="s">
        <v>146</v>
      </c>
    </row>
    <row r="865" spans="1:44" hidden="1" x14ac:dyDescent="0.3">
      <c r="A865">
        <v>411805</v>
      </c>
      <c r="B865" t="s">
        <v>1412</v>
      </c>
      <c r="AA865" t="s">
        <v>144</v>
      </c>
      <c r="AD865" t="s">
        <v>144</v>
      </c>
      <c r="AJ865" t="s">
        <v>144</v>
      </c>
      <c r="AM865" t="s">
        <v>144</v>
      </c>
      <c r="AO865" t="s">
        <v>144</v>
      </c>
      <c r="AP865" t="s">
        <v>146</v>
      </c>
      <c r="AR865" t="s">
        <v>145</v>
      </c>
    </row>
    <row r="866" spans="1:44" hidden="1" x14ac:dyDescent="0.3">
      <c r="A866">
        <v>408687</v>
      </c>
      <c r="B866" t="s">
        <v>1412</v>
      </c>
      <c r="AD866" t="s">
        <v>144</v>
      </c>
      <c r="AE866" t="s">
        <v>146</v>
      </c>
      <c r="AF866" t="s">
        <v>144</v>
      </c>
      <c r="AI866" t="s">
        <v>146</v>
      </c>
      <c r="AJ866" t="s">
        <v>144</v>
      </c>
      <c r="AK866" t="s">
        <v>145</v>
      </c>
      <c r="AM866" t="s">
        <v>144</v>
      </c>
      <c r="AN866" t="s">
        <v>146</v>
      </c>
      <c r="AO866" t="s">
        <v>146</v>
      </c>
      <c r="AP866" t="s">
        <v>146</v>
      </c>
      <c r="AQ866" t="s">
        <v>146</v>
      </c>
      <c r="AR866" t="s">
        <v>146</v>
      </c>
    </row>
    <row r="867" spans="1:44" hidden="1" x14ac:dyDescent="0.3">
      <c r="A867">
        <v>413971</v>
      </c>
      <c r="B867" t="s">
        <v>1412</v>
      </c>
      <c r="Y867" t="s">
        <v>144</v>
      </c>
      <c r="AD867" t="s">
        <v>146</v>
      </c>
      <c r="AE867" t="s">
        <v>146</v>
      </c>
      <c r="AF867" t="s">
        <v>144</v>
      </c>
      <c r="AJ867" t="s">
        <v>144</v>
      </c>
      <c r="AK867" t="s">
        <v>144</v>
      </c>
      <c r="AO867" t="s">
        <v>144</v>
      </c>
      <c r="AP867" t="s">
        <v>144</v>
      </c>
      <c r="AR867" t="s">
        <v>146</v>
      </c>
    </row>
    <row r="868" spans="1:44" hidden="1" x14ac:dyDescent="0.3">
      <c r="A868">
        <v>403991</v>
      </c>
      <c r="B868" t="s">
        <v>1412</v>
      </c>
      <c r="AM868" t="s">
        <v>144</v>
      </c>
      <c r="AR868" t="s">
        <v>144</v>
      </c>
    </row>
    <row r="869" spans="1:44" hidden="1" x14ac:dyDescent="0.3">
      <c r="A869">
        <v>421837</v>
      </c>
      <c r="B869" t="s">
        <v>1412</v>
      </c>
      <c r="AA869" t="s">
        <v>144</v>
      </c>
      <c r="AF869" t="s">
        <v>144</v>
      </c>
      <c r="AI869" t="s">
        <v>146</v>
      </c>
      <c r="AL869" t="s">
        <v>146</v>
      </c>
      <c r="AM869" t="s">
        <v>144</v>
      </c>
      <c r="AN869" t="s">
        <v>146</v>
      </c>
      <c r="AP869" t="s">
        <v>145</v>
      </c>
      <c r="AR869" t="s">
        <v>145</v>
      </c>
    </row>
    <row r="870" spans="1:44" hidden="1" x14ac:dyDescent="0.3">
      <c r="A870">
        <v>409016</v>
      </c>
      <c r="B870" t="s">
        <v>1412</v>
      </c>
      <c r="W870" t="s">
        <v>146</v>
      </c>
      <c r="AD870" t="s">
        <v>146</v>
      </c>
      <c r="AI870" t="s">
        <v>146</v>
      </c>
      <c r="AJ870" t="s">
        <v>145</v>
      </c>
      <c r="AK870" t="s">
        <v>145</v>
      </c>
      <c r="AL870" t="s">
        <v>145</v>
      </c>
      <c r="AM870" t="s">
        <v>145</v>
      </c>
      <c r="AN870" t="s">
        <v>145</v>
      </c>
      <c r="AO870" t="s">
        <v>145</v>
      </c>
      <c r="AP870" t="s">
        <v>145</v>
      </c>
      <c r="AQ870" t="s">
        <v>146</v>
      </c>
      <c r="AR870" t="s">
        <v>145</v>
      </c>
    </row>
    <row r="871" spans="1:44" hidden="1" x14ac:dyDescent="0.3">
      <c r="A871">
        <v>419970</v>
      </c>
      <c r="B871" t="s">
        <v>1412</v>
      </c>
      <c r="AO871" t="s">
        <v>146</v>
      </c>
      <c r="AR871" t="s">
        <v>146</v>
      </c>
    </row>
    <row r="872" spans="1:44" hidden="1" x14ac:dyDescent="0.3">
      <c r="A872">
        <v>423058</v>
      </c>
      <c r="B872" t="s">
        <v>1412</v>
      </c>
      <c r="AH872" t="s">
        <v>144</v>
      </c>
      <c r="AI872" t="s">
        <v>145</v>
      </c>
      <c r="AJ872" t="s">
        <v>146</v>
      </c>
      <c r="AK872" t="s">
        <v>145</v>
      </c>
      <c r="AM872" t="s">
        <v>145</v>
      </c>
      <c r="AN872" t="s">
        <v>145</v>
      </c>
      <c r="AO872" t="s">
        <v>146</v>
      </c>
      <c r="AP872" t="s">
        <v>146</v>
      </c>
      <c r="AQ872" t="s">
        <v>145</v>
      </c>
      <c r="AR872" t="s">
        <v>145</v>
      </c>
    </row>
    <row r="873" spans="1:44" hidden="1" x14ac:dyDescent="0.3">
      <c r="A873">
        <v>422188</v>
      </c>
      <c r="B873" t="s">
        <v>1412</v>
      </c>
      <c r="AA873" t="s">
        <v>144</v>
      </c>
      <c r="AB873" t="s">
        <v>144</v>
      </c>
      <c r="AD873" t="s">
        <v>144</v>
      </c>
      <c r="AF873" t="s">
        <v>144</v>
      </c>
      <c r="AI873" t="s">
        <v>145</v>
      </c>
      <c r="AJ873" t="s">
        <v>145</v>
      </c>
      <c r="AK873" t="s">
        <v>145</v>
      </c>
      <c r="AL873" t="s">
        <v>145</v>
      </c>
      <c r="AM873" t="s">
        <v>145</v>
      </c>
      <c r="AN873" t="s">
        <v>145</v>
      </c>
      <c r="AO873" t="s">
        <v>145</v>
      </c>
      <c r="AP873" t="s">
        <v>145</v>
      </c>
      <c r="AQ873" t="s">
        <v>145</v>
      </c>
      <c r="AR873" t="s">
        <v>145</v>
      </c>
    </row>
    <row r="874" spans="1:44" hidden="1" x14ac:dyDescent="0.3">
      <c r="A874">
        <v>418865</v>
      </c>
      <c r="B874" t="s">
        <v>1412</v>
      </c>
      <c r="AF874" t="s">
        <v>146</v>
      </c>
      <c r="AH874" t="s">
        <v>144</v>
      </c>
      <c r="AJ874" t="s">
        <v>144</v>
      </c>
      <c r="AK874" t="s">
        <v>144</v>
      </c>
      <c r="AM874" t="s">
        <v>144</v>
      </c>
      <c r="AR874" t="s">
        <v>144</v>
      </c>
    </row>
    <row r="875" spans="1:44" hidden="1" x14ac:dyDescent="0.3">
      <c r="A875">
        <v>419877</v>
      </c>
      <c r="B875" t="s">
        <v>1412</v>
      </c>
      <c r="Q875" t="s">
        <v>144</v>
      </c>
      <c r="AF875" t="s">
        <v>144</v>
      </c>
      <c r="AI875" t="s">
        <v>146</v>
      </c>
      <c r="AJ875" t="s">
        <v>144</v>
      </c>
      <c r="AK875" t="s">
        <v>144</v>
      </c>
      <c r="AL875" t="s">
        <v>144</v>
      </c>
      <c r="AM875" t="s">
        <v>144</v>
      </c>
      <c r="AN875" t="s">
        <v>145</v>
      </c>
      <c r="AO875" t="s">
        <v>146</v>
      </c>
      <c r="AP875" t="s">
        <v>146</v>
      </c>
      <c r="AQ875" t="s">
        <v>146</v>
      </c>
      <c r="AR875" t="s">
        <v>146</v>
      </c>
    </row>
    <row r="876" spans="1:44" hidden="1" x14ac:dyDescent="0.3">
      <c r="A876">
        <v>418728</v>
      </c>
      <c r="B876" t="s">
        <v>1412</v>
      </c>
      <c r="R876" t="s">
        <v>144</v>
      </c>
      <c r="AD876" t="s">
        <v>144</v>
      </c>
      <c r="AJ876" t="s">
        <v>144</v>
      </c>
      <c r="AK876" t="s">
        <v>144</v>
      </c>
      <c r="AM876" t="s">
        <v>144</v>
      </c>
      <c r="AR876" t="s">
        <v>144</v>
      </c>
    </row>
    <row r="877" spans="1:44" hidden="1" x14ac:dyDescent="0.3">
      <c r="A877">
        <v>421720</v>
      </c>
      <c r="B877" t="s">
        <v>1412</v>
      </c>
      <c r="I877" t="s">
        <v>144</v>
      </c>
      <c r="S877" t="s">
        <v>145</v>
      </c>
      <c r="T877" t="s">
        <v>146</v>
      </c>
      <c r="AE877" t="s">
        <v>146</v>
      </c>
      <c r="AI877" t="s">
        <v>146</v>
      </c>
      <c r="AK877" t="s">
        <v>146</v>
      </c>
      <c r="AL877" t="s">
        <v>146</v>
      </c>
      <c r="AN877" t="s">
        <v>145</v>
      </c>
      <c r="AR877" t="s">
        <v>145</v>
      </c>
    </row>
    <row r="878" spans="1:44" hidden="1" x14ac:dyDescent="0.3">
      <c r="A878">
        <v>405903</v>
      </c>
      <c r="B878" t="s">
        <v>1412</v>
      </c>
      <c r="AM878" t="s">
        <v>144</v>
      </c>
      <c r="AO878" t="s">
        <v>146</v>
      </c>
    </row>
    <row r="879" spans="1:44" hidden="1" x14ac:dyDescent="0.3">
      <c r="A879">
        <v>423250</v>
      </c>
      <c r="B879" t="s">
        <v>1412</v>
      </c>
      <c r="K879" t="s">
        <v>144</v>
      </c>
      <c r="AF879" t="s">
        <v>145</v>
      </c>
      <c r="AG879" t="s">
        <v>145</v>
      </c>
      <c r="AI879" t="s">
        <v>146</v>
      </c>
      <c r="AL879" t="s">
        <v>146</v>
      </c>
      <c r="AM879" t="s">
        <v>144</v>
      </c>
      <c r="AN879" t="s">
        <v>145</v>
      </c>
      <c r="AO879" t="s">
        <v>146</v>
      </c>
      <c r="AP879" t="s">
        <v>146</v>
      </c>
      <c r="AQ879" t="s">
        <v>146</v>
      </c>
      <c r="AR879" t="s">
        <v>145</v>
      </c>
    </row>
    <row r="880" spans="1:44" hidden="1" x14ac:dyDescent="0.3">
      <c r="A880">
        <v>420428</v>
      </c>
      <c r="B880" t="s">
        <v>1412</v>
      </c>
      <c r="AD880" t="s">
        <v>144</v>
      </c>
      <c r="AF880" t="s">
        <v>144</v>
      </c>
      <c r="AG880" t="s">
        <v>144</v>
      </c>
      <c r="AI880" t="s">
        <v>146</v>
      </c>
      <c r="AJ880" t="s">
        <v>146</v>
      </c>
      <c r="AK880" t="s">
        <v>146</v>
      </c>
      <c r="AL880" t="s">
        <v>146</v>
      </c>
      <c r="AM880" t="s">
        <v>146</v>
      </c>
      <c r="AN880" t="s">
        <v>145</v>
      </c>
      <c r="AO880" t="s">
        <v>145</v>
      </c>
      <c r="AP880" t="s">
        <v>145</v>
      </c>
      <c r="AQ880" t="s">
        <v>145</v>
      </c>
      <c r="AR880" t="s">
        <v>145</v>
      </c>
    </row>
    <row r="881" spans="1:44" hidden="1" x14ac:dyDescent="0.3">
      <c r="A881">
        <v>413401</v>
      </c>
      <c r="B881" t="s">
        <v>1412</v>
      </c>
      <c r="AE881" t="s">
        <v>145</v>
      </c>
      <c r="AF881" t="s">
        <v>145</v>
      </c>
      <c r="AI881" t="s">
        <v>145</v>
      </c>
      <c r="AJ881" t="s">
        <v>144</v>
      </c>
      <c r="AK881" t="s">
        <v>145</v>
      </c>
      <c r="AM881" t="s">
        <v>145</v>
      </c>
      <c r="AN881" t="s">
        <v>145</v>
      </c>
      <c r="AP881" t="s">
        <v>145</v>
      </c>
      <c r="AQ881" t="s">
        <v>145</v>
      </c>
      <c r="AR881" t="s">
        <v>144</v>
      </c>
    </row>
    <row r="882" spans="1:44" hidden="1" x14ac:dyDescent="0.3">
      <c r="A882">
        <v>420119</v>
      </c>
      <c r="B882" t="s">
        <v>1412</v>
      </c>
      <c r="AM882" t="s">
        <v>144</v>
      </c>
    </row>
    <row r="883" spans="1:44" hidden="1" x14ac:dyDescent="0.3">
      <c r="A883">
        <v>404760</v>
      </c>
      <c r="B883" t="s">
        <v>1412</v>
      </c>
      <c r="AK883" t="s">
        <v>144</v>
      </c>
      <c r="AM883" t="s">
        <v>144</v>
      </c>
      <c r="AN883" t="s">
        <v>144</v>
      </c>
    </row>
    <row r="884" spans="1:44" hidden="1" x14ac:dyDescent="0.3">
      <c r="A884">
        <v>412037</v>
      </c>
      <c r="B884" t="s">
        <v>1412</v>
      </c>
      <c r="R884" t="s">
        <v>144</v>
      </c>
      <c r="S884" t="s">
        <v>144</v>
      </c>
      <c r="AE884" t="s">
        <v>146</v>
      </c>
      <c r="AI884" t="s">
        <v>146</v>
      </c>
      <c r="AJ884" t="s">
        <v>144</v>
      </c>
      <c r="AK884" t="s">
        <v>145</v>
      </c>
      <c r="AL884" t="s">
        <v>144</v>
      </c>
      <c r="AM884" t="s">
        <v>144</v>
      </c>
      <c r="AN884" t="s">
        <v>145</v>
      </c>
      <c r="AO884" t="s">
        <v>145</v>
      </c>
      <c r="AP884" t="s">
        <v>144</v>
      </c>
      <c r="AQ884" t="s">
        <v>145</v>
      </c>
      <c r="AR884" t="s">
        <v>144</v>
      </c>
    </row>
    <row r="885" spans="1:44" hidden="1" x14ac:dyDescent="0.3">
      <c r="A885">
        <v>405421</v>
      </c>
      <c r="B885" t="s">
        <v>1412</v>
      </c>
      <c r="L885" t="s">
        <v>144</v>
      </c>
      <c r="AD885" t="s">
        <v>144</v>
      </c>
      <c r="AH885" t="s">
        <v>144</v>
      </c>
      <c r="AI885" t="s">
        <v>145</v>
      </c>
      <c r="AJ885" t="s">
        <v>146</v>
      </c>
      <c r="AK885" t="s">
        <v>145</v>
      </c>
      <c r="AM885" t="s">
        <v>144</v>
      </c>
      <c r="AO885" t="s">
        <v>146</v>
      </c>
      <c r="AP885" t="s">
        <v>146</v>
      </c>
      <c r="AR885" t="s">
        <v>145</v>
      </c>
    </row>
    <row r="886" spans="1:44" hidden="1" x14ac:dyDescent="0.3">
      <c r="A886">
        <v>422154</v>
      </c>
      <c r="B886" t="s">
        <v>1412</v>
      </c>
      <c r="AM886" t="s">
        <v>144</v>
      </c>
      <c r="AN886" t="s">
        <v>145</v>
      </c>
    </row>
    <row r="887" spans="1:44" hidden="1" x14ac:dyDescent="0.3">
      <c r="A887">
        <v>421648</v>
      </c>
      <c r="B887" t="s">
        <v>1412</v>
      </c>
      <c r="Y887" t="s">
        <v>144</v>
      </c>
      <c r="AF887" t="s">
        <v>146</v>
      </c>
      <c r="AH887" t="s">
        <v>144</v>
      </c>
      <c r="AJ887" t="s">
        <v>146</v>
      </c>
      <c r="AK887" t="s">
        <v>146</v>
      </c>
      <c r="AN887" t="s">
        <v>145</v>
      </c>
      <c r="AO887" t="s">
        <v>145</v>
      </c>
      <c r="AP887" t="s">
        <v>146</v>
      </c>
      <c r="AQ887" t="s">
        <v>145</v>
      </c>
      <c r="AR887" t="s">
        <v>145</v>
      </c>
    </row>
    <row r="888" spans="1:44" hidden="1" x14ac:dyDescent="0.3">
      <c r="A888">
        <v>404070</v>
      </c>
      <c r="B888" t="s">
        <v>1412</v>
      </c>
      <c r="J888" t="s">
        <v>144</v>
      </c>
      <c r="Y888" t="s">
        <v>144</v>
      </c>
      <c r="AD888" t="s">
        <v>145</v>
      </c>
      <c r="AJ888" t="s">
        <v>145</v>
      </c>
      <c r="AK888" t="s">
        <v>145</v>
      </c>
      <c r="AM888" t="s">
        <v>144</v>
      </c>
      <c r="AO888" t="s">
        <v>146</v>
      </c>
      <c r="AQ888" t="s">
        <v>146</v>
      </c>
      <c r="AR888" t="s">
        <v>144</v>
      </c>
    </row>
    <row r="889" spans="1:44" hidden="1" x14ac:dyDescent="0.3">
      <c r="A889">
        <v>402503</v>
      </c>
      <c r="B889" t="s">
        <v>1412</v>
      </c>
      <c r="T889" t="s">
        <v>144</v>
      </c>
      <c r="AF889" t="s">
        <v>144</v>
      </c>
      <c r="AG889" t="s">
        <v>144</v>
      </c>
      <c r="AH889" t="s">
        <v>144</v>
      </c>
      <c r="AI889" t="s">
        <v>145</v>
      </c>
      <c r="AJ889" t="s">
        <v>145</v>
      </c>
      <c r="AK889" t="s">
        <v>145</v>
      </c>
      <c r="AL889" t="s">
        <v>145</v>
      </c>
      <c r="AM889" t="s">
        <v>145</v>
      </c>
      <c r="AN889" t="s">
        <v>145</v>
      </c>
      <c r="AO889" t="s">
        <v>145</v>
      </c>
      <c r="AP889" t="s">
        <v>145</v>
      </c>
      <c r="AQ889" t="s">
        <v>145</v>
      </c>
      <c r="AR889" t="s">
        <v>145</v>
      </c>
    </row>
    <row r="890" spans="1:44" hidden="1" x14ac:dyDescent="0.3">
      <c r="A890">
        <v>418104</v>
      </c>
      <c r="B890" t="s">
        <v>1412</v>
      </c>
      <c r="I890" t="s">
        <v>144</v>
      </c>
      <c r="AE890" t="s">
        <v>144</v>
      </c>
      <c r="AF890" t="s">
        <v>144</v>
      </c>
      <c r="AH890" t="s">
        <v>144</v>
      </c>
      <c r="AJ890" t="s">
        <v>146</v>
      </c>
      <c r="AK890" t="s">
        <v>145</v>
      </c>
      <c r="AM890" t="s">
        <v>146</v>
      </c>
      <c r="AN890" t="s">
        <v>144</v>
      </c>
      <c r="AO890" t="s">
        <v>146</v>
      </c>
      <c r="AP890" t="s">
        <v>144</v>
      </c>
      <c r="AQ890" t="s">
        <v>146</v>
      </c>
      <c r="AR890" t="s">
        <v>145</v>
      </c>
    </row>
    <row r="891" spans="1:44" hidden="1" x14ac:dyDescent="0.3">
      <c r="A891">
        <v>423582</v>
      </c>
      <c r="B891" t="s">
        <v>1412</v>
      </c>
      <c r="H891" t="s">
        <v>146</v>
      </c>
      <c r="AD891" t="s">
        <v>146</v>
      </c>
      <c r="AF891" t="s">
        <v>146</v>
      </c>
      <c r="AI891" t="s">
        <v>145</v>
      </c>
      <c r="AJ891" t="s">
        <v>146</v>
      </c>
      <c r="AK891" t="s">
        <v>146</v>
      </c>
      <c r="AL891" t="s">
        <v>145</v>
      </c>
      <c r="AM891" t="s">
        <v>145</v>
      </c>
      <c r="AN891" t="s">
        <v>145</v>
      </c>
      <c r="AO891" t="s">
        <v>145</v>
      </c>
      <c r="AQ891" t="s">
        <v>146</v>
      </c>
      <c r="AR891" t="s">
        <v>145</v>
      </c>
    </row>
    <row r="892" spans="1:44" hidden="1" x14ac:dyDescent="0.3">
      <c r="A892">
        <v>423244</v>
      </c>
      <c r="B892" t="s">
        <v>1412</v>
      </c>
      <c r="U892" t="s">
        <v>145</v>
      </c>
      <c r="AI892" t="s">
        <v>146</v>
      </c>
      <c r="AJ892" t="s">
        <v>146</v>
      </c>
      <c r="AN892" t="s">
        <v>145</v>
      </c>
      <c r="AP892" t="s">
        <v>145</v>
      </c>
      <c r="AQ892" t="s">
        <v>145</v>
      </c>
      <c r="AR892" t="s">
        <v>145</v>
      </c>
    </row>
    <row r="893" spans="1:44" hidden="1" x14ac:dyDescent="0.3">
      <c r="A893">
        <v>403471</v>
      </c>
      <c r="B893" t="s">
        <v>1412</v>
      </c>
      <c r="D893" t="s">
        <v>146</v>
      </c>
      <c r="AE893" t="s">
        <v>144</v>
      </c>
      <c r="AJ893" t="s">
        <v>145</v>
      </c>
      <c r="AK893" t="s">
        <v>145</v>
      </c>
      <c r="AN893" t="s">
        <v>145</v>
      </c>
      <c r="AO893" t="s">
        <v>145</v>
      </c>
      <c r="AP893" t="s">
        <v>145</v>
      </c>
      <c r="AQ893" t="s">
        <v>145</v>
      </c>
      <c r="AR893" t="s">
        <v>145</v>
      </c>
    </row>
    <row r="894" spans="1:44" hidden="1" x14ac:dyDescent="0.3">
      <c r="A894">
        <v>403865</v>
      </c>
      <c r="B894" t="s">
        <v>1412</v>
      </c>
      <c r="AA894" t="s">
        <v>144</v>
      </c>
      <c r="AR894" t="s">
        <v>144</v>
      </c>
    </row>
    <row r="895" spans="1:44" hidden="1" x14ac:dyDescent="0.3">
      <c r="A895">
        <v>417192</v>
      </c>
      <c r="B895" t="s">
        <v>1412</v>
      </c>
      <c r="AA895" t="s">
        <v>144</v>
      </c>
      <c r="AF895" t="s">
        <v>144</v>
      </c>
    </row>
    <row r="896" spans="1:44" hidden="1" x14ac:dyDescent="0.3">
      <c r="A896">
        <v>407572</v>
      </c>
      <c r="B896" t="s">
        <v>1412</v>
      </c>
      <c r="E896" t="s">
        <v>144</v>
      </c>
      <c r="K896" t="s">
        <v>144</v>
      </c>
      <c r="Y896" t="s">
        <v>144</v>
      </c>
      <c r="AE896" t="s">
        <v>145</v>
      </c>
      <c r="AI896" t="s">
        <v>146</v>
      </c>
      <c r="AK896" t="s">
        <v>145</v>
      </c>
      <c r="AL896" t="s">
        <v>145</v>
      </c>
      <c r="AM896" t="s">
        <v>144</v>
      </c>
      <c r="AO896" t="s">
        <v>145</v>
      </c>
      <c r="AP896" t="s">
        <v>145</v>
      </c>
      <c r="AQ896" t="s">
        <v>145</v>
      </c>
      <c r="AR896" t="s">
        <v>146</v>
      </c>
    </row>
    <row r="897" spans="1:44" hidden="1" x14ac:dyDescent="0.3">
      <c r="A897">
        <v>422544</v>
      </c>
      <c r="B897" t="s">
        <v>1412</v>
      </c>
      <c r="Q897" t="s">
        <v>146</v>
      </c>
      <c r="AI897" t="s">
        <v>146</v>
      </c>
      <c r="AJ897" t="s">
        <v>146</v>
      </c>
      <c r="AK897" t="s">
        <v>144</v>
      </c>
      <c r="AL897" t="s">
        <v>144</v>
      </c>
      <c r="AM897" t="s">
        <v>146</v>
      </c>
      <c r="AN897" t="s">
        <v>146</v>
      </c>
      <c r="AO897" t="s">
        <v>145</v>
      </c>
      <c r="AP897" t="s">
        <v>146</v>
      </c>
      <c r="AQ897" t="s">
        <v>146</v>
      </c>
      <c r="AR897" t="s">
        <v>145</v>
      </c>
    </row>
    <row r="898" spans="1:44" hidden="1" x14ac:dyDescent="0.3">
      <c r="A898">
        <v>403948</v>
      </c>
      <c r="B898" t="s">
        <v>1412</v>
      </c>
      <c r="AM898" t="s">
        <v>146</v>
      </c>
    </row>
    <row r="899" spans="1:44" hidden="1" x14ac:dyDescent="0.3">
      <c r="A899">
        <v>408253</v>
      </c>
      <c r="B899" t="s">
        <v>1412</v>
      </c>
      <c r="AF899" t="s">
        <v>144</v>
      </c>
      <c r="AO899" t="s">
        <v>144</v>
      </c>
    </row>
    <row r="900" spans="1:44" hidden="1" x14ac:dyDescent="0.3">
      <c r="A900">
        <v>403696</v>
      </c>
      <c r="B900" t="s">
        <v>1412</v>
      </c>
      <c r="L900" t="s">
        <v>144</v>
      </c>
      <c r="AF900" t="s">
        <v>144</v>
      </c>
      <c r="AI900" t="s">
        <v>146</v>
      </c>
      <c r="AJ900" t="s">
        <v>144</v>
      </c>
      <c r="AK900" t="s">
        <v>144</v>
      </c>
      <c r="AL900" t="s">
        <v>145</v>
      </c>
      <c r="AM900" t="s">
        <v>144</v>
      </c>
      <c r="AN900" t="s">
        <v>145</v>
      </c>
      <c r="AO900" t="s">
        <v>145</v>
      </c>
      <c r="AP900" t="s">
        <v>145</v>
      </c>
      <c r="AQ900" t="s">
        <v>145</v>
      </c>
      <c r="AR900" t="s">
        <v>145</v>
      </c>
    </row>
    <row r="901" spans="1:44" hidden="1" x14ac:dyDescent="0.3">
      <c r="A901">
        <v>404269</v>
      </c>
      <c r="B901" t="s">
        <v>1412</v>
      </c>
      <c r="AF901" t="s">
        <v>144</v>
      </c>
      <c r="AH901" t="s">
        <v>144</v>
      </c>
      <c r="AK901" t="s">
        <v>144</v>
      </c>
      <c r="AM901" t="s">
        <v>144</v>
      </c>
    </row>
    <row r="902" spans="1:44" hidden="1" x14ac:dyDescent="0.3">
      <c r="A902">
        <v>419681</v>
      </c>
      <c r="B902" t="s">
        <v>1412</v>
      </c>
      <c r="R902" t="s">
        <v>144</v>
      </c>
      <c r="AE902" t="s">
        <v>145</v>
      </c>
      <c r="AH902" t="s">
        <v>144</v>
      </c>
      <c r="AI902" t="s">
        <v>146</v>
      </c>
      <c r="AJ902" t="s">
        <v>144</v>
      </c>
      <c r="AK902" t="s">
        <v>145</v>
      </c>
      <c r="AL902" t="s">
        <v>146</v>
      </c>
      <c r="AN902" t="s">
        <v>145</v>
      </c>
      <c r="AO902" t="s">
        <v>146</v>
      </c>
      <c r="AP902" t="s">
        <v>145</v>
      </c>
      <c r="AQ902" t="s">
        <v>145</v>
      </c>
      <c r="AR902" t="s">
        <v>145</v>
      </c>
    </row>
    <row r="903" spans="1:44" hidden="1" x14ac:dyDescent="0.3">
      <c r="A903">
        <v>416568</v>
      </c>
      <c r="B903" t="s">
        <v>1412</v>
      </c>
      <c r="R903" t="s">
        <v>144</v>
      </c>
      <c r="AE903" t="s">
        <v>144</v>
      </c>
    </row>
    <row r="904" spans="1:44" hidden="1" x14ac:dyDescent="0.3">
      <c r="A904">
        <v>417383</v>
      </c>
      <c r="B904" t="s">
        <v>1412</v>
      </c>
      <c r="AD904" t="s">
        <v>144</v>
      </c>
    </row>
    <row r="905" spans="1:44" hidden="1" x14ac:dyDescent="0.3">
      <c r="A905">
        <v>410985</v>
      </c>
      <c r="B905" t="s">
        <v>1412</v>
      </c>
      <c r="AH905" t="s">
        <v>144</v>
      </c>
      <c r="AK905" t="s">
        <v>144</v>
      </c>
      <c r="AM905" t="s">
        <v>144</v>
      </c>
      <c r="AO905" t="s">
        <v>144</v>
      </c>
      <c r="AP905" t="s">
        <v>144</v>
      </c>
      <c r="AR905" t="s">
        <v>144</v>
      </c>
    </row>
    <row r="906" spans="1:44" hidden="1" x14ac:dyDescent="0.3">
      <c r="A906">
        <v>406864</v>
      </c>
      <c r="B906" t="s">
        <v>1412</v>
      </c>
      <c r="R906" t="s">
        <v>145</v>
      </c>
      <c r="AB906" t="s">
        <v>144</v>
      </c>
      <c r="AE906" t="s">
        <v>145</v>
      </c>
      <c r="AI906" t="s">
        <v>144</v>
      </c>
      <c r="AJ906" t="s">
        <v>145</v>
      </c>
      <c r="AK906" t="s">
        <v>144</v>
      </c>
      <c r="AM906" t="s">
        <v>146</v>
      </c>
      <c r="AO906" t="s">
        <v>144</v>
      </c>
      <c r="AP906" t="s">
        <v>144</v>
      </c>
      <c r="AR906" t="s">
        <v>146</v>
      </c>
    </row>
    <row r="907" spans="1:44" hidden="1" x14ac:dyDescent="0.3">
      <c r="A907">
        <v>423490</v>
      </c>
      <c r="B907" t="s">
        <v>1412</v>
      </c>
      <c r="AE907" t="s">
        <v>144</v>
      </c>
      <c r="AI907" t="s">
        <v>144</v>
      </c>
      <c r="AJ907" t="s">
        <v>146</v>
      </c>
      <c r="AN907" t="s">
        <v>145</v>
      </c>
      <c r="AO907" t="s">
        <v>145</v>
      </c>
      <c r="AP907" t="s">
        <v>145</v>
      </c>
      <c r="AQ907" t="s">
        <v>145</v>
      </c>
      <c r="AR907" t="s">
        <v>145</v>
      </c>
    </row>
    <row r="908" spans="1:44" hidden="1" x14ac:dyDescent="0.3">
      <c r="A908">
        <v>414508</v>
      </c>
      <c r="B908" t="s">
        <v>1412</v>
      </c>
      <c r="L908" t="s">
        <v>144</v>
      </c>
      <c r="AA908" t="s">
        <v>144</v>
      </c>
      <c r="AE908" t="s">
        <v>144</v>
      </c>
      <c r="AF908" t="s">
        <v>144</v>
      </c>
      <c r="AK908" t="s">
        <v>145</v>
      </c>
      <c r="AM908" t="s">
        <v>145</v>
      </c>
      <c r="AO908" t="s">
        <v>144</v>
      </c>
      <c r="AR908" t="s">
        <v>146</v>
      </c>
    </row>
    <row r="909" spans="1:44" hidden="1" x14ac:dyDescent="0.3">
      <c r="A909">
        <v>420922</v>
      </c>
      <c r="B909" t="s">
        <v>1412</v>
      </c>
      <c r="S909" t="s">
        <v>144</v>
      </c>
      <c r="AF909" t="s">
        <v>144</v>
      </c>
      <c r="AH909" t="s">
        <v>144</v>
      </c>
      <c r="AJ909" t="s">
        <v>144</v>
      </c>
      <c r="AK909" t="s">
        <v>146</v>
      </c>
      <c r="AN909" t="s">
        <v>146</v>
      </c>
      <c r="AO909" t="s">
        <v>145</v>
      </c>
      <c r="AP909" t="s">
        <v>145</v>
      </c>
      <c r="AQ909" t="s">
        <v>145</v>
      </c>
      <c r="AR909" t="s">
        <v>146</v>
      </c>
    </row>
    <row r="910" spans="1:44" hidden="1" x14ac:dyDescent="0.3">
      <c r="A910">
        <v>408205</v>
      </c>
      <c r="B910" t="s">
        <v>1412</v>
      </c>
      <c r="AA910" t="s">
        <v>144</v>
      </c>
      <c r="AD910" t="s">
        <v>144</v>
      </c>
      <c r="AF910" t="s">
        <v>144</v>
      </c>
      <c r="AI910" t="s">
        <v>146</v>
      </c>
      <c r="AJ910" t="s">
        <v>146</v>
      </c>
      <c r="AK910" t="s">
        <v>145</v>
      </c>
      <c r="AL910" t="s">
        <v>146</v>
      </c>
      <c r="AM910" t="s">
        <v>145</v>
      </c>
      <c r="AN910" t="s">
        <v>145</v>
      </c>
      <c r="AO910" t="s">
        <v>145</v>
      </c>
      <c r="AP910" t="s">
        <v>145</v>
      </c>
      <c r="AQ910" t="s">
        <v>145</v>
      </c>
      <c r="AR910" t="s">
        <v>145</v>
      </c>
    </row>
    <row r="911" spans="1:44" hidden="1" x14ac:dyDescent="0.3">
      <c r="A911">
        <v>403753</v>
      </c>
      <c r="B911" t="s">
        <v>1412</v>
      </c>
      <c r="L911" t="s">
        <v>146</v>
      </c>
      <c r="R911" t="s">
        <v>145</v>
      </c>
      <c r="AE911" t="s">
        <v>145</v>
      </c>
      <c r="AI911" t="s">
        <v>145</v>
      </c>
      <c r="AJ911" t="s">
        <v>145</v>
      </c>
      <c r="AK911" t="s">
        <v>145</v>
      </c>
      <c r="AL911" t="s">
        <v>144</v>
      </c>
      <c r="AM911" t="s">
        <v>146</v>
      </c>
      <c r="AN911" t="s">
        <v>145</v>
      </c>
      <c r="AO911" t="s">
        <v>145</v>
      </c>
      <c r="AP911" t="s">
        <v>145</v>
      </c>
      <c r="AQ911" t="s">
        <v>145</v>
      </c>
      <c r="AR911" t="s">
        <v>145</v>
      </c>
    </row>
    <row r="912" spans="1:44" hidden="1" x14ac:dyDescent="0.3">
      <c r="A912">
        <v>419969</v>
      </c>
      <c r="B912" t="s">
        <v>1412</v>
      </c>
      <c r="Q912" t="s">
        <v>145</v>
      </c>
      <c r="AR912" t="s">
        <v>146</v>
      </c>
    </row>
    <row r="913" spans="1:44" hidden="1" x14ac:dyDescent="0.3">
      <c r="A913">
        <v>422395</v>
      </c>
      <c r="B913" t="s">
        <v>1412</v>
      </c>
      <c r="H913" t="s">
        <v>144</v>
      </c>
      <c r="L913" t="s">
        <v>145</v>
      </c>
      <c r="AH913" t="s">
        <v>146</v>
      </c>
      <c r="AJ913" t="s">
        <v>145</v>
      </c>
      <c r="AK913" t="s">
        <v>144</v>
      </c>
      <c r="AL913" t="s">
        <v>144</v>
      </c>
      <c r="AM913" t="s">
        <v>144</v>
      </c>
      <c r="AN913" t="s">
        <v>145</v>
      </c>
      <c r="AO913" t="s">
        <v>146</v>
      </c>
      <c r="AP913" t="s">
        <v>145</v>
      </c>
      <c r="AQ913" t="s">
        <v>145</v>
      </c>
      <c r="AR913" t="s">
        <v>145</v>
      </c>
    </row>
    <row r="914" spans="1:44" hidden="1" x14ac:dyDescent="0.3">
      <c r="A914">
        <v>419845</v>
      </c>
      <c r="B914" t="s">
        <v>1412</v>
      </c>
      <c r="L914" t="s">
        <v>144</v>
      </c>
      <c r="AG914" t="s">
        <v>144</v>
      </c>
      <c r="AI914" t="s">
        <v>144</v>
      </c>
      <c r="AJ914" t="s">
        <v>146</v>
      </c>
      <c r="AK914" t="s">
        <v>146</v>
      </c>
      <c r="AM914" t="s">
        <v>146</v>
      </c>
      <c r="AN914" t="s">
        <v>145</v>
      </c>
      <c r="AO914" t="s">
        <v>145</v>
      </c>
      <c r="AP914" t="s">
        <v>146</v>
      </c>
      <c r="AR914" t="s">
        <v>145</v>
      </c>
    </row>
    <row r="915" spans="1:44" hidden="1" x14ac:dyDescent="0.3">
      <c r="A915">
        <v>422923</v>
      </c>
      <c r="B915" t="s">
        <v>1412</v>
      </c>
      <c r="AM915" t="s">
        <v>145</v>
      </c>
    </row>
    <row r="916" spans="1:44" hidden="1" x14ac:dyDescent="0.3">
      <c r="A916">
        <v>420182</v>
      </c>
      <c r="B916" t="s">
        <v>1412</v>
      </c>
      <c r="Q916" t="s">
        <v>144</v>
      </c>
      <c r="AH916" t="s">
        <v>144</v>
      </c>
      <c r="AI916" t="s">
        <v>146</v>
      </c>
      <c r="AJ916" t="s">
        <v>144</v>
      </c>
      <c r="AK916" t="s">
        <v>146</v>
      </c>
      <c r="AM916" t="s">
        <v>146</v>
      </c>
      <c r="AO916" t="s">
        <v>146</v>
      </c>
      <c r="AP916" t="s">
        <v>144</v>
      </c>
      <c r="AQ916" t="s">
        <v>146</v>
      </c>
    </row>
    <row r="917" spans="1:44" hidden="1" x14ac:dyDescent="0.3">
      <c r="A917">
        <v>417269</v>
      </c>
      <c r="B917" t="s">
        <v>1412</v>
      </c>
      <c r="AA917" t="s">
        <v>144</v>
      </c>
      <c r="AF917" t="s">
        <v>144</v>
      </c>
      <c r="AH917" t="s">
        <v>144</v>
      </c>
      <c r="AJ917" t="s">
        <v>144</v>
      </c>
      <c r="AK917" t="s">
        <v>144</v>
      </c>
      <c r="AM917" t="s">
        <v>144</v>
      </c>
      <c r="AN917" t="s">
        <v>144</v>
      </c>
      <c r="AO917" t="s">
        <v>144</v>
      </c>
      <c r="AP917" t="s">
        <v>144</v>
      </c>
      <c r="AQ917" t="s">
        <v>144</v>
      </c>
      <c r="AR917" t="s">
        <v>144</v>
      </c>
    </row>
    <row r="918" spans="1:44" hidden="1" x14ac:dyDescent="0.3">
      <c r="A918">
        <v>422392</v>
      </c>
      <c r="B918" t="s">
        <v>1412</v>
      </c>
      <c r="AJ918" t="s">
        <v>146</v>
      </c>
      <c r="AK918" t="s">
        <v>146</v>
      </c>
      <c r="AL918" t="s">
        <v>144</v>
      </c>
      <c r="AM918" t="s">
        <v>144</v>
      </c>
      <c r="AP918" t="s">
        <v>146</v>
      </c>
      <c r="AR918" t="s">
        <v>145</v>
      </c>
    </row>
    <row r="919" spans="1:44" hidden="1" x14ac:dyDescent="0.3">
      <c r="A919">
        <v>419151</v>
      </c>
      <c r="B919" t="s">
        <v>1412</v>
      </c>
      <c r="Y919" t="s">
        <v>144</v>
      </c>
      <c r="AI919" t="s">
        <v>144</v>
      </c>
      <c r="AJ919" t="s">
        <v>144</v>
      </c>
      <c r="AL919" t="s">
        <v>144</v>
      </c>
      <c r="AO919" t="s">
        <v>146</v>
      </c>
      <c r="AP919" t="s">
        <v>146</v>
      </c>
      <c r="AQ919" t="s">
        <v>146</v>
      </c>
      <c r="AR919" t="s">
        <v>146</v>
      </c>
    </row>
    <row r="920" spans="1:44" hidden="1" x14ac:dyDescent="0.3">
      <c r="A920">
        <v>415940</v>
      </c>
      <c r="B920" t="s">
        <v>1412</v>
      </c>
      <c r="AI920" t="s">
        <v>146</v>
      </c>
      <c r="AJ920" t="s">
        <v>146</v>
      </c>
      <c r="AO920" t="s">
        <v>146</v>
      </c>
      <c r="AP920" t="s">
        <v>146</v>
      </c>
      <c r="AR920" t="s">
        <v>146</v>
      </c>
    </row>
    <row r="921" spans="1:44" hidden="1" x14ac:dyDescent="0.3">
      <c r="A921">
        <v>401002</v>
      </c>
      <c r="B921" t="s">
        <v>1412</v>
      </c>
      <c r="AF921" t="s">
        <v>144</v>
      </c>
      <c r="AI921" t="s">
        <v>144</v>
      </c>
      <c r="AJ921" t="s">
        <v>144</v>
      </c>
      <c r="AK921" t="s">
        <v>144</v>
      </c>
      <c r="AM921" t="s">
        <v>144</v>
      </c>
      <c r="AN921" t="s">
        <v>144</v>
      </c>
      <c r="AO921" t="s">
        <v>144</v>
      </c>
      <c r="AP921" t="s">
        <v>144</v>
      </c>
      <c r="AQ921" t="s">
        <v>144</v>
      </c>
      <c r="AR921" t="s">
        <v>146</v>
      </c>
    </row>
    <row r="922" spans="1:44" hidden="1" x14ac:dyDescent="0.3">
      <c r="A922">
        <v>403319</v>
      </c>
      <c r="B922" t="s">
        <v>1412</v>
      </c>
      <c r="D922" t="s">
        <v>144</v>
      </c>
      <c r="Y922" t="s">
        <v>144</v>
      </c>
      <c r="AF922" t="s">
        <v>144</v>
      </c>
      <c r="AJ922" t="s">
        <v>144</v>
      </c>
      <c r="AO922" t="s">
        <v>144</v>
      </c>
      <c r="AP922" t="s">
        <v>144</v>
      </c>
      <c r="AR922" t="s">
        <v>145</v>
      </c>
    </row>
    <row r="923" spans="1:44" hidden="1" x14ac:dyDescent="0.3">
      <c r="A923">
        <v>420253</v>
      </c>
      <c r="B923" t="s">
        <v>1412</v>
      </c>
      <c r="AD923" t="s">
        <v>144</v>
      </c>
      <c r="AN923" t="s">
        <v>145</v>
      </c>
    </row>
    <row r="924" spans="1:44" hidden="1" x14ac:dyDescent="0.3">
      <c r="A924">
        <v>418020</v>
      </c>
      <c r="B924" t="s">
        <v>1412</v>
      </c>
      <c r="K924" t="s">
        <v>144</v>
      </c>
      <c r="AJ924" t="s">
        <v>144</v>
      </c>
      <c r="AK924" t="s">
        <v>144</v>
      </c>
      <c r="AL924" t="s">
        <v>144</v>
      </c>
      <c r="AM924" t="s">
        <v>144</v>
      </c>
      <c r="AN924" t="s">
        <v>146</v>
      </c>
      <c r="AQ924" t="s">
        <v>146</v>
      </c>
      <c r="AR924" t="s">
        <v>146</v>
      </c>
    </row>
    <row r="925" spans="1:44" hidden="1" x14ac:dyDescent="0.3">
      <c r="A925">
        <v>416296</v>
      </c>
      <c r="B925" t="s">
        <v>1412</v>
      </c>
      <c r="R925" t="s">
        <v>144</v>
      </c>
      <c r="X925" t="s">
        <v>144</v>
      </c>
      <c r="AA925" t="s">
        <v>144</v>
      </c>
      <c r="AF925" t="s">
        <v>144</v>
      </c>
      <c r="AI925" t="s">
        <v>145</v>
      </c>
      <c r="AJ925" t="s">
        <v>144</v>
      </c>
      <c r="AK925" t="s">
        <v>144</v>
      </c>
      <c r="AL925" t="s">
        <v>145</v>
      </c>
      <c r="AM925" t="s">
        <v>146</v>
      </c>
      <c r="AN925" t="s">
        <v>145</v>
      </c>
      <c r="AO925" t="s">
        <v>145</v>
      </c>
      <c r="AP925" t="s">
        <v>145</v>
      </c>
      <c r="AQ925" t="s">
        <v>145</v>
      </c>
      <c r="AR925" t="s">
        <v>145</v>
      </c>
    </row>
    <row r="926" spans="1:44" hidden="1" x14ac:dyDescent="0.3">
      <c r="A926">
        <v>417543</v>
      </c>
      <c r="B926" t="s">
        <v>1412</v>
      </c>
      <c r="I926" t="s">
        <v>144</v>
      </c>
      <c r="Y926" t="s">
        <v>144</v>
      </c>
      <c r="AA926" t="s">
        <v>145</v>
      </c>
      <c r="AF926" t="s">
        <v>146</v>
      </c>
      <c r="AI926" t="s">
        <v>144</v>
      </c>
      <c r="AJ926" t="s">
        <v>144</v>
      </c>
      <c r="AL926" t="s">
        <v>144</v>
      </c>
      <c r="AM926" t="s">
        <v>146</v>
      </c>
      <c r="AN926" t="s">
        <v>145</v>
      </c>
      <c r="AO926" t="s">
        <v>146</v>
      </c>
      <c r="AP926" t="s">
        <v>146</v>
      </c>
      <c r="AQ926" t="s">
        <v>146</v>
      </c>
    </row>
    <row r="927" spans="1:44" hidden="1" x14ac:dyDescent="0.3">
      <c r="A927">
        <v>413864</v>
      </c>
      <c r="B927" t="s">
        <v>1412</v>
      </c>
      <c r="AF927" t="s">
        <v>144</v>
      </c>
      <c r="AG927" t="s">
        <v>144</v>
      </c>
      <c r="AJ927" t="s">
        <v>144</v>
      </c>
      <c r="AK927" t="s">
        <v>144</v>
      </c>
      <c r="AL927" t="s">
        <v>144</v>
      </c>
      <c r="AN927" t="s">
        <v>146</v>
      </c>
      <c r="AO927" t="s">
        <v>144</v>
      </c>
      <c r="AP927" t="s">
        <v>146</v>
      </c>
      <c r="AQ927" t="s">
        <v>146</v>
      </c>
    </row>
    <row r="928" spans="1:44" hidden="1" x14ac:dyDescent="0.3">
      <c r="A928">
        <v>422450</v>
      </c>
      <c r="B928" t="s">
        <v>1412</v>
      </c>
      <c r="W928" t="s">
        <v>146</v>
      </c>
      <c r="AA928" t="s">
        <v>146</v>
      </c>
      <c r="AD928" t="s">
        <v>144</v>
      </c>
      <c r="AI928" t="s">
        <v>146</v>
      </c>
      <c r="AJ928" t="s">
        <v>146</v>
      </c>
      <c r="AK928" t="s">
        <v>146</v>
      </c>
      <c r="AL928" t="s">
        <v>144</v>
      </c>
      <c r="AM928" t="s">
        <v>144</v>
      </c>
      <c r="AN928" t="s">
        <v>145</v>
      </c>
      <c r="AO928" t="s">
        <v>146</v>
      </c>
      <c r="AP928" t="s">
        <v>146</v>
      </c>
      <c r="AQ928" t="s">
        <v>145</v>
      </c>
      <c r="AR928" t="s">
        <v>146</v>
      </c>
    </row>
    <row r="929" spans="1:44" hidden="1" x14ac:dyDescent="0.3">
      <c r="A929">
        <v>407780</v>
      </c>
      <c r="B929" t="s">
        <v>1412</v>
      </c>
      <c r="I929" t="s">
        <v>144</v>
      </c>
      <c r="AF929" t="s">
        <v>145</v>
      </c>
      <c r="AI929" t="s">
        <v>145</v>
      </c>
      <c r="AJ929" t="s">
        <v>146</v>
      </c>
      <c r="AK929" t="s">
        <v>146</v>
      </c>
      <c r="AL929" t="s">
        <v>146</v>
      </c>
      <c r="AM929" t="s">
        <v>144</v>
      </c>
      <c r="AN929" t="s">
        <v>145</v>
      </c>
      <c r="AO929" t="s">
        <v>145</v>
      </c>
      <c r="AP929" t="s">
        <v>145</v>
      </c>
      <c r="AQ929" t="s">
        <v>145</v>
      </c>
      <c r="AR929" t="s">
        <v>145</v>
      </c>
    </row>
    <row r="930" spans="1:44" hidden="1" x14ac:dyDescent="0.3">
      <c r="A930">
        <v>420125</v>
      </c>
      <c r="B930" t="s">
        <v>1412</v>
      </c>
      <c r="K930" t="s">
        <v>144</v>
      </c>
      <c r="AA930" t="s">
        <v>144</v>
      </c>
      <c r="AD930" t="s">
        <v>144</v>
      </c>
      <c r="AF930" t="s">
        <v>145</v>
      </c>
      <c r="AI930" t="s">
        <v>146</v>
      </c>
      <c r="AJ930" t="s">
        <v>145</v>
      </c>
      <c r="AM930" t="s">
        <v>145</v>
      </c>
      <c r="AN930" t="s">
        <v>145</v>
      </c>
      <c r="AO930" t="s">
        <v>146</v>
      </c>
      <c r="AP930" t="s">
        <v>146</v>
      </c>
      <c r="AQ930" t="s">
        <v>146</v>
      </c>
    </row>
    <row r="931" spans="1:44" hidden="1" x14ac:dyDescent="0.3">
      <c r="A931">
        <v>421651</v>
      </c>
      <c r="B931" t="s">
        <v>1412</v>
      </c>
      <c r="AE931" t="s">
        <v>144</v>
      </c>
      <c r="AI931" t="s">
        <v>146</v>
      </c>
      <c r="AJ931" t="s">
        <v>146</v>
      </c>
      <c r="AK931" t="s">
        <v>145</v>
      </c>
      <c r="AM931" t="s">
        <v>146</v>
      </c>
      <c r="AN931" t="s">
        <v>145</v>
      </c>
      <c r="AO931" t="s">
        <v>145</v>
      </c>
      <c r="AP931" t="s">
        <v>145</v>
      </c>
      <c r="AQ931" t="s">
        <v>145</v>
      </c>
      <c r="AR931" t="s">
        <v>145</v>
      </c>
    </row>
    <row r="932" spans="1:44" hidden="1" x14ac:dyDescent="0.3">
      <c r="A932">
        <v>424261</v>
      </c>
      <c r="B932" t="s">
        <v>1412</v>
      </c>
      <c r="L932" t="s">
        <v>146</v>
      </c>
      <c r="R932" t="s">
        <v>145</v>
      </c>
      <c r="S932" t="s">
        <v>145</v>
      </c>
      <c r="AE932" t="s">
        <v>145</v>
      </c>
      <c r="AI932" t="s">
        <v>146</v>
      </c>
      <c r="AK932" t="s">
        <v>145</v>
      </c>
      <c r="AN932" t="s">
        <v>145</v>
      </c>
      <c r="AR932" t="s">
        <v>145</v>
      </c>
    </row>
    <row r="933" spans="1:44" hidden="1" x14ac:dyDescent="0.3">
      <c r="A933">
        <v>414210</v>
      </c>
      <c r="B933" t="s">
        <v>1412</v>
      </c>
      <c r="AM933" t="s">
        <v>144</v>
      </c>
      <c r="AO933" t="s">
        <v>144</v>
      </c>
    </row>
    <row r="934" spans="1:44" hidden="1" x14ac:dyDescent="0.3">
      <c r="A934">
        <v>414062</v>
      </c>
      <c r="B934" t="s">
        <v>1412</v>
      </c>
      <c r="R934" t="s">
        <v>144</v>
      </c>
      <c r="W934" t="s">
        <v>144</v>
      </c>
      <c r="AJ934" t="s">
        <v>145</v>
      </c>
      <c r="AL934" t="s">
        <v>146</v>
      </c>
      <c r="AO934" t="s">
        <v>144</v>
      </c>
      <c r="AR934" t="s">
        <v>144</v>
      </c>
    </row>
    <row r="935" spans="1:44" hidden="1" x14ac:dyDescent="0.3">
      <c r="A935">
        <v>420771</v>
      </c>
      <c r="B935" t="s">
        <v>1412</v>
      </c>
      <c r="AM935" t="s">
        <v>144</v>
      </c>
    </row>
    <row r="936" spans="1:44" hidden="1" x14ac:dyDescent="0.3">
      <c r="A936">
        <v>418858</v>
      </c>
      <c r="B936" t="s">
        <v>1412</v>
      </c>
      <c r="AA936" t="s">
        <v>144</v>
      </c>
      <c r="AE936" t="s">
        <v>144</v>
      </c>
      <c r="AF936" t="s">
        <v>144</v>
      </c>
      <c r="AK936" t="s">
        <v>145</v>
      </c>
      <c r="AM936" t="s">
        <v>146</v>
      </c>
      <c r="AN936" t="s">
        <v>144</v>
      </c>
      <c r="AO936" t="s">
        <v>146</v>
      </c>
      <c r="AQ936" t="s">
        <v>144</v>
      </c>
    </row>
    <row r="937" spans="1:44" hidden="1" x14ac:dyDescent="0.3">
      <c r="A937">
        <v>424304</v>
      </c>
      <c r="B937" t="s">
        <v>1412</v>
      </c>
      <c r="F937" t="s">
        <v>144</v>
      </c>
      <c r="Q937" t="s">
        <v>146</v>
      </c>
      <c r="AD937" t="s">
        <v>146</v>
      </c>
      <c r="AF937" t="s">
        <v>146</v>
      </c>
      <c r="AI937" t="s">
        <v>145</v>
      </c>
      <c r="AJ937" t="s">
        <v>144</v>
      </c>
      <c r="AK937" t="s">
        <v>145</v>
      </c>
      <c r="AM937" t="s">
        <v>144</v>
      </c>
      <c r="AN937" t="s">
        <v>145</v>
      </c>
      <c r="AO937" t="s">
        <v>145</v>
      </c>
      <c r="AP937" t="s">
        <v>145</v>
      </c>
      <c r="AQ937" t="s">
        <v>145</v>
      </c>
      <c r="AR937" t="s">
        <v>145</v>
      </c>
    </row>
    <row r="938" spans="1:44" hidden="1" x14ac:dyDescent="0.3">
      <c r="A938">
        <v>417656</v>
      </c>
      <c r="B938" t="s">
        <v>1412</v>
      </c>
      <c r="Q938" t="s">
        <v>145</v>
      </c>
      <c r="X938" t="s">
        <v>144</v>
      </c>
      <c r="AH938" t="s">
        <v>144</v>
      </c>
      <c r="AJ938" t="s">
        <v>144</v>
      </c>
      <c r="AK938" t="s">
        <v>145</v>
      </c>
      <c r="AL938" t="s">
        <v>145</v>
      </c>
      <c r="AM938" t="s">
        <v>146</v>
      </c>
      <c r="AN938" t="s">
        <v>145</v>
      </c>
      <c r="AO938" t="s">
        <v>145</v>
      </c>
      <c r="AP938" t="s">
        <v>145</v>
      </c>
      <c r="AQ938" t="s">
        <v>145</v>
      </c>
      <c r="AR938" t="s">
        <v>145</v>
      </c>
    </row>
    <row r="939" spans="1:44" hidden="1" x14ac:dyDescent="0.3">
      <c r="A939">
        <v>400015</v>
      </c>
      <c r="B939" t="s">
        <v>1412</v>
      </c>
      <c r="AI939" t="s">
        <v>144</v>
      </c>
      <c r="AJ939" t="s">
        <v>144</v>
      </c>
      <c r="AK939" t="s">
        <v>144</v>
      </c>
      <c r="AL939" t="s">
        <v>144</v>
      </c>
      <c r="AR939" t="s">
        <v>144</v>
      </c>
    </row>
    <row r="940" spans="1:44" hidden="1" x14ac:dyDescent="0.3">
      <c r="A940">
        <v>422228</v>
      </c>
      <c r="B940" t="s">
        <v>1412</v>
      </c>
      <c r="R940" t="s">
        <v>144</v>
      </c>
      <c r="S940" t="s">
        <v>145</v>
      </c>
      <c r="AI940" t="s">
        <v>146</v>
      </c>
      <c r="AJ940" t="s">
        <v>144</v>
      </c>
      <c r="AK940" t="s">
        <v>146</v>
      </c>
      <c r="AN940" t="s">
        <v>145</v>
      </c>
      <c r="AR940" t="s">
        <v>145</v>
      </c>
    </row>
    <row r="941" spans="1:44" hidden="1" x14ac:dyDescent="0.3">
      <c r="A941">
        <v>420918</v>
      </c>
      <c r="B941" t="s">
        <v>1412</v>
      </c>
      <c r="AO941" t="s">
        <v>146</v>
      </c>
      <c r="AR941" t="s">
        <v>144</v>
      </c>
    </row>
    <row r="942" spans="1:44" hidden="1" x14ac:dyDescent="0.3">
      <c r="A942">
        <v>420978</v>
      </c>
      <c r="B942" t="s">
        <v>1412</v>
      </c>
      <c r="E942" t="s">
        <v>144</v>
      </c>
      <c r="AI942" t="s">
        <v>146</v>
      </c>
      <c r="AK942" t="s">
        <v>146</v>
      </c>
      <c r="AM942" t="s">
        <v>144</v>
      </c>
      <c r="AN942" t="s">
        <v>145</v>
      </c>
      <c r="AO942" t="s">
        <v>146</v>
      </c>
      <c r="AP942" t="s">
        <v>146</v>
      </c>
      <c r="AQ942" t="s">
        <v>146</v>
      </c>
      <c r="AR942" t="s">
        <v>145</v>
      </c>
    </row>
    <row r="943" spans="1:44" hidden="1" x14ac:dyDescent="0.3">
      <c r="A943">
        <v>421458</v>
      </c>
      <c r="B943" t="s">
        <v>1412</v>
      </c>
      <c r="AI943" t="s">
        <v>145</v>
      </c>
      <c r="AK943" t="s">
        <v>145</v>
      </c>
      <c r="AL943" t="s">
        <v>146</v>
      </c>
      <c r="AR943" t="s">
        <v>145</v>
      </c>
    </row>
    <row r="944" spans="1:44" hidden="1" x14ac:dyDescent="0.3">
      <c r="A944">
        <v>417942</v>
      </c>
      <c r="B944" t="s">
        <v>1412</v>
      </c>
      <c r="X944" t="s">
        <v>144</v>
      </c>
      <c r="AA944" t="s">
        <v>144</v>
      </c>
      <c r="AF944" t="s">
        <v>144</v>
      </c>
      <c r="AH944" t="s">
        <v>144</v>
      </c>
      <c r="AJ944" t="s">
        <v>146</v>
      </c>
      <c r="AK944" t="s">
        <v>144</v>
      </c>
      <c r="AM944" t="s">
        <v>146</v>
      </c>
      <c r="AN944" t="s">
        <v>144</v>
      </c>
      <c r="AP944" t="s">
        <v>144</v>
      </c>
      <c r="AQ944" t="s">
        <v>144</v>
      </c>
      <c r="AR944" t="s">
        <v>146</v>
      </c>
    </row>
    <row r="945" spans="1:44" hidden="1" x14ac:dyDescent="0.3">
      <c r="A945">
        <v>416248</v>
      </c>
      <c r="B945" t="s">
        <v>1412</v>
      </c>
      <c r="L945" t="s">
        <v>144</v>
      </c>
      <c r="AE945" t="s">
        <v>144</v>
      </c>
      <c r="AK945" t="s">
        <v>144</v>
      </c>
      <c r="AM945" t="s">
        <v>144</v>
      </c>
      <c r="AO945" t="s">
        <v>144</v>
      </c>
      <c r="AR945" t="s">
        <v>144</v>
      </c>
    </row>
    <row r="946" spans="1:44" hidden="1" x14ac:dyDescent="0.3">
      <c r="A946">
        <v>421520</v>
      </c>
      <c r="B946" t="s">
        <v>1412</v>
      </c>
      <c r="AI946" t="s">
        <v>145</v>
      </c>
    </row>
    <row r="947" spans="1:44" hidden="1" x14ac:dyDescent="0.3">
      <c r="A947">
        <v>423365</v>
      </c>
      <c r="B947" t="s">
        <v>1412</v>
      </c>
      <c r="L947" t="s">
        <v>145</v>
      </c>
      <c r="AC947" t="s">
        <v>146</v>
      </c>
      <c r="AI947" t="s">
        <v>146</v>
      </c>
      <c r="AJ947" t="s">
        <v>146</v>
      </c>
      <c r="AK947" t="s">
        <v>145</v>
      </c>
      <c r="AN947" t="s">
        <v>145</v>
      </c>
      <c r="AO947" t="s">
        <v>146</v>
      </c>
      <c r="AQ947" t="s">
        <v>145</v>
      </c>
    </row>
    <row r="948" spans="1:44" hidden="1" x14ac:dyDescent="0.3">
      <c r="A948">
        <v>419413</v>
      </c>
      <c r="B948" t="s">
        <v>1412</v>
      </c>
      <c r="L948" t="s">
        <v>145</v>
      </c>
      <c r="AE948" t="s">
        <v>145</v>
      </c>
      <c r="AH948" t="s">
        <v>146</v>
      </c>
      <c r="AI948" t="s">
        <v>145</v>
      </c>
      <c r="AJ948" t="s">
        <v>145</v>
      </c>
      <c r="AK948" t="s">
        <v>145</v>
      </c>
      <c r="AL948" t="s">
        <v>146</v>
      </c>
      <c r="AN948" t="s">
        <v>145</v>
      </c>
      <c r="AO948" t="s">
        <v>146</v>
      </c>
      <c r="AP948" t="s">
        <v>146</v>
      </c>
      <c r="AQ948" t="s">
        <v>145</v>
      </c>
      <c r="AR948" t="s">
        <v>145</v>
      </c>
    </row>
    <row r="949" spans="1:44" hidden="1" x14ac:dyDescent="0.3">
      <c r="A949">
        <v>419834</v>
      </c>
      <c r="B949" t="s">
        <v>1412</v>
      </c>
      <c r="H949" t="s">
        <v>144</v>
      </c>
      <c r="L949" t="s">
        <v>146</v>
      </c>
      <c r="AE949" t="s">
        <v>145</v>
      </c>
      <c r="AI949" t="s">
        <v>144</v>
      </c>
      <c r="AJ949" t="s">
        <v>144</v>
      </c>
      <c r="AK949" t="s">
        <v>145</v>
      </c>
      <c r="AL949" t="s">
        <v>146</v>
      </c>
      <c r="AM949" t="s">
        <v>145</v>
      </c>
      <c r="AN949" t="s">
        <v>145</v>
      </c>
      <c r="AO949" t="s">
        <v>145</v>
      </c>
      <c r="AP949" t="s">
        <v>145</v>
      </c>
      <c r="AQ949" t="s">
        <v>146</v>
      </c>
      <c r="AR949" t="s">
        <v>145</v>
      </c>
    </row>
    <row r="950" spans="1:44" hidden="1" x14ac:dyDescent="0.3">
      <c r="A950">
        <v>419493</v>
      </c>
      <c r="B950" t="s">
        <v>1412</v>
      </c>
      <c r="S950" t="s">
        <v>144</v>
      </c>
      <c r="AE950" t="s">
        <v>146</v>
      </c>
      <c r="AI950" t="s">
        <v>145</v>
      </c>
      <c r="AJ950" t="s">
        <v>144</v>
      </c>
      <c r="AK950" t="s">
        <v>146</v>
      </c>
      <c r="AL950" t="s">
        <v>144</v>
      </c>
      <c r="AM950" t="s">
        <v>146</v>
      </c>
      <c r="AN950" t="s">
        <v>145</v>
      </c>
      <c r="AO950" t="s">
        <v>146</v>
      </c>
      <c r="AP950" t="s">
        <v>145</v>
      </c>
      <c r="AQ950" t="s">
        <v>145</v>
      </c>
      <c r="AR950" t="s">
        <v>145</v>
      </c>
    </row>
    <row r="951" spans="1:44" hidden="1" x14ac:dyDescent="0.3">
      <c r="A951">
        <v>419883</v>
      </c>
      <c r="B951" t="s">
        <v>1412</v>
      </c>
      <c r="X951" t="s">
        <v>144</v>
      </c>
      <c r="AF951" t="s">
        <v>144</v>
      </c>
      <c r="AJ951" t="s">
        <v>144</v>
      </c>
      <c r="AK951" t="s">
        <v>144</v>
      </c>
      <c r="AM951" t="s">
        <v>144</v>
      </c>
      <c r="AP951" t="s">
        <v>146</v>
      </c>
      <c r="AQ951" t="s">
        <v>146</v>
      </c>
      <c r="AR951" t="s">
        <v>145</v>
      </c>
    </row>
    <row r="952" spans="1:44" hidden="1" x14ac:dyDescent="0.3">
      <c r="A952">
        <v>421725</v>
      </c>
      <c r="B952" t="s">
        <v>1412</v>
      </c>
      <c r="K952" t="s">
        <v>144</v>
      </c>
      <c r="W952" t="s">
        <v>146</v>
      </c>
      <c r="AF952" t="s">
        <v>144</v>
      </c>
      <c r="AI952" t="s">
        <v>144</v>
      </c>
      <c r="AK952" t="s">
        <v>144</v>
      </c>
      <c r="AM952" t="s">
        <v>144</v>
      </c>
      <c r="AO952" t="s">
        <v>146</v>
      </c>
      <c r="AQ952" t="s">
        <v>144</v>
      </c>
    </row>
    <row r="953" spans="1:44" hidden="1" x14ac:dyDescent="0.3">
      <c r="A953">
        <v>419646</v>
      </c>
      <c r="B953" t="s">
        <v>1412</v>
      </c>
      <c r="AF953" t="s">
        <v>144</v>
      </c>
    </row>
    <row r="954" spans="1:44" hidden="1" x14ac:dyDescent="0.3">
      <c r="A954">
        <v>420830</v>
      </c>
      <c r="B954" t="s">
        <v>1412</v>
      </c>
      <c r="AA954" t="s">
        <v>146</v>
      </c>
      <c r="AC954" t="s">
        <v>144</v>
      </c>
      <c r="AF954" t="s">
        <v>146</v>
      </c>
      <c r="AH954" t="s">
        <v>144</v>
      </c>
      <c r="AI954" t="s">
        <v>146</v>
      </c>
      <c r="AJ954" t="s">
        <v>145</v>
      </c>
      <c r="AK954" t="s">
        <v>146</v>
      </c>
      <c r="AN954" t="s">
        <v>146</v>
      </c>
      <c r="AO954" t="s">
        <v>145</v>
      </c>
      <c r="AR954" t="s">
        <v>145</v>
      </c>
    </row>
    <row r="955" spans="1:44" hidden="1" x14ac:dyDescent="0.3">
      <c r="A955">
        <v>420919</v>
      </c>
      <c r="B955" t="s">
        <v>1412</v>
      </c>
      <c r="AM955" t="s">
        <v>144</v>
      </c>
      <c r="AQ955" t="s">
        <v>146</v>
      </c>
      <c r="AR955" t="s">
        <v>145</v>
      </c>
    </row>
    <row r="956" spans="1:44" hidden="1" x14ac:dyDescent="0.3">
      <c r="A956">
        <v>416476</v>
      </c>
      <c r="B956" t="s">
        <v>1412</v>
      </c>
      <c r="AA956" t="s">
        <v>144</v>
      </c>
      <c r="AD956" t="s">
        <v>144</v>
      </c>
      <c r="AF956" t="s">
        <v>145</v>
      </c>
      <c r="AG956" t="s">
        <v>146</v>
      </c>
      <c r="AI956" t="s">
        <v>146</v>
      </c>
      <c r="AJ956" t="s">
        <v>146</v>
      </c>
      <c r="AK956" t="s">
        <v>145</v>
      </c>
      <c r="AL956" t="s">
        <v>145</v>
      </c>
      <c r="AM956" t="s">
        <v>145</v>
      </c>
      <c r="AN956" t="s">
        <v>145</v>
      </c>
      <c r="AO956" t="s">
        <v>145</v>
      </c>
      <c r="AP956" t="s">
        <v>145</v>
      </c>
      <c r="AQ956" t="s">
        <v>145</v>
      </c>
      <c r="AR956" t="s">
        <v>145</v>
      </c>
    </row>
    <row r="957" spans="1:44" hidden="1" x14ac:dyDescent="0.3">
      <c r="A957">
        <v>419540</v>
      </c>
      <c r="B957" t="s">
        <v>1412</v>
      </c>
      <c r="AO957" t="s">
        <v>144</v>
      </c>
    </row>
    <row r="958" spans="1:44" hidden="1" x14ac:dyDescent="0.3">
      <c r="A958">
        <v>408305</v>
      </c>
      <c r="B958" t="s">
        <v>1412</v>
      </c>
      <c r="AO958" t="s">
        <v>144</v>
      </c>
    </row>
    <row r="959" spans="1:44" hidden="1" x14ac:dyDescent="0.3">
      <c r="A959">
        <v>418443</v>
      </c>
      <c r="B959" t="s">
        <v>1412</v>
      </c>
      <c r="R959" t="s">
        <v>146</v>
      </c>
      <c r="AB959" t="s">
        <v>146</v>
      </c>
      <c r="AF959" t="s">
        <v>144</v>
      </c>
      <c r="AJ959" t="s">
        <v>144</v>
      </c>
      <c r="AK959" t="s">
        <v>145</v>
      </c>
      <c r="AL959" t="s">
        <v>145</v>
      </c>
      <c r="AM959" t="s">
        <v>144</v>
      </c>
      <c r="AN959" t="s">
        <v>145</v>
      </c>
      <c r="AO959" t="s">
        <v>146</v>
      </c>
      <c r="AP959" t="s">
        <v>145</v>
      </c>
      <c r="AQ959" t="s">
        <v>145</v>
      </c>
      <c r="AR959" t="s">
        <v>145</v>
      </c>
    </row>
    <row r="960" spans="1:44" hidden="1" x14ac:dyDescent="0.3">
      <c r="A960">
        <v>425168</v>
      </c>
      <c r="B960" t="s">
        <v>1412</v>
      </c>
      <c r="AF960" t="s">
        <v>146</v>
      </c>
      <c r="AH960" t="s">
        <v>146</v>
      </c>
      <c r="AI960" t="s">
        <v>146</v>
      </c>
      <c r="AJ960" t="s">
        <v>146</v>
      </c>
      <c r="AK960" t="s">
        <v>145</v>
      </c>
      <c r="AL960" t="s">
        <v>146</v>
      </c>
      <c r="AM960" t="s">
        <v>145</v>
      </c>
      <c r="AN960" t="s">
        <v>145</v>
      </c>
      <c r="AO960" t="s">
        <v>145</v>
      </c>
      <c r="AP960" t="s">
        <v>145</v>
      </c>
      <c r="AQ960" t="s">
        <v>145</v>
      </c>
      <c r="AR960" t="s">
        <v>145</v>
      </c>
    </row>
    <row r="961" spans="1:44" hidden="1" x14ac:dyDescent="0.3">
      <c r="A961">
        <v>418350</v>
      </c>
      <c r="B961" t="s">
        <v>1412</v>
      </c>
      <c r="AJ961" t="s">
        <v>146</v>
      </c>
      <c r="AN961" t="s">
        <v>146</v>
      </c>
      <c r="AO961" t="s">
        <v>146</v>
      </c>
      <c r="AQ961" t="s">
        <v>146</v>
      </c>
      <c r="AR961" t="s">
        <v>146</v>
      </c>
    </row>
    <row r="962" spans="1:44" hidden="1" x14ac:dyDescent="0.3">
      <c r="A962">
        <v>421734</v>
      </c>
      <c r="B962" t="s">
        <v>1412</v>
      </c>
      <c r="AR962" t="s">
        <v>146</v>
      </c>
    </row>
    <row r="963" spans="1:44" hidden="1" x14ac:dyDescent="0.3">
      <c r="A963">
        <v>415815</v>
      </c>
      <c r="B963" t="s">
        <v>1412</v>
      </c>
      <c r="AJ963" t="s">
        <v>144</v>
      </c>
    </row>
    <row r="964" spans="1:44" hidden="1" x14ac:dyDescent="0.3">
      <c r="A964">
        <v>425215</v>
      </c>
      <c r="B964" t="s">
        <v>1412</v>
      </c>
      <c r="N964" t="s">
        <v>144</v>
      </c>
      <c r="AA964" t="s">
        <v>146</v>
      </c>
      <c r="AJ964" t="s">
        <v>145</v>
      </c>
      <c r="AM964" t="s">
        <v>145</v>
      </c>
      <c r="AO964" t="s">
        <v>146</v>
      </c>
    </row>
    <row r="965" spans="1:44" hidden="1" x14ac:dyDescent="0.3">
      <c r="A965">
        <v>411618</v>
      </c>
      <c r="B965" t="s">
        <v>1412</v>
      </c>
      <c r="AD965" t="s">
        <v>144</v>
      </c>
      <c r="AJ965" t="s">
        <v>144</v>
      </c>
      <c r="AK965" t="s">
        <v>144</v>
      </c>
      <c r="AM965" t="s">
        <v>144</v>
      </c>
      <c r="AO965" t="s">
        <v>146</v>
      </c>
      <c r="AR965" t="s">
        <v>144</v>
      </c>
    </row>
    <row r="966" spans="1:44" hidden="1" x14ac:dyDescent="0.3">
      <c r="A966">
        <v>416018</v>
      </c>
      <c r="B966" t="s">
        <v>1412</v>
      </c>
      <c r="AD966" t="s">
        <v>144</v>
      </c>
      <c r="AF966" t="s">
        <v>144</v>
      </c>
      <c r="AJ966" t="s">
        <v>144</v>
      </c>
      <c r="AM966" t="s">
        <v>144</v>
      </c>
      <c r="AO966" t="s">
        <v>144</v>
      </c>
    </row>
    <row r="967" spans="1:44" hidden="1" x14ac:dyDescent="0.3">
      <c r="A967">
        <v>422247</v>
      </c>
      <c r="B967" t="s">
        <v>1412</v>
      </c>
      <c r="AI967" t="s">
        <v>144</v>
      </c>
      <c r="AK967" t="s">
        <v>144</v>
      </c>
      <c r="AM967" t="s">
        <v>144</v>
      </c>
      <c r="AN967" t="s">
        <v>146</v>
      </c>
      <c r="AO967" t="s">
        <v>146</v>
      </c>
      <c r="AQ967" t="s">
        <v>145</v>
      </c>
      <c r="AR967" t="s">
        <v>146</v>
      </c>
    </row>
    <row r="968" spans="1:44" hidden="1" x14ac:dyDescent="0.3">
      <c r="A968">
        <v>414434</v>
      </c>
      <c r="B968" t="s">
        <v>1412</v>
      </c>
      <c r="R968" t="s">
        <v>145</v>
      </c>
    </row>
    <row r="969" spans="1:44" hidden="1" x14ac:dyDescent="0.3">
      <c r="A969">
        <v>413137</v>
      </c>
      <c r="B969" t="s">
        <v>1412</v>
      </c>
      <c r="AF969" t="s">
        <v>145</v>
      </c>
      <c r="AI969" t="s">
        <v>144</v>
      </c>
      <c r="AJ969" t="s">
        <v>146</v>
      </c>
      <c r="AK969" t="s">
        <v>146</v>
      </c>
      <c r="AL969" t="s">
        <v>146</v>
      </c>
      <c r="AM969" t="s">
        <v>144</v>
      </c>
      <c r="AN969" t="s">
        <v>145</v>
      </c>
      <c r="AO969" t="s">
        <v>145</v>
      </c>
      <c r="AP969" t="s">
        <v>145</v>
      </c>
      <c r="AQ969" t="s">
        <v>145</v>
      </c>
      <c r="AR969" t="s">
        <v>145</v>
      </c>
    </row>
    <row r="970" spans="1:44" hidden="1" x14ac:dyDescent="0.3">
      <c r="A970">
        <v>405917</v>
      </c>
      <c r="B970" t="s">
        <v>1412</v>
      </c>
      <c r="AA970" t="s">
        <v>144</v>
      </c>
      <c r="AB970" t="s">
        <v>144</v>
      </c>
      <c r="AD970" t="s">
        <v>144</v>
      </c>
      <c r="AF970" t="s">
        <v>144</v>
      </c>
      <c r="AO970" t="s">
        <v>144</v>
      </c>
    </row>
    <row r="971" spans="1:44" hidden="1" x14ac:dyDescent="0.3">
      <c r="A971">
        <v>416788</v>
      </c>
      <c r="B971" t="s">
        <v>1412</v>
      </c>
      <c r="AA971" t="s">
        <v>144</v>
      </c>
      <c r="AE971" t="s">
        <v>144</v>
      </c>
      <c r="AF971" t="s">
        <v>144</v>
      </c>
      <c r="AM971" t="s">
        <v>144</v>
      </c>
      <c r="AR971" t="s">
        <v>144</v>
      </c>
    </row>
    <row r="972" spans="1:44" hidden="1" x14ac:dyDescent="0.3">
      <c r="A972">
        <v>417098</v>
      </c>
      <c r="B972" t="s">
        <v>1412</v>
      </c>
      <c r="AE972" t="s">
        <v>146</v>
      </c>
      <c r="AH972" t="s">
        <v>144</v>
      </c>
      <c r="AJ972" t="s">
        <v>144</v>
      </c>
      <c r="AM972" t="s">
        <v>144</v>
      </c>
      <c r="AO972" t="s">
        <v>144</v>
      </c>
    </row>
    <row r="973" spans="1:44" hidden="1" x14ac:dyDescent="0.3">
      <c r="A973">
        <v>418673</v>
      </c>
      <c r="B973" t="s">
        <v>1412</v>
      </c>
      <c r="L973" t="s">
        <v>146</v>
      </c>
      <c r="Q973" t="s">
        <v>146</v>
      </c>
      <c r="R973" t="s">
        <v>144</v>
      </c>
      <c r="AH973" t="s">
        <v>144</v>
      </c>
      <c r="AI973" t="s">
        <v>144</v>
      </c>
      <c r="AJ973" t="s">
        <v>144</v>
      </c>
      <c r="AK973" t="s">
        <v>144</v>
      </c>
      <c r="AL973" t="s">
        <v>144</v>
      </c>
      <c r="AN973" t="s">
        <v>144</v>
      </c>
      <c r="AP973" t="s">
        <v>144</v>
      </c>
      <c r="AR973" t="s">
        <v>144</v>
      </c>
    </row>
    <row r="974" spans="1:44" hidden="1" x14ac:dyDescent="0.3">
      <c r="A974">
        <v>412023</v>
      </c>
      <c r="B974" t="s">
        <v>1412</v>
      </c>
      <c r="AA974" t="s">
        <v>144</v>
      </c>
      <c r="AD974" t="s">
        <v>144</v>
      </c>
      <c r="AF974" t="s">
        <v>144</v>
      </c>
      <c r="AJ974" t="s">
        <v>144</v>
      </c>
      <c r="AK974" t="s">
        <v>144</v>
      </c>
      <c r="AL974" t="s">
        <v>144</v>
      </c>
      <c r="AM974" t="s">
        <v>144</v>
      </c>
      <c r="AO974" t="s">
        <v>144</v>
      </c>
    </row>
    <row r="975" spans="1:44" hidden="1" x14ac:dyDescent="0.3">
      <c r="A975">
        <v>412143</v>
      </c>
      <c r="B975" t="s">
        <v>1412</v>
      </c>
      <c r="AE975" t="s">
        <v>145</v>
      </c>
      <c r="AF975" t="s">
        <v>144</v>
      </c>
      <c r="AI975" t="s">
        <v>145</v>
      </c>
      <c r="AJ975" t="s">
        <v>146</v>
      </c>
      <c r="AK975" t="s">
        <v>144</v>
      </c>
      <c r="AL975" t="s">
        <v>145</v>
      </c>
      <c r="AM975" t="s">
        <v>144</v>
      </c>
      <c r="AN975" t="s">
        <v>145</v>
      </c>
      <c r="AO975" t="s">
        <v>144</v>
      </c>
      <c r="AP975" t="s">
        <v>146</v>
      </c>
      <c r="AQ975" t="s">
        <v>146</v>
      </c>
      <c r="AR975" t="s">
        <v>145</v>
      </c>
    </row>
    <row r="976" spans="1:44" hidden="1" x14ac:dyDescent="0.3">
      <c r="A976">
        <v>419440</v>
      </c>
      <c r="B976" t="s">
        <v>1412</v>
      </c>
      <c r="I976" t="s">
        <v>144</v>
      </c>
      <c r="AA976" t="s">
        <v>144</v>
      </c>
      <c r="AF976" t="s">
        <v>144</v>
      </c>
      <c r="AG976" t="s">
        <v>144</v>
      </c>
      <c r="AI976" t="s">
        <v>144</v>
      </c>
      <c r="AK976" t="s">
        <v>144</v>
      </c>
      <c r="AL976" t="s">
        <v>144</v>
      </c>
      <c r="AM976" t="s">
        <v>144</v>
      </c>
      <c r="AN976" t="s">
        <v>145</v>
      </c>
      <c r="AO976" t="s">
        <v>145</v>
      </c>
      <c r="AP976" t="s">
        <v>145</v>
      </c>
      <c r="AQ976" t="s">
        <v>145</v>
      </c>
      <c r="AR976" t="s">
        <v>145</v>
      </c>
    </row>
    <row r="977" spans="1:44" hidden="1" x14ac:dyDescent="0.3">
      <c r="A977">
        <v>421025</v>
      </c>
      <c r="B977" t="s">
        <v>1412</v>
      </c>
      <c r="J977" t="s">
        <v>144</v>
      </c>
      <c r="Z977" t="s">
        <v>146</v>
      </c>
      <c r="AA977" t="s">
        <v>144</v>
      </c>
      <c r="AF977" t="s">
        <v>146</v>
      </c>
      <c r="AI977" t="s">
        <v>145</v>
      </c>
      <c r="AK977" t="s">
        <v>145</v>
      </c>
      <c r="AL977" t="s">
        <v>146</v>
      </c>
      <c r="AM977" t="s">
        <v>145</v>
      </c>
      <c r="AN977" t="s">
        <v>145</v>
      </c>
      <c r="AO977" t="s">
        <v>145</v>
      </c>
      <c r="AP977" t="s">
        <v>145</v>
      </c>
      <c r="AQ977" t="s">
        <v>145</v>
      </c>
      <c r="AR977" t="s">
        <v>145</v>
      </c>
    </row>
    <row r="978" spans="1:44" hidden="1" x14ac:dyDescent="0.3">
      <c r="A978">
        <v>420475</v>
      </c>
      <c r="B978" t="s">
        <v>1412</v>
      </c>
      <c r="D978" t="s">
        <v>144</v>
      </c>
      <c r="AE978" t="s">
        <v>144</v>
      </c>
      <c r="AF978" t="s">
        <v>144</v>
      </c>
      <c r="AK978" t="s">
        <v>144</v>
      </c>
      <c r="AM978" t="s">
        <v>144</v>
      </c>
      <c r="AN978" t="s">
        <v>146</v>
      </c>
      <c r="AO978" t="s">
        <v>144</v>
      </c>
      <c r="AR978" t="s">
        <v>146</v>
      </c>
    </row>
    <row r="979" spans="1:44" hidden="1" x14ac:dyDescent="0.3">
      <c r="A979">
        <v>423774</v>
      </c>
      <c r="B979" t="s">
        <v>1412</v>
      </c>
      <c r="L979" t="s">
        <v>146</v>
      </c>
      <c r="R979" t="s">
        <v>144</v>
      </c>
      <c r="AJ979" t="s">
        <v>144</v>
      </c>
      <c r="AK979" t="s">
        <v>145</v>
      </c>
      <c r="AN979" t="s">
        <v>146</v>
      </c>
      <c r="AR979" t="s">
        <v>145</v>
      </c>
    </row>
    <row r="980" spans="1:44" hidden="1" x14ac:dyDescent="0.3">
      <c r="A980">
        <v>417004</v>
      </c>
      <c r="B980" t="s">
        <v>1412</v>
      </c>
      <c r="I980" t="s">
        <v>144</v>
      </c>
      <c r="Q980" t="s">
        <v>144</v>
      </c>
      <c r="AF980" t="s">
        <v>144</v>
      </c>
      <c r="AH980" t="s">
        <v>146</v>
      </c>
      <c r="AJ980" t="s">
        <v>144</v>
      </c>
      <c r="AK980" t="s">
        <v>144</v>
      </c>
      <c r="AM980" t="s">
        <v>145</v>
      </c>
      <c r="AQ980" t="s">
        <v>144</v>
      </c>
      <c r="AR980" t="s">
        <v>144</v>
      </c>
    </row>
    <row r="981" spans="1:44" hidden="1" x14ac:dyDescent="0.3">
      <c r="A981">
        <v>411561</v>
      </c>
      <c r="B981" t="s">
        <v>1412</v>
      </c>
      <c r="AF981" t="s">
        <v>146</v>
      </c>
      <c r="AJ981" t="s">
        <v>145</v>
      </c>
      <c r="AK981" t="s">
        <v>145</v>
      </c>
      <c r="AL981" t="s">
        <v>145</v>
      </c>
      <c r="AM981" t="s">
        <v>145</v>
      </c>
      <c r="AN981" t="s">
        <v>145</v>
      </c>
      <c r="AO981" t="s">
        <v>145</v>
      </c>
      <c r="AP981" t="s">
        <v>145</v>
      </c>
      <c r="AQ981" t="s">
        <v>146</v>
      </c>
      <c r="AR981" t="s">
        <v>145</v>
      </c>
    </row>
    <row r="982" spans="1:44" hidden="1" x14ac:dyDescent="0.3">
      <c r="A982">
        <v>407292</v>
      </c>
      <c r="B982" t="s">
        <v>1412</v>
      </c>
      <c r="AA982" t="s">
        <v>144</v>
      </c>
      <c r="AD982" t="s">
        <v>144</v>
      </c>
      <c r="AE982" t="s">
        <v>144</v>
      </c>
      <c r="AG982" t="s">
        <v>144</v>
      </c>
      <c r="AI982" t="s">
        <v>146</v>
      </c>
      <c r="AJ982" t="s">
        <v>144</v>
      </c>
      <c r="AK982" t="s">
        <v>144</v>
      </c>
      <c r="AL982" t="s">
        <v>144</v>
      </c>
      <c r="AM982" t="s">
        <v>144</v>
      </c>
      <c r="AN982" t="s">
        <v>145</v>
      </c>
      <c r="AO982" t="s">
        <v>145</v>
      </c>
      <c r="AP982" t="s">
        <v>145</v>
      </c>
      <c r="AQ982" t="s">
        <v>145</v>
      </c>
      <c r="AR982" t="s">
        <v>145</v>
      </c>
    </row>
    <row r="983" spans="1:44" hidden="1" x14ac:dyDescent="0.3">
      <c r="A983">
        <v>419878</v>
      </c>
      <c r="B983" t="s">
        <v>1412</v>
      </c>
      <c r="AF983" t="s">
        <v>144</v>
      </c>
      <c r="AQ983" t="s">
        <v>144</v>
      </c>
    </row>
    <row r="984" spans="1:44" hidden="1" x14ac:dyDescent="0.3">
      <c r="A984">
        <v>408446</v>
      </c>
      <c r="B984" t="s">
        <v>1412</v>
      </c>
      <c r="R984" t="s">
        <v>144</v>
      </c>
      <c r="AF984" t="s">
        <v>144</v>
      </c>
      <c r="AK984" t="s">
        <v>146</v>
      </c>
      <c r="AM984" t="s">
        <v>144</v>
      </c>
      <c r="AN984" t="s">
        <v>146</v>
      </c>
      <c r="AO984" t="s">
        <v>146</v>
      </c>
      <c r="AR984" t="s">
        <v>144</v>
      </c>
    </row>
    <row r="985" spans="1:44" hidden="1" x14ac:dyDescent="0.3">
      <c r="A985">
        <v>422828</v>
      </c>
      <c r="B985" t="s">
        <v>1412</v>
      </c>
      <c r="AO985" t="s">
        <v>146</v>
      </c>
    </row>
    <row r="986" spans="1:44" hidden="1" x14ac:dyDescent="0.3">
      <c r="A986">
        <v>410002</v>
      </c>
      <c r="B986" t="s">
        <v>1412</v>
      </c>
      <c r="AI986" t="s">
        <v>146</v>
      </c>
      <c r="AK986" t="s">
        <v>144</v>
      </c>
      <c r="AM986" t="s">
        <v>146</v>
      </c>
      <c r="AN986" t="s">
        <v>146</v>
      </c>
      <c r="AP986" t="s">
        <v>144</v>
      </c>
      <c r="AQ986" t="s">
        <v>146</v>
      </c>
    </row>
    <row r="987" spans="1:44" hidden="1" x14ac:dyDescent="0.3">
      <c r="A987">
        <v>417679</v>
      </c>
      <c r="B987" t="s">
        <v>1412</v>
      </c>
      <c r="AF987" t="s">
        <v>145</v>
      </c>
      <c r="AI987" t="s">
        <v>146</v>
      </c>
      <c r="AJ987" t="s">
        <v>145</v>
      </c>
      <c r="AM987" t="s">
        <v>146</v>
      </c>
      <c r="AN987" t="s">
        <v>145</v>
      </c>
      <c r="AO987" t="s">
        <v>145</v>
      </c>
      <c r="AQ987" t="s">
        <v>145</v>
      </c>
      <c r="AR987" t="s">
        <v>145</v>
      </c>
    </row>
    <row r="988" spans="1:44" hidden="1" x14ac:dyDescent="0.3">
      <c r="A988">
        <v>421338</v>
      </c>
      <c r="B988" t="s">
        <v>1412</v>
      </c>
      <c r="AJ988" t="s">
        <v>146</v>
      </c>
      <c r="AK988" t="s">
        <v>146</v>
      </c>
      <c r="AM988" t="s">
        <v>144</v>
      </c>
      <c r="AQ988" t="s">
        <v>146</v>
      </c>
      <c r="AR988" t="s">
        <v>146</v>
      </c>
    </row>
    <row r="989" spans="1:44" hidden="1" x14ac:dyDescent="0.3">
      <c r="A989">
        <v>422207</v>
      </c>
      <c r="B989" t="s">
        <v>1412</v>
      </c>
      <c r="AI989" t="s">
        <v>145</v>
      </c>
      <c r="AL989" t="s">
        <v>145</v>
      </c>
      <c r="AN989" t="s">
        <v>145</v>
      </c>
      <c r="AO989" t="s">
        <v>145</v>
      </c>
      <c r="AQ989" t="s">
        <v>145</v>
      </c>
      <c r="AR989" t="s">
        <v>145</v>
      </c>
    </row>
    <row r="990" spans="1:44" hidden="1" x14ac:dyDescent="0.3">
      <c r="A990">
        <v>412859</v>
      </c>
      <c r="B990" t="s">
        <v>1412</v>
      </c>
      <c r="AD990" t="s">
        <v>144</v>
      </c>
      <c r="AE990" t="s">
        <v>144</v>
      </c>
      <c r="AF990" t="s">
        <v>145</v>
      </c>
      <c r="AH990" t="s">
        <v>145</v>
      </c>
      <c r="AI990" t="s">
        <v>145</v>
      </c>
      <c r="AJ990" t="s">
        <v>145</v>
      </c>
      <c r="AK990" t="s">
        <v>145</v>
      </c>
      <c r="AL990" t="s">
        <v>145</v>
      </c>
      <c r="AM990" t="s">
        <v>145</v>
      </c>
      <c r="AN990" t="s">
        <v>145</v>
      </c>
      <c r="AO990" t="s">
        <v>145</v>
      </c>
      <c r="AP990" t="s">
        <v>145</v>
      </c>
      <c r="AQ990" t="s">
        <v>145</v>
      </c>
      <c r="AR990" t="s">
        <v>145</v>
      </c>
    </row>
    <row r="991" spans="1:44" hidden="1" x14ac:dyDescent="0.3">
      <c r="A991">
        <v>421097</v>
      </c>
      <c r="B991" t="s">
        <v>1412</v>
      </c>
      <c r="P991" t="s">
        <v>144</v>
      </c>
      <c r="AK991" t="s">
        <v>146</v>
      </c>
      <c r="AN991" t="s">
        <v>146</v>
      </c>
      <c r="AP991" t="s">
        <v>146</v>
      </c>
      <c r="AQ991" t="s">
        <v>146</v>
      </c>
      <c r="AR991" t="s">
        <v>146</v>
      </c>
    </row>
    <row r="992" spans="1:44" hidden="1" x14ac:dyDescent="0.3">
      <c r="A992">
        <v>409350</v>
      </c>
      <c r="B992" t="s">
        <v>1412</v>
      </c>
      <c r="Y992" t="s">
        <v>144</v>
      </c>
      <c r="AB992" t="s">
        <v>146</v>
      </c>
      <c r="AD992" t="s">
        <v>144</v>
      </c>
      <c r="AF992" t="s">
        <v>144</v>
      </c>
      <c r="AI992" t="s">
        <v>144</v>
      </c>
      <c r="AM992" t="s">
        <v>144</v>
      </c>
    </row>
    <row r="993" spans="1:44" hidden="1" x14ac:dyDescent="0.3">
      <c r="A993">
        <v>419144</v>
      </c>
      <c r="B993" t="s">
        <v>1412</v>
      </c>
      <c r="AO993" t="s">
        <v>144</v>
      </c>
    </row>
    <row r="994" spans="1:44" hidden="1" x14ac:dyDescent="0.3">
      <c r="A994">
        <v>419192</v>
      </c>
      <c r="B994" t="s">
        <v>1412</v>
      </c>
      <c r="AM994" t="s">
        <v>144</v>
      </c>
    </row>
    <row r="995" spans="1:44" hidden="1" x14ac:dyDescent="0.3">
      <c r="A995">
        <v>400136</v>
      </c>
      <c r="B995" t="s">
        <v>1412</v>
      </c>
      <c r="AD995" t="s">
        <v>144</v>
      </c>
      <c r="AE995" t="s">
        <v>144</v>
      </c>
      <c r="AJ995" t="s">
        <v>144</v>
      </c>
      <c r="AM995" t="s">
        <v>144</v>
      </c>
      <c r="AN995" t="s">
        <v>146</v>
      </c>
      <c r="AO995" t="s">
        <v>145</v>
      </c>
      <c r="AP995" t="s">
        <v>145</v>
      </c>
      <c r="AQ995" t="s">
        <v>146</v>
      </c>
      <c r="AR995" t="s">
        <v>145</v>
      </c>
    </row>
    <row r="996" spans="1:44" hidden="1" x14ac:dyDescent="0.3">
      <c r="A996">
        <v>400144</v>
      </c>
      <c r="B996" t="s">
        <v>1412</v>
      </c>
      <c r="AD996" t="s">
        <v>146</v>
      </c>
      <c r="AE996" t="s">
        <v>144</v>
      </c>
      <c r="AF996" t="s">
        <v>145</v>
      </c>
      <c r="AG996" t="s">
        <v>146</v>
      </c>
      <c r="AI996" t="s">
        <v>146</v>
      </c>
      <c r="AJ996" t="s">
        <v>146</v>
      </c>
      <c r="AK996" t="s">
        <v>146</v>
      </c>
      <c r="AL996" t="s">
        <v>145</v>
      </c>
      <c r="AM996" t="s">
        <v>145</v>
      </c>
      <c r="AN996" t="s">
        <v>145</v>
      </c>
      <c r="AO996" t="s">
        <v>146</v>
      </c>
      <c r="AP996" t="s">
        <v>145</v>
      </c>
      <c r="AQ996" t="s">
        <v>146</v>
      </c>
      <c r="AR996" t="s">
        <v>146</v>
      </c>
    </row>
    <row r="997" spans="1:44" hidden="1" x14ac:dyDescent="0.3">
      <c r="A997">
        <v>400343</v>
      </c>
      <c r="B997" t="s">
        <v>1412</v>
      </c>
      <c r="AG997" t="s">
        <v>146</v>
      </c>
      <c r="AH997" t="s">
        <v>146</v>
      </c>
      <c r="AI997" t="s">
        <v>146</v>
      </c>
      <c r="AJ997" t="s">
        <v>144</v>
      </c>
      <c r="AK997" t="s">
        <v>146</v>
      </c>
      <c r="AL997" t="s">
        <v>144</v>
      </c>
      <c r="AM997" t="s">
        <v>144</v>
      </c>
      <c r="AN997" t="s">
        <v>146</v>
      </c>
      <c r="AO997" t="s">
        <v>145</v>
      </c>
      <c r="AP997" t="s">
        <v>145</v>
      </c>
      <c r="AQ997" t="s">
        <v>146</v>
      </c>
      <c r="AR997" t="s">
        <v>145</v>
      </c>
    </row>
    <row r="998" spans="1:44" hidden="1" x14ac:dyDescent="0.3">
      <c r="A998">
        <v>400382</v>
      </c>
      <c r="B998" t="s">
        <v>1412</v>
      </c>
      <c r="R998" t="s">
        <v>146</v>
      </c>
      <c r="AD998" t="s">
        <v>144</v>
      </c>
      <c r="AE998" t="s">
        <v>145</v>
      </c>
      <c r="AI998" t="s">
        <v>145</v>
      </c>
      <c r="AJ998" t="s">
        <v>146</v>
      </c>
      <c r="AK998" t="s">
        <v>145</v>
      </c>
      <c r="AL998" t="s">
        <v>145</v>
      </c>
      <c r="AM998" t="s">
        <v>145</v>
      </c>
      <c r="AN998" t="s">
        <v>145</v>
      </c>
      <c r="AO998" t="s">
        <v>145</v>
      </c>
      <c r="AP998" t="s">
        <v>145</v>
      </c>
      <c r="AQ998" t="s">
        <v>145</v>
      </c>
      <c r="AR998" t="s">
        <v>145</v>
      </c>
    </row>
    <row r="999" spans="1:44" hidden="1" x14ac:dyDescent="0.3">
      <c r="A999">
        <v>400412</v>
      </c>
      <c r="B999" t="s">
        <v>1412</v>
      </c>
      <c r="AA999" t="s">
        <v>144</v>
      </c>
      <c r="AF999" t="s">
        <v>144</v>
      </c>
      <c r="AJ999" t="s">
        <v>144</v>
      </c>
      <c r="AK999" t="s">
        <v>145</v>
      </c>
      <c r="AM999" t="s">
        <v>144</v>
      </c>
      <c r="AN999" t="s">
        <v>145</v>
      </c>
      <c r="AO999" t="s">
        <v>145</v>
      </c>
      <c r="AP999" t="s">
        <v>146</v>
      </c>
      <c r="AR999" t="s">
        <v>145</v>
      </c>
    </row>
    <row r="1000" spans="1:44" hidden="1" x14ac:dyDescent="0.3">
      <c r="A1000">
        <v>400641</v>
      </c>
      <c r="B1000" t="s">
        <v>1412</v>
      </c>
      <c r="AF1000" t="s">
        <v>145</v>
      </c>
      <c r="AI1000" t="s">
        <v>145</v>
      </c>
      <c r="AJ1000" t="s">
        <v>145</v>
      </c>
      <c r="AK1000" t="s">
        <v>145</v>
      </c>
      <c r="AM1000" t="s">
        <v>145</v>
      </c>
      <c r="AN1000" t="s">
        <v>146</v>
      </c>
      <c r="AO1000" t="s">
        <v>145</v>
      </c>
      <c r="AP1000" t="s">
        <v>145</v>
      </c>
      <c r="AR1000" t="s">
        <v>145</v>
      </c>
    </row>
    <row r="1001" spans="1:44" hidden="1" x14ac:dyDescent="0.3">
      <c r="A1001">
        <v>400705</v>
      </c>
      <c r="B1001" t="s">
        <v>1412</v>
      </c>
      <c r="Y1001" t="s">
        <v>144</v>
      </c>
      <c r="AB1001" t="s">
        <v>144</v>
      </c>
      <c r="AD1001" t="s">
        <v>145</v>
      </c>
      <c r="AF1001" t="s">
        <v>146</v>
      </c>
      <c r="AM1001" t="s">
        <v>146</v>
      </c>
      <c r="AO1001" t="s">
        <v>144</v>
      </c>
    </row>
    <row r="1002" spans="1:44" hidden="1" x14ac:dyDescent="0.3">
      <c r="A1002">
        <v>401090</v>
      </c>
      <c r="B1002" t="s">
        <v>1412</v>
      </c>
      <c r="AD1002" t="s">
        <v>144</v>
      </c>
      <c r="AF1002" t="s">
        <v>144</v>
      </c>
      <c r="AI1002" t="s">
        <v>144</v>
      </c>
      <c r="AM1002" t="s">
        <v>144</v>
      </c>
      <c r="AO1002" t="s">
        <v>145</v>
      </c>
      <c r="AP1002" t="s">
        <v>146</v>
      </c>
      <c r="AR1002" t="s">
        <v>144</v>
      </c>
    </row>
    <row r="1003" spans="1:44" hidden="1" x14ac:dyDescent="0.3">
      <c r="A1003">
        <v>401161</v>
      </c>
      <c r="B1003" t="s">
        <v>1412</v>
      </c>
      <c r="AB1003" t="s">
        <v>144</v>
      </c>
      <c r="AD1003" t="s">
        <v>144</v>
      </c>
      <c r="AE1003" t="s">
        <v>144</v>
      </c>
      <c r="AF1003" t="s">
        <v>144</v>
      </c>
      <c r="AI1003" t="s">
        <v>144</v>
      </c>
      <c r="AJ1003" t="s">
        <v>144</v>
      </c>
      <c r="AK1003" t="s">
        <v>144</v>
      </c>
      <c r="AM1003" t="s">
        <v>145</v>
      </c>
      <c r="AN1003" t="s">
        <v>145</v>
      </c>
      <c r="AO1003" t="s">
        <v>145</v>
      </c>
      <c r="AP1003" t="s">
        <v>145</v>
      </c>
      <c r="AQ1003" t="s">
        <v>145</v>
      </c>
      <c r="AR1003" t="s">
        <v>145</v>
      </c>
    </row>
    <row r="1004" spans="1:44" hidden="1" x14ac:dyDescent="0.3">
      <c r="A1004">
        <v>401166</v>
      </c>
      <c r="B1004" t="s">
        <v>1412</v>
      </c>
      <c r="D1004" t="s">
        <v>144</v>
      </c>
      <c r="X1004" t="s">
        <v>144</v>
      </c>
      <c r="AD1004" t="s">
        <v>145</v>
      </c>
      <c r="AF1004" t="s">
        <v>144</v>
      </c>
      <c r="AJ1004" t="s">
        <v>144</v>
      </c>
      <c r="AK1004" t="s">
        <v>145</v>
      </c>
      <c r="AM1004" t="s">
        <v>144</v>
      </c>
      <c r="AO1004" t="s">
        <v>144</v>
      </c>
      <c r="AR1004" t="s">
        <v>145</v>
      </c>
    </row>
    <row r="1005" spans="1:44" hidden="1" x14ac:dyDescent="0.3">
      <c r="A1005">
        <v>401209</v>
      </c>
      <c r="B1005" t="s">
        <v>1412</v>
      </c>
      <c r="R1005" t="s">
        <v>144</v>
      </c>
      <c r="AE1005" t="s">
        <v>144</v>
      </c>
      <c r="AF1005" t="s">
        <v>144</v>
      </c>
      <c r="AK1005" t="s">
        <v>145</v>
      </c>
      <c r="AM1005" t="s">
        <v>144</v>
      </c>
      <c r="AO1005" t="s">
        <v>144</v>
      </c>
      <c r="AR1005" t="s">
        <v>146</v>
      </c>
    </row>
    <row r="1006" spans="1:44" hidden="1" x14ac:dyDescent="0.3">
      <c r="A1006">
        <v>401310</v>
      </c>
      <c r="B1006" t="s">
        <v>1412</v>
      </c>
      <c r="AD1006" t="s">
        <v>145</v>
      </c>
      <c r="AF1006" t="s">
        <v>144</v>
      </c>
      <c r="AI1006" t="s">
        <v>145</v>
      </c>
      <c r="AJ1006" t="s">
        <v>145</v>
      </c>
      <c r="AK1006" t="s">
        <v>145</v>
      </c>
      <c r="AM1006" t="s">
        <v>145</v>
      </c>
      <c r="AN1006" t="s">
        <v>145</v>
      </c>
      <c r="AO1006" t="s">
        <v>146</v>
      </c>
      <c r="AP1006" t="s">
        <v>145</v>
      </c>
      <c r="AQ1006" t="s">
        <v>145</v>
      </c>
      <c r="AR1006" t="s">
        <v>145</v>
      </c>
    </row>
    <row r="1007" spans="1:44" hidden="1" x14ac:dyDescent="0.3">
      <c r="A1007">
        <v>401350</v>
      </c>
      <c r="B1007" t="s">
        <v>1412</v>
      </c>
      <c r="AO1007" t="s">
        <v>144</v>
      </c>
    </row>
    <row r="1008" spans="1:44" hidden="1" x14ac:dyDescent="0.3">
      <c r="A1008">
        <v>401385</v>
      </c>
      <c r="B1008" t="s">
        <v>1412</v>
      </c>
      <c r="L1008" t="s">
        <v>144</v>
      </c>
      <c r="R1008" t="s">
        <v>145</v>
      </c>
      <c r="Y1008" t="s">
        <v>144</v>
      </c>
      <c r="AF1008" t="s">
        <v>144</v>
      </c>
      <c r="AI1008" t="s">
        <v>146</v>
      </c>
      <c r="AJ1008" t="s">
        <v>144</v>
      </c>
      <c r="AL1008" t="s">
        <v>146</v>
      </c>
      <c r="AM1008" t="s">
        <v>145</v>
      </c>
      <c r="AO1008" t="s">
        <v>144</v>
      </c>
      <c r="AR1008" t="s">
        <v>146</v>
      </c>
    </row>
    <row r="1009" spans="1:44" hidden="1" x14ac:dyDescent="0.3">
      <c r="A1009">
        <v>401425</v>
      </c>
      <c r="B1009" t="s">
        <v>1412</v>
      </c>
      <c r="R1009" t="s">
        <v>144</v>
      </c>
      <c r="AE1009" t="s">
        <v>144</v>
      </c>
      <c r="AI1009" t="s">
        <v>146</v>
      </c>
      <c r="AK1009" t="s">
        <v>145</v>
      </c>
      <c r="AN1009" t="s">
        <v>145</v>
      </c>
      <c r="AO1009" t="s">
        <v>145</v>
      </c>
      <c r="AP1009" t="s">
        <v>145</v>
      </c>
      <c r="AQ1009" t="s">
        <v>145</v>
      </c>
      <c r="AR1009" t="s">
        <v>145</v>
      </c>
    </row>
    <row r="1010" spans="1:44" hidden="1" x14ac:dyDescent="0.3">
      <c r="A1010">
        <v>401867</v>
      </c>
      <c r="B1010" t="s">
        <v>1412</v>
      </c>
      <c r="AD1010" t="s">
        <v>144</v>
      </c>
      <c r="AI1010" t="s">
        <v>145</v>
      </c>
      <c r="AJ1010" t="s">
        <v>145</v>
      </c>
      <c r="AK1010" t="s">
        <v>145</v>
      </c>
      <c r="AL1010" t="s">
        <v>146</v>
      </c>
      <c r="AM1010" t="s">
        <v>145</v>
      </c>
      <c r="AN1010" t="s">
        <v>145</v>
      </c>
      <c r="AO1010" t="s">
        <v>145</v>
      </c>
      <c r="AQ1010" t="s">
        <v>145</v>
      </c>
      <c r="AR1010" t="s">
        <v>146</v>
      </c>
    </row>
    <row r="1011" spans="1:44" hidden="1" x14ac:dyDescent="0.3">
      <c r="A1011">
        <v>402079</v>
      </c>
      <c r="B1011" t="s">
        <v>1412</v>
      </c>
      <c r="AJ1011" t="s">
        <v>144</v>
      </c>
      <c r="AO1011" t="s">
        <v>144</v>
      </c>
    </row>
    <row r="1012" spans="1:44" hidden="1" x14ac:dyDescent="0.3">
      <c r="A1012">
        <v>402355</v>
      </c>
      <c r="B1012" t="s">
        <v>1412</v>
      </c>
      <c r="AE1012" t="s">
        <v>146</v>
      </c>
      <c r="AI1012" t="s">
        <v>144</v>
      </c>
      <c r="AJ1012" t="s">
        <v>144</v>
      </c>
      <c r="AK1012" t="s">
        <v>146</v>
      </c>
      <c r="AN1012" t="s">
        <v>145</v>
      </c>
      <c r="AO1012" t="s">
        <v>144</v>
      </c>
      <c r="AP1012" t="s">
        <v>146</v>
      </c>
      <c r="AQ1012" t="s">
        <v>145</v>
      </c>
      <c r="AR1012" t="s">
        <v>146</v>
      </c>
    </row>
    <row r="1013" spans="1:44" hidden="1" x14ac:dyDescent="0.3">
      <c r="A1013">
        <v>402383</v>
      </c>
      <c r="B1013" t="s">
        <v>1412</v>
      </c>
      <c r="AA1013" t="s">
        <v>144</v>
      </c>
      <c r="AD1013" t="s">
        <v>144</v>
      </c>
      <c r="AF1013" t="s">
        <v>144</v>
      </c>
      <c r="AG1013" t="s">
        <v>144</v>
      </c>
      <c r="AI1013" t="s">
        <v>144</v>
      </c>
      <c r="AJ1013" t="s">
        <v>144</v>
      </c>
      <c r="AK1013" t="s">
        <v>144</v>
      </c>
      <c r="AL1013" t="s">
        <v>144</v>
      </c>
      <c r="AM1013" t="s">
        <v>144</v>
      </c>
      <c r="AN1013" t="s">
        <v>145</v>
      </c>
      <c r="AO1013" t="s">
        <v>146</v>
      </c>
      <c r="AP1013" t="s">
        <v>146</v>
      </c>
      <c r="AQ1013" t="s">
        <v>146</v>
      </c>
      <c r="AR1013" t="s">
        <v>146</v>
      </c>
    </row>
    <row r="1014" spans="1:44" hidden="1" x14ac:dyDescent="0.3">
      <c r="A1014">
        <v>402541</v>
      </c>
      <c r="B1014" t="s">
        <v>1412</v>
      </c>
      <c r="L1014" t="s">
        <v>144</v>
      </c>
      <c r="R1014" t="s">
        <v>145</v>
      </c>
      <c r="AE1014" t="s">
        <v>146</v>
      </c>
      <c r="AF1014" t="s">
        <v>144</v>
      </c>
      <c r="AI1014" t="s">
        <v>145</v>
      </c>
      <c r="AJ1014" t="s">
        <v>145</v>
      </c>
      <c r="AK1014" t="s">
        <v>145</v>
      </c>
      <c r="AL1014" t="s">
        <v>145</v>
      </c>
      <c r="AM1014" t="s">
        <v>145</v>
      </c>
      <c r="AN1014" t="s">
        <v>145</v>
      </c>
      <c r="AO1014" t="s">
        <v>145</v>
      </c>
      <c r="AP1014" t="s">
        <v>145</v>
      </c>
      <c r="AQ1014" t="s">
        <v>145</v>
      </c>
      <c r="AR1014" t="s">
        <v>145</v>
      </c>
    </row>
    <row r="1015" spans="1:44" hidden="1" x14ac:dyDescent="0.3">
      <c r="A1015">
        <v>402562</v>
      </c>
      <c r="B1015" t="s">
        <v>1412</v>
      </c>
      <c r="Y1015" t="s">
        <v>144</v>
      </c>
      <c r="AE1015" t="s">
        <v>144</v>
      </c>
      <c r="AI1015" t="s">
        <v>145</v>
      </c>
      <c r="AJ1015" t="s">
        <v>146</v>
      </c>
      <c r="AK1015" t="s">
        <v>145</v>
      </c>
      <c r="AL1015" t="s">
        <v>144</v>
      </c>
      <c r="AM1015" t="s">
        <v>145</v>
      </c>
      <c r="AN1015" t="s">
        <v>145</v>
      </c>
      <c r="AO1015" t="s">
        <v>145</v>
      </c>
      <c r="AP1015" t="s">
        <v>145</v>
      </c>
      <c r="AQ1015" t="s">
        <v>145</v>
      </c>
      <c r="AR1015" t="s">
        <v>145</v>
      </c>
    </row>
    <row r="1016" spans="1:44" hidden="1" x14ac:dyDescent="0.3">
      <c r="A1016">
        <v>402701</v>
      </c>
      <c r="B1016" t="s">
        <v>1412</v>
      </c>
      <c r="J1016" t="s">
        <v>144</v>
      </c>
      <c r="T1016" t="s">
        <v>146</v>
      </c>
      <c r="AF1016" t="s">
        <v>144</v>
      </c>
      <c r="AG1016" t="s">
        <v>144</v>
      </c>
      <c r="AI1016" t="s">
        <v>144</v>
      </c>
      <c r="AJ1016" t="s">
        <v>144</v>
      </c>
      <c r="AK1016" t="s">
        <v>144</v>
      </c>
      <c r="AL1016" t="s">
        <v>144</v>
      </c>
      <c r="AM1016" t="s">
        <v>144</v>
      </c>
      <c r="AN1016" t="s">
        <v>145</v>
      </c>
      <c r="AO1016" t="s">
        <v>145</v>
      </c>
      <c r="AP1016" t="s">
        <v>145</v>
      </c>
      <c r="AQ1016" t="s">
        <v>145</v>
      </c>
      <c r="AR1016" t="s">
        <v>145</v>
      </c>
    </row>
    <row r="1017" spans="1:44" hidden="1" x14ac:dyDescent="0.3">
      <c r="A1017">
        <v>402861</v>
      </c>
      <c r="B1017" t="s">
        <v>1412</v>
      </c>
      <c r="AD1017" t="s">
        <v>144</v>
      </c>
      <c r="AM1017" t="s">
        <v>144</v>
      </c>
    </row>
    <row r="1018" spans="1:44" hidden="1" x14ac:dyDescent="0.3">
      <c r="A1018">
        <v>402869</v>
      </c>
      <c r="B1018" t="s">
        <v>1412</v>
      </c>
      <c r="R1018" t="s">
        <v>144</v>
      </c>
      <c r="AI1018" t="s">
        <v>144</v>
      </c>
      <c r="AK1018" t="s">
        <v>144</v>
      </c>
      <c r="AN1018" t="s">
        <v>146</v>
      </c>
      <c r="AO1018" t="s">
        <v>146</v>
      </c>
      <c r="AP1018" t="s">
        <v>144</v>
      </c>
      <c r="AR1018" t="s">
        <v>144</v>
      </c>
    </row>
    <row r="1019" spans="1:44" hidden="1" x14ac:dyDescent="0.3">
      <c r="A1019">
        <v>403199</v>
      </c>
      <c r="B1019" t="s">
        <v>1412</v>
      </c>
      <c r="AE1019" t="s">
        <v>144</v>
      </c>
      <c r="AK1019" t="s">
        <v>144</v>
      </c>
      <c r="AN1019" t="s">
        <v>144</v>
      </c>
      <c r="AO1019" t="s">
        <v>144</v>
      </c>
      <c r="AR1019" t="s">
        <v>144</v>
      </c>
    </row>
    <row r="1020" spans="1:44" hidden="1" x14ac:dyDescent="0.3">
      <c r="A1020">
        <v>403483</v>
      </c>
      <c r="B1020" t="s">
        <v>1412</v>
      </c>
      <c r="Y1020" t="s">
        <v>144</v>
      </c>
      <c r="AJ1020" t="s">
        <v>144</v>
      </c>
      <c r="AO1020" t="s">
        <v>144</v>
      </c>
    </row>
    <row r="1021" spans="1:44" hidden="1" x14ac:dyDescent="0.3">
      <c r="A1021">
        <v>403522</v>
      </c>
      <c r="B1021" t="s">
        <v>1412</v>
      </c>
      <c r="AM1021" t="s">
        <v>144</v>
      </c>
    </row>
    <row r="1022" spans="1:44" hidden="1" x14ac:dyDescent="0.3">
      <c r="A1022">
        <v>403630</v>
      </c>
      <c r="B1022" t="s">
        <v>1412</v>
      </c>
      <c r="AG1022" t="s">
        <v>144</v>
      </c>
      <c r="AK1022" t="s">
        <v>144</v>
      </c>
      <c r="AN1022" t="s">
        <v>144</v>
      </c>
    </row>
    <row r="1023" spans="1:44" hidden="1" x14ac:dyDescent="0.3">
      <c r="A1023">
        <v>403751</v>
      </c>
      <c r="B1023" t="s">
        <v>1412</v>
      </c>
      <c r="K1023" t="s">
        <v>145</v>
      </c>
      <c r="AI1023" t="s">
        <v>144</v>
      </c>
      <c r="AJ1023" t="s">
        <v>144</v>
      </c>
      <c r="AK1023" t="s">
        <v>146</v>
      </c>
      <c r="AM1023" t="s">
        <v>144</v>
      </c>
      <c r="AN1023" t="s">
        <v>145</v>
      </c>
      <c r="AO1023" t="s">
        <v>146</v>
      </c>
      <c r="AP1023" t="s">
        <v>146</v>
      </c>
      <c r="AQ1023" t="s">
        <v>146</v>
      </c>
      <c r="AR1023" t="s">
        <v>146</v>
      </c>
    </row>
    <row r="1024" spans="1:44" hidden="1" x14ac:dyDescent="0.3">
      <c r="A1024">
        <v>403786</v>
      </c>
      <c r="B1024" t="s">
        <v>1412</v>
      </c>
      <c r="AN1024" t="s">
        <v>144</v>
      </c>
      <c r="AO1024" t="s">
        <v>144</v>
      </c>
      <c r="AP1024" t="s">
        <v>144</v>
      </c>
    </row>
    <row r="1025" spans="1:44" hidden="1" x14ac:dyDescent="0.3">
      <c r="A1025">
        <v>403966</v>
      </c>
      <c r="B1025" t="s">
        <v>1412</v>
      </c>
      <c r="AF1025" t="s">
        <v>144</v>
      </c>
      <c r="AH1025" t="s">
        <v>144</v>
      </c>
      <c r="AK1025" t="s">
        <v>144</v>
      </c>
      <c r="AM1025" t="s">
        <v>144</v>
      </c>
      <c r="AN1025" t="s">
        <v>146</v>
      </c>
      <c r="AO1025" t="s">
        <v>146</v>
      </c>
      <c r="AP1025" t="s">
        <v>146</v>
      </c>
      <c r="AQ1025" t="s">
        <v>146</v>
      </c>
      <c r="AR1025" t="s">
        <v>146</v>
      </c>
    </row>
    <row r="1026" spans="1:44" hidden="1" x14ac:dyDescent="0.3">
      <c r="A1026">
        <v>404074</v>
      </c>
      <c r="B1026" t="s">
        <v>1412</v>
      </c>
      <c r="AM1026" t="s">
        <v>144</v>
      </c>
      <c r="AN1026" t="s">
        <v>146</v>
      </c>
      <c r="AO1026" t="s">
        <v>146</v>
      </c>
      <c r="AR1026" t="s">
        <v>146</v>
      </c>
    </row>
    <row r="1027" spans="1:44" hidden="1" x14ac:dyDescent="0.3">
      <c r="A1027">
        <v>404136</v>
      </c>
      <c r="B1027" t="s">
        <v>1412</v>
      </c>
      <c r="AI1027" t="s">
        <v>144</v>
      </c>
      <c r="AK1027" t="s">
        <v>144</v>
      </c>
      <c r="AM1027" t="s">
        <v>144</v>
      </c>
      <c r="AN1027" t="s">
        <v>145</v>
      </c>
      <c r="AO1027" t="s">
        <v>145</v>
      </c>
      <c r="AP1027" t="s">
        <v>145</v>
      </c>
      <c r="AQ1027" t="s">
        <v>145</v>
      </c>
      <c r="AR1027" t="s">
        <v>145</v>
      </c>
    </row>
    <row r="1028" spans="1:44" hidden="1" x14ac:dyDescent="0.3">
      <c r="A1028">
        <v>404158</v>
      </c>
      <c r="B1028" t="s">
        <v>1412</v>
      </c>
      <c r="L1028" t="s">
        <v>144</v>
      </c>
      <c r="AR1028" t="s">
        <v>144</v>
      </c>
    </row>
    <row r="1029" spans="1:44" hidden="1" x14ac:dyDescent="0.3">
      <c r="A1029">
        <v>404205</v>
      </c>
      <c r="B1029" t="s">
        <v>1412</v>
      </c>
      <c r="L1029" t="s">
        <v>146</v>
      </c>
      <c r="AE1029" t="s">
        <v>144</v>
      </c>
      <c r="AI1029" t="s">
        <v>146</v>
      </c>
      <c r="AJ1029" t="s">
        <v>144</v>
      </c>
      <c r="AK1029" t="s">
        <v>145</v>
      </c>
      <c r="AM1029" t="s">
        <v>144</v>
      </c>
      <c r="AO1029" t="s">
        <v>144</v>
      </c>
      <c r="AR1029" t="s">
        <v>146</v>
      </c>
    </row>
    <row r="1030" spans="1:44" hidden="1" x14ac:dyDescent="0.3">
      <c r="A1030">
        <v>404279</v>
      </c>
      <c r="B1030" t="s">
        <v>1412</v>
      </c>
      <c r="U1030" t="s">
        <v>144</v>
      </c>
      <c r="Z1030" t="s">
        <v>144</v>
      </c>
      <c r="AC1030" t="s">
        <v>144</v>
      </c>
      <c r="AG1030" t="s">
        <v>145</v>
      </c>
      <c r="AI1030" t="s">
        <v>144</v>
      </c>
      <c r="AK1030" t="s">
        <v>144</v>
      </c>
      <c r="AL1030" t="s">
        <v>145</v>
      </c>
      <c r="AM1030" t="s">
        <v>144</v>
      </c>
      <c r="AN1030" t="s">
        <v>144</v>
      </c>
      <c r="AO1030" t="s">
        <v>146</v>
      </c>
      <c r="AP1030" t="s">
        <v>146</v>
      </c>
      <c r="AQ1030" t="s">
        <v>145</v>
      </c>
      <c r="AR1030" t="s">
        <v>145</v>
      </c>
    </row>
    <row r="1031" spans="1:44" hidden="1" x14ac:dyDescent="0.3">
      <c r="A1031">
        <v>404453</v>
      </c>
      <c r="B1031" t="s">
        <v>1412</v>
      </c>
      <c r="AD1031" t="s">
        <v>144</v>
      </c>
      <c r="AE1031" t="s">
        <v>144</v>
      </c>
      <c r="AF1031" t="s">
        <v>144</v>
      </c>
      <c r="AG1031" t="s">
        <v>144</v>
      </c>
      <c r="AI1031" t="s">
        <v>145</v>
      </c>
      <c r="AJ1031" t="s">
        <v>145</v>
      </c>
      <c r="AK1031" t="s">
        <v>145</v>
      </c>
      <c r="AL1031" t="s">
        <v>145</v>
      </c>
      <c r="AM1031" t="s">
        <v>145</v>
      </c>
      <c r="AN1031" t="s">
        <v>145</v>
      </c>
      <c r="AO1031" t="s">
        <v>145</v>
      </c>
      <c r="AP1031" t="s">
        <v>145</v>
      </c>
      <c r="AQ1031" t="s">
        <v>145</v>
      </c>
      <c r="AR1031" t="s">
        <v>145</v>
      </c>
    </row>
    <row r="1032" spans="1:44" hidden="1" x14ac:dyDescent="0.3">
      <c r="A1032">
        <v>404726</v>
      </c>
      <c r="B1032" t="s">
        <v>1412</v>
      </c>
      <c r="AD1032" t="s">
        <v>144</v>
      </c>
      <c r="AF1032" t="s">
        <v>145</v>
      </c>
      <c r="AI1032" t="s">
        <v>144</v>
      </c>
      <c r="AK1032" t="s">
        <v>144</v>
      </c>
      <c r="AM1032" t="s">
        <v>146</v>
      </c>
      <c r="AO1032" t="s">
        <v>146</v>
      </c>
      <c r="AP1032" t="s">
        <v>146</v>
      </c>
      <c r="AQ1032" t="s">
        <v>146</v>
      </c>
      <c r="AR1032" t="s">
        <v>144</v>
      </c>
    </row>
    <row r="1033" spans="1:44" hidden="1" x14ac:dyDescent="0.3">
      <c r="A1033">
        <v>404755</v>
      </c>
      <c r="B1033" t="s">
        <v>1412</v>
      </c>
      <c r="X1033" t="s">
        <v>144</v>
      </c>
      <c r="AD1033" t="s">
        <v>146</v>
      </c>
      <c r="AI1033" t="s">
        <v>144</v>
      </c>
      <c r="AJ1033" t="s">
        <v>145</v>
      </c>
      <c r="AK1033" t="s">
        <v>145</v>
      </c>
      <c r="AL1033" t="s">
        <v>144</v>
      </c>
      <c r="AM1033" t="s">
        <v>145</v>
      </c>
      <c r="AN1033" t="s">
        <v>146</v>
      </c>
      <c r="AO1033" t="s">
        <v>146</v>
      </c>
      <c r="AP1033" t="s">
        <v>146</v>
      </c>
      <c r="AQ1033" t="s">
        <v>146</v>
      </c>
      <c r="AR1033" t="s">
        <v>146</v>
      </c>
    </row>
    <row r="1034" spans="1:44" hidden="1" x14ac:dyDescent="0.3">
      <c r="A1034">
        <v>404926</v>
      </c>
      <c r="B1034" t="s">
        <v>1412</v>
      </c>
      <c r="AD1034" t="s">
        <v>146</v>
      </c>
      <c r="AE1034" t="s">
        <v>146</v>
      </c>
      <c r="AI1034" t="s">
        <v>145</v>
      </c>
      <c r="AJ1034" t="s">
        <v>144</v>
      </c>
      <c r="AK1034" t="s">
        <v>146</v>
      </c>
      <c r="AL1034" t="s">
        <v>146</v>
      </c>
      <c r="AM1034" t="s">
        <v>145</v>
      </c>
      <c r="AN1034" t="s">
        <v>145</v>
      </c>
      <c r="AO1034" t="s">
        <v>146</v>
      </c>
      <c r="AP1034" t="s">
        <v>146</v>
      </c>
      <c r="AQ1034" t="s">
        <v>146</v>
      </c>
      <c r="AR1034" t="s">
        <v>146</v>
      </c>
    </row>
    <row r="1035" spans="1:44" hidden="1" x14ac:dyDescent="0.3">
      <c r="A1035">
        <v>405060</v>
      </c>
      <c r="B1035" t="s">
        <v>1412</v>
      </c>
      <c r="AO1035" t="s">
        <v>144</v>
      </c>
    </row>
    <row r="1036" spans="1:44" hidden="1" x14ac:dyDescent="0.3">
      <c r="A1036">
        <v>405518</v>
      </c>
      <c r="B1036" t="s">
        <v>1412</v>
      </c>
      <c r="Y1036" t="s">
        <v>144</v>
      </c>
      <c r="AD1036" t="s">
        <v>145</v>
      </c>
      <c r="AE1036" t="s">
        <v>144</v>
      </c>
      <c r="AF1036" t="s">
        <v>146</v>
      </c>
      <c r="AH1036" t="s">
        <v>144</v>
      </c>
      <c r="AI1036" t="s">
        <v>144</v>
      </c>
      <c r="AJ1036" t="s">
        <v>144</v>
      </c>
      <c r="AK1036" t="s">
        <v>145</v>
      </c>
      <c r="AL1036" t="s">
        <v>145</v>
      </c>
      <c r="AM1036" t="s">
        <v>146</v>
      </c>
      <c r="AN1036" t="s">
        <v>145</v>
      </c>
      <c r="AO1036" t="s">
        <v>145</v>
      </c>
      <c r="AP1036" t="s">
        <v>145</v>
      </c>
      <c r="AQ1036" t="s">
        <v>145</v>
      </c>
      <c r="AR1036" t="s">
        <v>144</v>
      </c>
    </row>
    <row r="1037" spans="1:44" hidden="1" x14ac:dyDescent="0.3">
      <c r="A1037">
        <v>405556</v>
      </c>
      <c r="B1037" t="s">
        <v>1412</v>
      </c>
      <c r="AD1037" t="s">
        <v>146</v>
      </c>
      <c r="AF1037" t="s">
        <v>144</v>
      </c>
      <c r="AH1037" t="s">
        <v>144</v>
      </c>
      <c r="AJ1037" t="s">
        <v>144</v>
      </c>
      <c r="AK1037" t="s">
        <v>145</v>
      </c>
      <c r="AM1037" t="s">
        <v>145</v>
      </c>
      <c r="AN1037" t="s">
        <v>145</v>
      </c>
      <c r="AO1037" t="s">
        <v>145</v>
      </c>
      <c r="AP1037" t="s">
        <v>145</v>
      </c>
      <c r="AQ1037" t="s">
        <v>145</v>
      </c>
      <c r="AR1037" t="s">
        <v>145</v>
      </c>
    </row>
    <row r="1038" spans="1:44" hidden="1" x14ac:dyDescent="0.3">
      <c r="A1038">
        <v>405724</v>
      </c>
      <c r="B1038" t="s">
        <v>1412</v>
      </c>
      <c r="AE1038" t="s">
        <v>144</v>
      </c>
      <c r="AK1038" t="s">
        <v>146</v>
      </c>
      <c r="AR1038" t="s">
        <v>144</v>
      </c>
    </row>
    <row r="1039" spans="1:44" hidden="1" x14ac:dyDescent="0.3">
      <c r="A1039">
        <v>405834</v>
      </c>
      <c r="B1039" t="s">
        <v>1412</v>
      </c>
      <c r="AI1039" t="s">
        <v>146</v>
      </c>
      <c r="AJ1039" t="s">
        <v>144</v>
      </c>
      <c r="AK1039" t="s">
        <v>145</v>
      </c>
      <c r="AN1039" t="s">
        <v>146</v>
      </c>
      <c r="AO1039" t="s">
        <v>144</v>
      </c>
      <c r="AR1039" t="s">
        <v>145</v>
      </c>
    </row>
    <row r="1040" spans="1:44" hidden="1" x14ac:dyDescent="0.3">
      <c r="A1040">
        <v>405918</v>
      </c>
      <c r="B1040" t="s">
        <v>1412</v>
      </c>
      <c r="AF1040" t="s">
        <v>144</v>
      </c>
      <c r="AO1040" t="s">
        <v>145</v>
      </c>
      <c r="AP1040" t="s">
        <v>146</v>
      </c>
    </row>
    <row r="1041" spans="1:44" hidden="1" x14ac:dyDescent="0.3">
      <c r="A1041">
        <v>406026</v>
      </c>
      <c r="B1041" t="s">
        <v>1412</v>
      </c>
      <c r="AE1041" t="s">
        <v>144</v>
      </c>
      <c r="AK1041" t="s">
        <v>146</v>
      </c>
      <c r="AL1041" t="s">
        <v>146</v>
      </c>
      <c r="AM1041" t="s">
        <v>146</v>
      </c>
      <c r="AN1041" t="s">
        <v>145</v>
      </c>
      <c r="AO1041" t="s">
        <v>145</v>
      </c>
      <c r="AP1041" t="s">
        <v>145</v>
      </c>
      <c r="AQ1041" t="s">
        <v>145</v>
      </c>
      <c r="AR1041" t="s">
        <v>145</v>
      </c>
    </row>
    <row r="1042" spans="1:44" hidden="1" x14ac:dyDescent="0.3">
      <c r="A1042">
        <v>406036</v>
      </c>
      <c r="B1042" t="s">
        <v>1412</v>
      </c>
      <c r="AA1042" t="s">
        <v>144</v>
      </c>
      <c r="AD1042" t="s">
        <v>144</v>
      </c>
      <c r="AF1042" t="s">
        <v>144</v>
      </c>
      <c r="AH1042" t="s">
        <v>144</v>
      </c>
      <c r="AJ1042" t="s">
        <v>145</v>
      </c>
      <c r="AK1042" t="s">
        <v>144</v>
      </c>
      <c r="AL1042" t="s">
        <v>146</v>
      </c>
      <c r="AM1042" t="s">
        <v>145</v>
      </c>
      <c r="AN1042" t="s">
        <v>145</v>
      </c>
      <c r="AO1042" t="s">
        <v>145</v>
      </c>
      <c r="AP1042" t="s">
        <v>145</v>
      </c>
      <c r="AQ1042" t="s">
        <v>145</v>
      </c>
      <c r="AR1042" t="s">
        <v>145</v>
      </c>
    </row>
    <row r="1043" spans="1:44" hidden="1" x14ac:dyDescent="0.3">
      <c r="A1043">
        <v>406107</v>
      </c>
      <c r="B1043" t="s">
        <v>1412</v>
      </c>
      <c r="AK1043" t="s">
        <v>145</v>
      </c>
      <c r="AO1043" t="s">
        <v>144</v>
      </c>
      <c r="AR1043" t="s">
        <v>146</v>
      </c>
    </row>
    <row r="1044" spans="1:44" hidden="1" x14ac:dyDescent="0.3">
      <c r="A1044">
        <v>406190</v>
      </c>
      <c r="B1044" t="s">
        <v>1412</v>
      </c>
      <c r="K1044" t="s">
        <v>145</v>
      </c>
      <c r="AI1044" t="s">
        <v>144</v>
      </c>
      <c r="AK1044" t="s">
        <v>146</v>
      </c>
      <c r="AM1044" t="s">
        <v>144</v>
      </c>
      <c r="AN1044" t="s">
        <v>144</v>
      </c>
      <c r="AR1044" t="s">
        <v>146</v>
      </c>
    </row>
    <row r="1045" spans="1:44" hidden="1" x14ac:dyDescent="0.3">
      <c r="A1045">
        <v>406309</v>
      </c>
      <c r="B1045" t="s">
        <v>1412</v>
      </c>
      <c r="AD1045" t="s">
        <v>144</v>
      </c>
      <c r="AE1045" t="s">
        <v>144</v>
      </c>
      <c r="AF1045" t="s">
        <v>144</v>
      </c>
      <c r="AI1045" t="s">
        <v>145</v>
      </c>
      <c r="AJ1045" t="s">
        <v>144</v>
      </c>
      <c r="AK1045" t="s">
        <v>145</v>
      </c>
      <c r="AL1045" t="s">
        <v>146</v>
      </c>
      <c r="AM1045" t="s">
        <v>145</v>
      </c>
      <c r="AN1045" t="s">
        <v>146</v>
      </c>
      <c r="AO1045" t="s">
        <v>146</v>
      </c>
      <c r="AP1045" t="s">
        <v>146</v>
      </c>
      <c r="AQ1045" t="s">
        <v>146</v>
      </c>
      <c r="AR1045" t="s">
        <v>146</v>
      </c>
    </row>
    <row r="1046" spans="1:44" hidden="1" x14ac:dyDescent="0.3">
      <c r="A1046">
        <v>406345</v>
      </c>
      <c r="B1046" t="s">
        <v>1412</v>
      </c>
      <c r="AD1046" t="s">
        <v>144</v>
      </c>
      <c r="AI1046" t="s">
        <v>144</v>
      </c>
      <c r="AJ1046" t="s">
        <v>144</v>
      </c>
      <c r="AN1046" t="s">
        <v>146</v>
      </c>
      <c r="AO1046" t="s">
        <v>146</v>
      </c>
      <c r="AP1046" t="s">
        <v>146</v>
      </c>
      <c r="AQ1046" t="s">
        <v>146</v>
      </c>
      <c r="AR1046" t="s">
        <v>146</v>
      </c>
    </row>
    <row r="1047" spans="1:44" hidden="1" x14ac:dyDescent="0.3">
      <c r="A1047">
        <v>406430</v>
      </c>
      <c r="B1047" t="s">
        <v>1412</v>
      </c>
      <c r="AD1047" t="s">
        <v>146</v>
      </c>
      <c r="AK1047" t="s">
        <v>144</v>
      </c>
      <c r="AM1047" t="s">
        <v>144</v>
      </c>
      <c r="AO1047" t="s">
        <v>144</v>
      </c>
      <c r="AR1047" t="s">
        <v>144</v>
      </c>
    </row>
    <row r="1048" spans="1:44" hidden="1" x14ac:dyDescent="0.3">
      <c r="A1048">
        <v>406496</v>
      </c>
      <c r="B1048" t="s">
        <v>1412</v>
      </c>
      <c r="AD1048" t="s">
        <v>144</v>
      </c>
      <c r="AE1048" t="s">
        <v>144</v>
      </c>
      <c r="AI1048" t="s">
        <v>145</v>
      </c>
      <c r="AJ1048" t="s">
        <v>145</v>
      </c>
      <c r="AK1048" t="s">
        <v>145</v>
      </c>
      <c r="AL1048" t="s">
        <v>145</v>
      </c>
      <c r="AM1048" t="s">
        <v>145</v>
      </c>
      <c r="AN1048" t="s">
        <v>145</v>
      </c>
      <c r="AO1048" t="s">
        <v>145</v>
      </c>
      <c r="AP1048" t="s">
        <v>145</v>
      </c>
      <c r="AQ1048" t="s">
        <v>145</v>
      </c>
      <c r="AR1048" t="s">
        <v>145</v>
      </c>
    </row>
    <row r="1049" spans="1:44" hidden="1" x14ac:dyDescent="0.3">
      <c r="A1049">
        <v>406632</v>
      </c>
      <c r="B1049" t="s">
        <v>1412</v>
      </c>
      <c r="Y1049" t="s">
        <v>144</v>
      </c>
      <c r="AA1049" t="s">
        <v>144</v>
      </c>
      <c r="AD1049" t="s">
        <v>144</v>
      </c>
      <c r="AI1049" t="s">
        <v>146</v>
      </c>
      <c r="AJ1049" t="s">
        <v>144</v>
      </c>
      <c r="AK1049" t="s">
        <v>146</v>
      </c>
      <c r="AL1049" t="s">
        <v>146</v>
      </c>
      <c r="AM1049" t="s">
        <v>144</v>
      </c>
      <c r="AN1049" t="s">
        <v>146</v>
      </c>
      <c r="AO1049" t="s">
        <v>146</v>
      </c>
      <c r="AP1049" t="s">
        <v>146</v>
      </c>
      <c r="AQ1049" t="s">
        <v>146</v>
      </c>
      <c r="AR1049" t="s">
        <v>146</v>
      </c>
    </row>
    <row r="1050" spans="1:44" hidden="1" x14ac:dyDescent="0.3">
      <c r="A1050">
        <v>406677</v>
      </c>
      <c r="B1050" t="s">
        <v>1412</v>
      </c>
      <c r="D1050" t="s">
        <v>144</v>
      </c>
      <c r="R1050" t="s">
        <v>144</v>
      </c>
      <c r="AD1050" t="s">
        <v>144</v>
      </c>
      <c r="AI1050" t="s">
        <v>144</v>
      </c>
      <c r="AK1050" t="s">
        <v>145</v>
      </c>
      <c r="AL1050" t="s">
        <v>146</v>
      </c>
      <c r="AM1050" t="s">
        <v>144</v>
      </c>
      <c r="AN1050" t="s">
        <v>144</v>
      </c>
      <c r="AO1050" t="s">
        <v>146</v>
      </c>
      <c r="AP1050" t="s">
        <v>146</v>
      </c>
      <c r="AQ1050" t="s">
        <v>145</v>
      </c>
      <c r="AR1050" t="s">
        <v>145</v>
      </c>
    </row>
    <row r="1051" spans="1:44" hidden="1" x14ac:dyDescent="0.3">
      <c r="A1051">
        <v>406756</v>
      </c>
      <c r="B1051" t="s">
        <v>1412</v>
      </c>
      <c r="AE1051" t="s">
        <v>145</v>
      </c>
      <c r="AF1051" t="s">
        <v>144</v>
      </c>
      <c r="AG1051" t="s">
        <v>144</v>
      </c>
      <c r="AI1051" t="s">
        <v>145</v>
      </c>
      <c r="AJ1051" t="s">
        <v>145</v>
      </c>
      <c r="AK1051" t="s">
        <v>145</v>
      </c>
      <c r="AL1051" t="s">
        <v>145</v>
      </c>
      <c r="AM1051" t="s">
        <v>145</v>
      </c>
      <c r="AN1051" t="s">
        <v>145</v>
      </c>
      <c r="AO1051" t="s">
        <v>145</v>
      </c>
      <c r="AP1051" t="s">
        <v>145</v>
      </c>
      <c r="AQ1051" t="s">
        <v>145</v>
      </c>
      <c r="AR1051" t="s">
        <v>145</v>
      </c>
    </row>
    <row r="1052" spans="1:44" hidden="1" x14ac:dyDescent="0.3">
      <c r="A1052">
        <v>406865</v>
      </c>
      <c r="B1052" t="s">
        <v>1412</v>
      </c>
      <c r="J1052" t="s">
        <v>144</v>
      </c>
      <c r="AD1052" t="s">
        <v>144</v>
      </c>
      <c r="AJ1052" t="s">
        <v>144</v>
      </c>
      <c r="AL1052" t="s">
        <v>144</v>
      </c>
      <c r="AN1052" t="s">
        <v>145</v>
      </c>
      <c r="AO1052" t="s">
        <v>146</v>
      </c>
      <c r="AP1052" t="s">
        <v>144</v>
      </c>
      <c r="AQ1052" t="s">
        <v>145</v>
      </c>
      <c r="AR1052" t="s">
        <v>145</v>
      </c>
    </row>
    <row r="1053" spans="1:44" hidden="1" x14ac:dyDescent="0.3">
      <c r="A1053">
        <v>407590</v>
      </c>
      <c r="B1053" t="s">
        <v>1412</v>
      </c>
      <c r="AO1053" t="s">
        <v>144</v>
      </c>
    </row>
    <row r="1054" spans="1:44" hidden="1" x14ac:dyDescent="0.3">
      <c r="A1054">
        <v>407625</v>
      </c>
      <c r="B1054" t="s">
        <v>1412</v>
      </c>
      <c r="AK1054" t="s">
        <v>144</v>
      </c>
      <c r="AL1054" t="s">
        <v>144</v>
      </c>
      <c r="AN1054" t="s">
        <v>144</v>
      </c>
      <c r="AR1054" t="s">
        <v>144</v>
      </c>
    </row>
    <row r="1055" spans="1:44" hidden="1" x14ac:dyDescent="0.3">
      <c r="A1055">
        <v>407706</v>
      </c>
      <c r="B1055" t="s">
        <v>1412</v>
      </c>
      <c r="AD1055" t="s">
        <v>144</v>
      </c>
      <c r="AI1055" t="s">
        <v>144</v>
      </c>
    </row>
    <row r="1056" spans="1:44" hidden="1" x14ac:dyDescent="0.3">
      <c r="A1056">
        <v>407721</v>
      </c>
      <c r="B1056" t="s">
        <v>1412</v>
      </c>
      <c r="P1056" t="s">
        <v>146</v>
      </c>
      <c r="AE1056" t="s">
        <v>146</v>
      </c>
      <c r="AH1056" t="s">
        <v>145</v>
      </c>
      <c r="AI1056" t="s">
        <v>145</v>
      </c>
      <c r="AJ1056" t="s">
        <v>145</v>
      </c>
      <c r="AK1056" t="s">
        <v>145</v>
      </c>
      <c r="AL1056" t="s">
        <v>145</v>
      </c>
      <c r="AM1056" t="s">
        <v>145</v>
      </c>
      <c r="AN1056" t="s">
        <v>145</v>
      </c>
      <c r="AO1056" t="s">
        <v>145</v>
      </c>
      <c r="AP1056" t="s">
        <v>145</v>
      </c>
      <c r="AQ1056" t="s">
        <v>145</v>
      </c>
      <c r="AR1056" t="s">
        <v>145</v>
      </c>
    </row>
    <row r="1057" spans="1:44" hidden="1" x14ac:dyDescent="0.3">
      <c r="A1057">
        <v>407824</v>
      </c>
      <c r="B1057" t="s">
        <v>1412</v>
      </c>
      <c r="L1057" t="s">
        <v>144</v>
      </c>
      <c r="AN1057" t="s">
        <v>146</v>
      </c>
      <c r="AO1057" t="s">
        <v>144</v>
      </c>
    </row>
    <row r="1058" spans="1:44" hidden="1" x14ac:dyDescent="0.3">
      <c r="A1058">
        <v>407967</v>
      </c>
      <c r="B1058" t="s">
        <v>1412</v>
      </c>
      <c r="D1058" t="s">
        <v>144</v>
      </c>
      <c r="AD1058" t="s">
        <v>144</v>
      </c>
      <c r="AI1058" t="s">
        <v>144</v>
      </c>
      <c r="AJ1058" t="s">
        <v>144</v>
      </c>
      <c r="AM1058" t="s">
        <v>146</v>
      </c>
      <c r="AN1058" t="s">
        <v>146</v>
      </c>
      <c r="AO1058" t="s">
        <v>146</v>
      </c>
      <c r="AQ1058" t="s">
        <v>144</v>
      </c>
    </row>
    <row r="1059" spans="1:44" hidden="1" x14ac:dyDescent="0.3">
      <c r="A1059">
        <v>408417</v>
      </c>
      <c r="B1059" t="s">
        <v>1412</v>
      </c>
      <c r="AB1059" t="s">
        <v>144</v>
      </c>
      <c r="AD1059" t="s">
        <v>146</v>
      </c>
      <c r="AE1059" t="s">
        <v>145</v>
      </c>
      <c r="AF1059" t="s">
        <v>144</v>
      </c>
      <c r="AI1059" t="s">
        <v>145</v>
      </c>
      <c r="AJ1059" t="s">
        <v>146</v>
      </c>
      <c r="AK1059" t="s">
        <v>145</v>
      </c>
      <c r="AL1059" t="s">
        <v>145</v>
      </c>
      <c r="AM1059" t="s">
        <v>145</v>
      </c>
      <c r="AN1059" t="s">
        <v>145</v>
      </c>
      <c r="AO1059" t="s">
        <v>145</v>
      </c>
      <c r="AP1059" t="s">
        <v>145</v>
      </c>
      <c r="AQ1059" t="s">
        <v>145</v>
      </c>
      <c r="AR1059" t="s">
        <v>145</v>
      </c>
    </row>
    <row r="1060" spans="1:44" hidden="1" x14ac:dyDescent="0.3">
      <c r="A1060">
        <v>408540</v>
      </c>
      <c r="B1060" t="s">
        <v>1412</v>
      </c>
      <c r="D1060" t="s">
        <v>145</v>
      </c>
      <c r="X1060" t="s">
        <v>146</v>
      </c>
      <c r="AB1060" t="s">
        <v>145</v>
      </c>
      <c r="AD1060" t="s">
        <v>144</v>
      </c>
      <c r="AJ1060" t="s">
        <v>144</v>
      </c>
      <c r="AM1060" t="s">
        <v>144</v>
      </c>
      <c r="AO1060" t="s">
        <v>146</v>
      </c>
      <c r="AP1060" t="s">
        <v>146</v>
      </c>
    </row>
    <row r="1061" spans="1:44" hidden="1" x14ac:dyDescent="0.3">
      <c r="A1061">
        <v>408579</v>
      </c>
      <c r="B1061" t="s">
        <v>1412</v>
      </c>
      <c r="X1061" t="s">
        <v>144</v>
      </c>
      <c r="AD1061" t="s">
        <v>144</v>
      </c>
      <c r="AE1061" t="s">
        <v>144</v>
      </c>
      <c r="AK1061" t="s">
        <v>145</v>
      </c>
      <c r="AM1061" t="s">
        <v>146</v>
      </c>
      <c r="AO1061" t="s">
        <v>144</v>
      </c>
      <c r="AR1061" t="s">
        <v>146</v>
      </c>
    </row>
    <row r="1062" spans="1:44" hidden="1" x14ac:dyDescent="0.3">
      <c r="A1062">
        <v>408617</v>
      </c>
      <c r="B1062" t="s">
        <v>1412</v>
      </c>
      <c r="L1062" t="s">
        <v>144</v>
      </c>
      <c r="R1062" t="s">
        <v>144</v>
      </c>
      <c r="AE1062" t="s">
        <v>145</v>
      </c>
      <c r="AI1062" t="s">
        <v>144</v>
      </c>
      <c r="AK1062" t="s">
        <v>145</v>
      </c>
      <c r="AN1062" t="s">
        <v>144</v>
      </c>
      <c r="AO1062" t="s">
        <v>144</v>
      </c>
      <c r="AR1062" t="s">
        <v>145</v>
      </c>
    </row>
    <row r="1063" spans="1:44" hidden="1" x14ac:dyDescent="0.3">
      <c r="A1063">
        <v>408625</v>
      </c>
      <c r="B1063" t="s">
        <v>1412</v>
      </c>
      <c r="R1063" t="s">
        <v>146</v>
      </c>
      <c r="AE1063" t="s">
        <v>145</v>
      </c>
      <c r="AF1063" t="s">
        <v>144</v>
      </c>
      <c r="AK1063" t="s">
        <v>146</v>
      </c>
      <c r="AM1063" t="s">
        <v>144</v>
      </c>
      <c r="AO1063" t="s">
        <v>144</v>
      </c>
      <c r="AP1063" t="s">
        <v>146</v>
      </c>
      <c r="AR1063" t="s">
        <v>145</v>
      </c>
    </row>
    <row r="1064" spans="1:44" hidden="1" x14ac:dyDescent="0.3">
      <c r="A1064">
        <v>408731</v>
      </c>
      <c r="B1064" t="s">
        <v>1412</v>
      </c>
      <c r="AD1064" t="s">
        <v>144</v>
      </c>
      <c r="AE1064" t="s">
        <v>144</v>
      </c>
      <c r="AI1064" t="s">
        <v>145</v>
      </c>
      <c r="AJ1064" t="s">
        <v>145</v>
      </c>
      <c r="AK1064" t="s">
        <v>145</v>
      </c>
      <c r="AL1064" t="s">
        <v>145</v>
      </c>
      <c r="AN1064" t="s">
        <v>145</v>
      </c>
      <c r="AO1064" t="s">
        <v>145</v>
      </c>
      <c r="AP1064" t="s">
        <v>145</v>
      </c>
      <c r="AQ1064" t="s">
        <v>145</v>
      </c>
      <c r="AR1064" t="s">
        <v>145</v>
      </c>
    </row>
    <row r="1065" spans="1:44" hidden="1" x14ac:dyDescent="0.3">
      <c r="A1065">
        <v>408831</v>
      </c>
      <c r="B1065" t="s">
        <v>1412</v>
      </c>
      <c r="AF1065" t="s">
        <v>144</v>
      </c>
      <c r="AM1065" t="s">
        <v>144</v>
      </c>
      <c r="AN1065" t="s">
        <v>145</v>
      </c>
      <c r="AO1065" t="s">
        <v>145</v>
      </c>
      <c r="AP1065" t="s">
        <v>144</v>
      </c>
      <c r="AQ1065" t="s">
        <v>145</v>
      </c>
      <c r="AR1065" t="s">
        <v>146</v>
      </c>
    </row>
    <row r="1066" spans="1:44" hidden="1" x14ac:dyDescent="0.3">
      <c r="A1066">
        <v>408853</v>
      </c>
      <c r="B1066" t="s">
        <v>1412</v>
      </c>
      <c r="I1066" t="s">
        <v>144</v>
      </c>
      <c r="AM1066" t="s">
        <v>144</v>
      </c>
    </row>
    <row r="1067" spans="1:44" hidden="1" x14ac:dyDescent="0.3">
      <c r="A1067">
        <v>408961</v>
      </c>
      <c r="B1067" t="s">
        <v>1412</v>
      </c>
      <c r="W1067" t="s">
        <v>144</v>
      </c>
      <c r="AD1067" t="s">
        <v>144</v>
      </c>
      <c r="AI1067" t="s">
        <v>144</v>
      </c>
      <c r="AJ1067" t="s">
        <v>144</v>
      </c>
      <c r="AK1067" t="s">
        <v>144</v>
      </c>
      <c r="AN1067" t="s">
        <v>144</v>
      </c>
      <c r="AO1067" t="s">
        <v>144</v>
      </c>
      <c r="AP1067" t="s">
        <v>146</v>
      </c>
      <c r="AR1067" t="s">
        <v>144</v>
      </c>
    </row>
    <row r="1068" spans="1:44" hidden="1" x14ac:dyDescent="0.3">
      <c r="A1068">
        <v>408969</v>
      </c>
      <c r="B1068" t="s">
        <v>1412</v>
      </c>
      <c r="Y1068" t="s">
        <v>144</v>
      </c>
      <c r="AB1068" t="s">
        <v>144</v>
      </c>
      <c r="AD1068" t="s">
        <v>144</v>
      </c>
      <c r="AF1068" t="s">
        <v>144</v>
      </c>
      <c r="AI1068" t="s">
        <v>145</v>
      </c>
      <c r="AJ1068" t="s">
        <v>145</v>
      </c>
      <c r="AK1068" t="s">
        <v>145</v>
      </c>
      <c r="AL1068" t="s">
        <v>145</v>
      </c>
      <c r="AM1068" t="s">
        <v>145</v>
      </c>
      <c r="AN1068" t="s">
        <v>145</v>
      </c>
      <c r="AO1068" t="s">
        <v>146</v>
      </c>
      <c r="AP1068" t="s">
        <v>146</v>
      </c>
      <c r="AQ1068" t="s">
        <v>146</v>
      </c>
      <c r="AR1068" t="s">
        <v>145</v>
      </c>
    </row>
    <row r="1069" spans="1:44" hidden="1" x14ac:dyDescent="0.3">
      <c r="A1069">
        <v>408993</v>
      </c>
      <c r="B1069" t="s">
        <v>1412</v>
      </c>
      <c r="AE1069" t="s">
        <v>144</v>
      </c>
      <c r="AI1069" t="s">
        <v>144</v>
      </c>
      <c r="AN1069" t="s">
        <v>144</v>
      </c>
      <c r="AO1069" t="s">
        <v>144</v>
      </c>
      <c r="AR1069" t="s">
        <v>146</v>
      </c>
    </row>
    <row r="1070" spans="1:44" hidden="1" x14ac:dyDescent="0.3">
      <c r="A1070">
        <v>409003</v>
      </c>
      <c r="B1070" t="s">
        <v>1412</v>
      </c>
      <c r="Y1070" t="s">
        <v>144</v>
      </c>
      <c r="AA1070" t="s">
        <v>144</v>
      </c>
      <c r="AB1070" t="s">
        <v>144</v>
      </c>
      <c r="AF1070" t="s">
        <v>145</v>
      </c>
      <c r="AI1070" t="s">
        <v>146</v>
      </c>
      <c r="AK1070" t="s">
        <v>145</v>
      </c>
      <c r="AL1070" t="s">
        <v>145</v>
      </c>
      <c r="AM1070" t="s">
        <v>145</v>
      </c>
      <c r="AN1070" t="s">
        <v>146</v>
      </c>
      <c r="AO1070" t="s">
        <v>146</v>
      </c>
      <c r="AP1070" t="s">
        <v>145</v>
      </c>
      <c r="AQ1070" t="s">
        <v>145</v>
      </c>
      <c r="AR1070" t="s">
        <v>145</v>
      </c>
    </row>
    <row r="1071" spans="1:44" hidden="1" x14ac:dyDescent="0.3">
      <c r="A1071">
        <v>409040</v>
      </c>
      <c r="B1071" t="s">
        <v>1412</v>
      </c>
      <c r="J1071" t="s">
        <v>144</v>
      </c>
      <c r="W1071" t="s">
        <v>145</v>
      </c>
      <c r="Y1071" t="s">
        <v>146</v>
      </c>
      <c r="AD1071" t="s">
        <v>146</v>
      </c>
      <c r="AL1071" t="s">
        <v>144</v>
      </c>
      <c r="AM1071" t="s">
        <v>144</v>
      </c>
      <c r="AN1071" t="s">
        <v>145</v>
      </c>
      <c r="AO1071" t="s">
        <v>145</v>
      </c>
      <c r="AP1071" t="s">
        <v>145</v>
      </c>
      <c r="AQ1071" t="s">
        <v>146</v>
      </c>
      <c r="AR1071" t="s">
        <v>145</v>
      </c>
    </row>
    <row r="1072" spans="1:44" hidden="1" x14ac:dyDescent="0.3">
      <c r="A1072">
        <v>409146</v>
      </c>
      <c r="B1072" t="s">
        <v>1412</v>
      </c>
      <c r="L1072" t="s">
        <v>144</v>
      </c>
      <c r="R1072" t="s">
        <v>146</v>
      </c>
      <c r="S1072" t="s">
        <v>145</v>
      </c>
      <c r="AE1072" t="s">
        <v>144</v>
      </c>
      <c r="AI1072" t="s">
        <v>144</v>
      </c>
      <c r="AP1072" t="s">
        <v>145</v>
      </c>
    </row>
    <row r="1073" spans="1:44" hidden="1" x14ac:dyDescent="0.3">
      <c r="A1073">
        <v>409165</v>
      </c>
      <c r="B1073" t="s">
        <v>1412</v>
      </c>
      <c r="AD1073" t="s">
        <v>144</v>
      </c>
      <c r="AJ1073" t="s">
        <v>144</v>
      </c>
      <c r="AK1073" t="s">
        <v>144</v>
      </c>
      <c r="AM1073" t="s">
        <v>146</v>
      </c>
      <c r="AN1073" t="s">
        <v>144</v>
      </c>
      <c r="AO1073" t="s">
        <v>146</v>
      </c>
      <c r="AR1073" t="s">
        <v>144</v>
      </c>
    </row>
    <row r="1074" spans="1:44" hidden="1" x14ac:dyDescent="0.3">
      <c r="A1074">
        <v>409170</v>
      </c>
      <c r="B1074" t="s">
        <v>1412</v>
      </c>
      <c r="AD1074" t="s">
        <v>144</v>
      </c>
      <c r="AI1074" t="s">
        <v>144</v>
      </c>
      <c r="AK1074" t="s">
        <v>146</v>
      </c>
      <c r="AN1074" t="s">
        <v>144</v>
      </c>
      <c r="AP1074" t="s">
        <v>146</v>
      </c>
      <c r="AR1074" t="s">
        <v>146</v>
      </c>
    </row>
    <row r="1075" spans="1:44" hidden="1" x14ac:dyDescent="0.3">
      <c r="A1075">
        <v>409301</v>
      </c>
      <c r="B1075" t="s">
        <v>1412</v>
      </c>
      <c r="L1075" t="s">
        <v>144</v>
      </c>
    </row>
    <row r="1076" spans="1:44" hidden="1" x14ac:dyDescent="0.3">
      <c r="A1076">
        <v>409845</v>
      </c>
      <c r="B1076" t="s">
        <v>1412</v>
      </c>
      <c r="AR1076" t="s">
        <v>144</v>
      </c>
    </row>
    <row r="1077" spans="1:44" hidden="1" x14ac:dyDescent="0.3">
      <c r="A1077">
        <v>409967</v>
      </c>
      <c r="B1077" t="s">
        <v>1412</v>
      </c>
      <c r="AI1077" t="s">
        <v>145</v>
      </c>
    </row>
    <row r="1078" spans="1:44" hidden="1" x14ac:dyDescent="0.3">
      <c r="A1078">
        <v>409980</v>
      </c>
      <c r="B1078" t="s">
        <v>1412</v>
      </c>
      <c r="AI1078" t="s">
        <v>146</v>
      </c>
      <c r="AN1078" t="s">
        <v>145</v>
      </c>
      <c r="AO1078" t="s">
        <v>145</v>
      </c>
      <c r="AP1078" t="s">
        <v>145</v>
      </c>
      <c r="AQ1078" t="s">
        <v>145</v>
      </c>
      <c r="AR1078" t="s">
        <v>145</v>
      </c>
    </row>
    <row r="1079" spans="1:44" hidden="1" x14ac:dyDescent="0.3">
      <c r="A1079">
        <v>410198</v>
      </c>
      <c r="B1079" t="s">
        <v>1412</v>
      </c>
      <c r="R1079" t="s">
        <v>145</v>
      </c>
      <c r="AE1079" t="s">
        <v>144</v>
      </c>
      <c r="AI1079" t="s">
        <v>144</v>
      </c>
      <c r="AJ1079" t="s">
        <v>144</v>
      </c>
      <c r="AK1079" t="s">
        <v>144</v>
      </c>
      <c r="AM1079" t="s">
        <v>144</v>
      </c>
      <c r="AN1079" t="s">
        <v>145</v>
      </c>
      <c r="AO1079" t="s">
        <v>145</v>
      </c>
      <c r="AP1079" t="s">
        <v>145</v>
      </c>
      <c r="AQ1079" t="s">
        <v>145</v>
      </c>
      <c r="AR1079" t="s">
        <v>145</v>
      </c>
    </row>
    <row r="1080" spans="1:44" hidden="1" x14ac:dyDescent="0.3">
      <c r="A1080">
        <v>410203</v>
      </c>
      <c r="B1080" t="s">
        <v>1412</v>
      </c>
      <c r="AD1080" t="s">
        <v>144</v>
      </c>
      <c r="AI1080" t="s">
        <v>144</v>
      </c>
      <c r="AJ1080" t="s">
        <v>146</v>
      </c>
      <c r="AP1080" t="s">
        <v>144</v>
      </c>
      <c r="AR1080" t="s">
        <v>144</v>
      </c>
    </row>
    <row r="1081" spans="1:44" hidden="1" x14ac:dyDescent="0.3">
      <c r="A1081">
        <v>410242</v>
      </c>
      <c r="B1081" t="s">
        <v>1412</v>
      </c>
      <c r="AD1081" t="s">
        <v>146</v>
      </c>
      <c r="AF1081" t="s">
        <v>144</v>
      </c>
      <c r="AH1081" t="s">
        <v>146</v>
      </c>
      <c r="AI1081" t="s">
        <v>146</v>
      </c>
      <c r="AJ1081" t="s">
        <v>145</v>
      </c>
      <c r="AM1081" t="s">
        <v>145</v>
      </c>
      <c r="AN1081" t="s">
        <v>145</v>
      </c>
      <c r="AO1081" t="s">
        <v>145</v>
      </c>
      <c r="AP1081" t="s">
        <v>145</v>
      </c>
      <c r="AQ1081" t="s">
        <v>145</v>
      </c>
      <c r="AR1081" t="s">
        <v>145</v>
      </c>
    </row>
    <row r="1082" spans="1:44" hidden="1" x14ac:dyDescent="0.3">
      <c r="A1082">
        <v>410246</v>
      </c>
      <c r="B1082" t="s">
        <v>1412</v>
      </c>
      <c r="AM1082" t="s">
        <v>144</v>
      </c>
    </row>
    <row r="1083" spans="1:44" hidden="1" x14ac:dyDescent="0.3">
      <c r="A1083">
        <v>410365</v>
      </c>
      <c r="B1083" t="s">
        <v>1412</v>
      </c>
      <c r="L1083" t="s">
        <v>146</v>
      </c>
      <c r="AG1083" t="s">
        <v>144</v>
      </c>
      <c r="AH1083" t="s">
        <v>144</v>
      </c>
      <c r="AI1083" t="s">
        <v>145</v>
      </c>
      <c r="AK1083" t="s">
        <v>145</v>
      </c>
      <c r="AM1083" t="s">
        <v>144</v>
      </c>
      <c r="AN1083" t="s">
        <v>144</v>
      </c>
      <c r="AR1083" t="s">
        <v>144</v>
      </c>
    </row>
    <row r="1084" spans="1:44" hidden="1" x14ac:dyDescent="0.3">
      <c r="A1084">
        <v>410537</v>
      </c>
      <c r="B1084" t="s">
        <v>1412</v>
      </c>
      <c r="Y1084" t="s">
        <v>144</v>
      </c>
      <c r="AD1084" t="s">
        <v>145</v>
      </c>
      <c r="AF1084" t="s">
        <v>145</v>
      </c>
      <c r="AI1084" t="s">
        <v>145</v>
      </c>
      <c r="AJ1084" t="s">
        <v>145</v>
      </c>
      <c r="AK1084" t="s">
        <v>145</v>
      </c>
      <c r="AL1084" t="s">
        <v>145</v>
      </c>
      <c r="AM1084" t="s">
        <v>145</v>
      </c>
      <c r="AN1084" t="s">
        <v>145</v>
      </c>
      <c r="AO1084" t="s">
        <v>145</v>
      </c>
      <c r="AP1084" t="s">
        <v>145</v>
      </c>
      <c r="AQ1084" t="s">
        <v>145</v>
      </c>
      <c r="AR1084" t="s">
        <v>145</v>
      </c>
    </row>
    <row r="1085" spans="1:44" hidden="1" x14ac:dyDescent="0.3">
      <c r="A1085">
        <v>410564</v>
      </c>
      <c r="B1085" t="s">
        <v>1412</v>
      </c>
      <c r="AM1085" t="s">
        <v>144</v>
      </c>
      <c r="AO1085" t="s">
        <v>146</v>
      </c>
      <c r="AP1085" t="s">
        <v>144</v>
      </c>
      <c r="AR1085" t="s">
        <v>146</v>
      </c>
    </row>
    <row r="1086" spans="1:44" hidden="1" x14ac:dyDescent="0.3">
      <c r="A1086">
        <v>410606</v>
      </c>
      <c r="B1086" t="s">
        <v>1412</v>
      </c>
      <c r="AM1086" t="s">
        <v>144</v>
      </c>
      <c r="AN1086" t="s">
        <v>144</v>
      </c>
      <c r="AO1086" t="s">
        <v>144</v>
      </c>
    </row>
    <row r="1087" spans="1:44" hidden="1" x14ac:dyDescent="0.3">
      <c r="A1087">
        <v>410622</v>
      </c>
      <c r="B1087" t="s">
        <v>1412</v>
      </c>
      <c r="AA1087" t="s">
        <v>144</v>
      </c>
      <c r="AE1087" t="s">
        <v>145</v>
      </c>
      <c r="AF1087" t="s">
        <v>146</v>
      </c>
      <c r="AH1087" t="s">
        <v>146</v>
      </c>
      <c r="AI1087" t="s">
        <v>145</v>
      </c>
      <c r="AJ1087" t="s">
        <v>145</v>
      </c>
      <c r="AK1087" t="s">
        <v>145</v>
      </c>
      <c r="AL1087" t="s">
        <v>145</v>
      </c>
      <c r="AM1087" t="s">
        <v>145</v>
      </c>
      <c r="AN1087" t="s">
        <v>145</v>
      </c>
      <c r="AO1087" t="s">
        <v>145</v>
      </c>
      <c r="AP1087" t="s">
        <v>145</v>
      </c>
      <c r="AQ1087" t="s">
        <v>145</v>
      </c>
      <c r="AR1087" t="s">
        <v>145</v>
      </c>
    </row>
    <row r="1088" spans="1:44" hidden="1" x14ac:dyDescent="0.3">
      <c r="A1088">
        <v>410707</v>
      </c>
      <c r="B1088" t="s">
        <v>1412</v>
      </c>
      <c r="Q1088" t="s">
        <v>144</v>
      </c>
      <c r="R1088" t="s">
        <v>144</v>
      </c>
      <c r="AE1088" t="s">
        <v>145</v>
      </c>
      <c r="AK1088" t="s">
        <v>146</v>
      </c>
      <c r="AR1088" t="s">
        <v>145</v>
      </c>
    </row>
    <row r="1089" spans="1:44" hidden="1" x14ac:dyDescent="0.3">
      <c r="A1089">
        <v>410717</v>
      </c>
      <c r="B1089" t="s">
        <v>1412</v>
      </c>
      <c r="AD1089" t="s">
        <v>144</v>
      </c>
      <c r="AI1089" t="s">
        <v>146</v>
      </c>
      <c r="AJ1089" t="s">
        <v>146</v>
      </c>
      <c r="AK1089" t="s">
        <v>144</v>
      </c>
      <c r="AL1089" t="s">
        <v>145</v>
      </c>
      <c r="AM1089" t="s">
        <v>145</v>
      </c>
      <c r="AN1089" t="s">
        <v>145</v>
      </c>
      <c r="AO1089" t="s">
        <v>145</v>
      </c>
      <c r="AP1089" t="s">
        <v>145</v>
      </c>
      <c r="AQ1089" t="s">
        <v>145</v>
      </c>
      <c r="AR1089" t="s">
        <v>145</v>
      </c>
    </row>
    <row r="1090" spans="1:44" hidden="1" x14ac:dyDescent="0.3">
      <c r="A1090">
        <v>410771</v>
      </c>
      <c r="B1090" t="s">
        <v>1412</v>
      </c>
      <c r="AI1090" t="s">
        <v>144</v>
      </c>
      <c r="AJ1090" t="s">
        <v>144</v>
      </c>
      <c r="AN1090" t="s">
        <v>146</v>
      </c>
      <c r="AO1090" t="s">
        <v>146</v>
      </c>
      <c r="AP1090" t="s">
        <v>146</v>
      </c>
      <c r="AQ1090" t="s">
        <v>145</v>
      </c>
      <c r="AR1090" t="s">
        <v>144</v>
      </c>
    </row>
    <row r="1091" spans="1:44" hidden="1" x14ac:dyDescent="0.3">
      <c r="A1091">
        <v>410883</v>
      </c>
      <c r="B1091" t="s">
        <v>1412</v>
      </c>
      <c r="AD1091" t="s">
        <v>144</v>
      </c>
      <c r="AI1091" t="s">
        <v>144</v>
      </c>
      <c r="AN1091" t="s">
        <v>146</v>
      </c>
      <c r="AO1091" t="s">
        <v>145</v>
      </c>
      <c r="AQ1091" t="s">
        <v>146</v>
      </c>
      <c r="AR1091" t="s">
        <v>145</v>
      </c>
    </row>
    <row r="1092" spans="1:44" hidden="1" x14ac:dyDescent="0.3">
      <c r="A1092">
        <v>410978</v>
      </c>
      <c r="B1092" t="s">
        <v>1412</v>
      </c>
      <c r="H1092" t="s">
        <v>144</v>
      </c>
      <c r="Y1092" t="s">
        <v>144</v>
      </c>
      <c r="AE1092" t="s">
        <v>144</v>
      </c>
      <c r="AI1092" t="s">
        <v>144</v>
      </c>
      <c r="AJ1092" t="s">
        <v>144</v>
      </c>
      <c r="AM1092" t="s">
        <v>146</v>
      </c>
      <c r="AO1092" t="s">
        <v>146</v>
      </c>
    </row>
    <row r="1093" spans="1:44" hidden="1" x14ac:dyDescent="0.3">
      <c r="A1093">
        <v>411006</v>
      </c>
      <c r="B1093" t="s">
        <v>1412</v>
      </c>
      <c r="Y1093" t="s">
        <v>144</v>
      </c>
      <c r="AA1093" t="s">
        <v>144</v>
      </c>
      <c r="AD1093" t="s">
        <v>144</v>
      </c>
      <c r="AF1093" t="s">
        <v>144</v>
      </c>
      <c r="AI1093" t="s">
        <v>144</v>
      </c>
      <c r="AJ1093" t="s">
        <v>144</v>
      </c>
      <c r="AL1093" t="s">
        <v>144</v>
      </c>
      <c r="AM1093" t="s">
        <v>144</v>
      </c>
      <c r="AN1093" t="s">
        <v>144</v>
      </c>
      <c r="AO1093" t="s">
        <v>144</v>
      </c>
      <c r="AP1093" t="s">
        <v>146</v>
      </c>
      <c r="AR1093" t="s">
        <v>144</v>
      </c>
    </row>
    <row r="1094" spans="1:44" hidden="1" x14ac:dyDescent="0.3">
      <c r="A1094">
        <v>411130</v>
      </c>
      <c r="B1094" t="s">
        <v>1412</v>
      </c>
      <c r="Y1094" t="s">
        <v>144</v>
      </c>
      <c r="AA1094" t="s">
        <v>144</v>
      </c>
      <c r="AD1094" t="s">
        <v>146</v>
      </c>
      <c r="AF1094" t="s">
        <v>145</v>
      </c>
      <c r="AM1094" t="s">
        <v>144</v>
      </c>
      <c r="AO1094" t="s">
        <v>146</v>
      </c>
      <c r="AQ1094" t="s">
        <v>144</v>
      </c>
    </row>
    <row r="1095" spans="1:44" hidden="1" x14ac:dyDescent="0.3">
      <c r="A1095">
        <v>411211</v>
      </c>
      <c r="B1095" t="s">
        <v>1412</v>
      </c>
      <c r="AJ1095" t="s">
        <v>144</v>
      </c>
      <c r="AM1095" t="s">
        <v>144</v>
      </c>
    </row>
    <row r="1096" spans="1:44" hidden="1" x14ac:dyDescent="0.3">
      <c r="A1096">
        <v>411333</v>
      </c>
      <c r="B1096" t="s">
        <v>1412</v>
      </c>
      <c r="AJ1096" t="s">
        <v>144</v>
      </c>
      <c r="AM1096" t="s">
        <v>144</v>
      </c>
      <c r="AN1096" t="s">
        <v>144</v>
      </c>
    </row>
    <row r="1097" spans="1:44" hidden="1" x14ac:dyDescent="0.3">
      <c r="A1097">
        <v>411444</v>
      </c>
      <c r="B1097" t="s">
        <v>1412</v>
      </c>
      <c r="AD1097" t="s">
        <v>144</v>
      </c>
      <c r="AI1097" t="s">
        <v>144</v>
      </c>
    </row>
    <row r="1098" spans="1:44" hidden="1" x14ac:dyDescent="0.3">
      <c r="A1098">
        <v>411547</v>
      </c>
      <c r="B1098" t="s">
        <v>1412</v>
      </c>
      <c r="AD1098" t="s">
        <v>144</v>
      </c>
      <c r="AE1098" t="s">
        <v>144</v>
      </c>
      <c r="AG1098" t="s">
        <v>144</v>
      </c>
      <c r="AI1098" t="s">
        <v>146</v>
      </c>
      <c r="AJ1098" t="s">
        <v>146</v>
      </c>
      <c r="AK1098" t="s">
        <v>145</v>
      </c>
      <c r="AL1098" t="s">
        <v>145</v>
      </c>
      <c r="AM1098" t="s">
        <v>144</v>
      </c>
      <c r="AN1098" t="s">
        <v>146</v>
      </c>
      <c r="AO1098" t="s">
        <v>144</v>
      </c>
      <c r="AP1098" t="s">
        <v>146</v>
      </c>
      <c r="AQ1098" t="s">
        <v>145</v>
      </c>
      <c r="AR1098" t="s">
        <v>145</v>
      </c>
    </row>
    <row r="1099" spans="1:44" hidden="1" x14ac:dyDescent="0.3">
      <c r="A1099">
        <v>411684</v>
      </c>
      <c r="B1099" t="s">
        <v>1412</v>
      </c>
      <c r="AB1099" t="s">
        <v>144</v>
      </c>
      <c r="AD1099" t="s">
        <v>144</v>
      </c>
      <c r="AF1099" t="s">
        <v>144</v>
      </c>
      <c r="AI1099" t="s">
        <v>144</v>
      </c>
      <c r="AJ1099" t="s">
        <v>145</v>
      </c>
      <c r="AK1099" t="s">
        <v>146</v>
      </c>
      <c r="AM1099" t="s">
        <v>145</v>
      </c>
      <c r="AN1099" t="s">
        <v>145</v>
      </c>
      <c r="AO1099" t="s">
        <v>145</v>
      </c>
      <c r="AP1099" t="s">
        <v>145</v>
      </c>
      <c r="AQ1099" t="s">
        <v>145</v>
      </c>
      <c r="AR1099" t="s">
        <v>145</v>
      </c>
    </row>
    <row r="1100" spans="1:44" hidden="1" x14ac:dyDescent="0.3">
      <c r="A1100">
        <v>411685</v>
      </c>
      <c r="B1100" t="s">
        <v>1412</v>
      </c>
      <c r="I1100" t="s">
        <v>144</v>
      </c>
      <c r="AB1100" t="s">
        <v>144</v>
      </c>
      <c r="AF1100" t="s">
        <v>144</v>
      </c>
      <c r="AH1100" t="s">
        <v>144</v>
      </c>
      <c r="AI1100" t="s">
        <v>146</v>
      </c>
      <c r="AJ1100" t="s">
        <v>146</v>
      </c>
      <c r="AK1100" t="s">
        <v>146</v>
      </c>
      <c r="AM1100" t="s">
        <v>145</v>
      </c>
      <c r="AN1100" t="s">
        <v>146</v>
      </c>
      <c r="AO1100" t="s">
        <v>145</v>
      </c>
      <c r="AP1100" t="s">
        <v>146</v>
      </c>
      <c r="AQ1100" t="s">
        <v>145</v>
      </c>
      <c r="AR1100" t="s">
        <v>146</v>
      </c>
    </row>
    <row r="1101" spans="1:44" hidden="1" x14ac:dyDescent="0.3">
      <c r="A1101">
        <v>411795</v>
      </c>
      <c r="B1101" t="s">
        <v>1412</v>
      </c>
      <c r="AD1101" t="s">
        <v>144</v>
      </c>
      <c r="AI1101" t="s">
        <v>145</v>
      </c>
      <c r="AK1101" t="s">
        <v>146</v>
      </c>
      <c r="AN1101" t="s">
        <v>145</v>
      </c>
      <c r="AO1101" t="s">
        <v>145</v>
      </c>
      <c r="AP1101" t="s">
        <v>144</v>
      </c>
      <c r="AR1101" t="s">
        <v>145</v>
      </c>
    </row>
    <row r="1102" spans="1:44" hidden="1" x14ac:dyDescent="0.3">
      <c r="A1102">
        <v>411798</v>
      </c>
      <c r="B1102" t="s">
        <v>1412</v>
      </c>
      <c r="R1102" t="s">
        <v>144</v>
      </c>
      <c r="AA1102" t="s">
        <v>144</v>
      </c>
      <c r="AE1102" t="s">
        <v>145</v>
      </c>
      <c r="AG1102" t="s">
        <v>144</v>
      </c>
      <c r="AJ1102" t="s">
        <v>146</v>
      </c>
      <c r="AK1102" t="s">
        <v>146</v>
      </c>
      <c r="AL1102" t="s">
        <v>146</v>
      </c>
      <c r="AM1102" t="s">
        <v>146</v>
      </c>
      <c r="AN1102" t="s">
        <v>145</v>
      </c>
      <c r="AO1102" t="s">
        <v>145</v>
      </c>
      <c r="AP1102" t="s">
        <v>145</v>
      </c>
      <c r="AQ1102" t="s">
        <v>145</v>
      </c>
      <c r="AR1102" t="s">
        <v>145</v>
      </c>
    </row>
    <row r="1103" spans="1:44" hidden="1" x14ac:dyDescent="0.3">
      <c r="A1103">
        <v>411839</v>
      </c>
      <c r="B1103" t="s">
        <v>1412</v>
      </c>
      <c r="AA1103" t="s">
        <v>144</v>
      </c>
      <c r="AB1103" t="s">
        <v>144</v>
      </c>
      <c r="AM1103" t="s">
        <v>145</v>
      </c>
      <c r="AN1103" t="s">
        <v>144</v>
      </c>
      <c r="AO1103" t="s">
        <v>144</v>
      </c>
    </row>
    <row r="1104" spans="1:44" hidden="1" x14ac:dyDescent="0.3">
      <c r="A1104">
        <v>411862</v>
      </c>
      <c r="B1104" t="s">
        <v>1412</v>
      </c>
      <c r="H1104" t="s">
        <v>144</v>
      </c>
      <c r="R1104" t="s">
        <v>145</v>
      </c>
      <c r="AB1104" t="s">
        <v>144</v>
      </c>
      <c r="AI1104" t="s">
        <v>146</v>
      </c>
      <c r="AJ1104" t="s">
        <v>146</v>
      </c>
      <c r="AK1104" t="s">
        <v>145</v>
      </c>
      <c r="AL1104" t="s">
        <v>145</v>
      </c>
      <c r="AM1104" t="s">
        <v>145</v>
      </c>
      <c r="AN1104" t="s">
        <v>145</v>
      </c>
      <c r="AO1104" t="s">
        <v>145</v>
      </c>
      <c r="AP1104" t="s">
        <v>145</v>
      </c>
      <c r="AQ1104" t="s">
        <v>145</v>
      </c>
      <c r="AR1104" t="s">
        <v>145</v>
      </c>
    </row>
    <row r="1105" spans="1:44" hidden="1" x14ac:dyDescent="0.3">
      <c r="A1105">
        <v>411875</v>
      </c>
      <c r="B1105" t="s">
        <v>1412</v>
      </c>
      <c r="AB1105" t="s">
        <v>146</v>
      </c>
      <c r="AF1105" t="s">
        <v>146</v>
      </c>
      <c r="AH1105" t="s">
        <v>144</v>
      </c>
      <c r="AI1105" t="s">
        <v>144</v>
      </c>
      <c r="AM1105" t="s">
        <v>146</v>
      </c>
      <c r="AO1105" t="s">
        <v>144</v>
      </c>
      <c r="AR1105" t="s">
        <v>144</v>
      </c>
    </row>
    <row r="1106" spans="1:44" hidden="1" x14ac:dyDescent="0.3">
      <c r="A1106">
        <v>411972</v>
      </c>
      <c r="B1106" t="s">
        <v>1412</v>
      </c>
      <c r="T1106" t="s">
        <v>144</v>
      </c>
      <c r="AA1106" t="s">
        <v>144</v>
      </c>
      <c r="AD1106" t="s">
        <v>144</v>
      </c>
      <c r="AF1106" t="s">
        <v>144</v>
      </c>
      <c r="AI1106" t="s">
        <v>146</v>
      </c>
      <c r="AJ1106" t="s">
        <v>145</v>
      </c>
      <c r="AK1106" t="s">
        <v>144</v>
      </c>
      <c r="AL1106" t="s">
        <v>146</v>
      </c>
      <c r="AM1106" t="s">
        <v>146</v>
      </c>
      <c r="AO1106" t="s">
        <v>145</v>
      </c>
      <c r="AQ1106" t="s">
        <v>144</v>
      </c>
      <c r="AR1106" t="s">
        <v>145</v>
      </c>
    </row>
    <row r="1107" spans="1:44" hidden="1" x14ac:dyDescent="0.3">
      <c r="A1107">
        <v>412003</v>
      </c>
      <c r="B1107" t="s">
        <v>1412</v>
      </c>
      <c r="AJ1107" t="s">
        <v>144</v>
      </c>
      <c r="AK1107" t="s">
        <v>144</v>
      </c>
      <c r="AP1107" t="s">
        <v>144</v>
      </c>
    </row>
    <row r="1108" spans="1:44" hidden="1" x14ac:dyDescent="0.3">
      <c r="A1108">
        <v>412038</v>
      </c>
      <c r="B1108" t="s">
        <v>1412</v>
      </c>
      <c r="AE1108" t="s">
        <v>145</v>
      </c>
      <c r="AI1108" t="s">
        <v>145</v>
      </c>
      <c r="AJ1108" t="s">
        <v>145</v>
      </c>
      <c r="AK1108" t="s">
        <v>145</v>
      </c>
      <c r="AL1108" t="s">
        <v>145</v>
      </c>
      <c r="AM1108" t="s">
        <v>145</v>
      </c>
      <c r="AN1108" t="s">
        <v>145</v>
      </c>
      <c r="AO1108" t="s">
        <v>145</v>
      </c>
      <c r="AP1108" t="s">
        <v>145</v>
      </c>
      <c r="AQ1108" t="s">
        <v>145</v>
      </c>
      <c r="AR1108" t="s">
        <v>145</v>
      </c>
    </row>
    <row r="1109" spans="1:44" hidden="1" x14ac:dyDescent="0.3">
      <c r="A1109">
        <v>412135</v>
      </c>
      <c r="B1109" t="s">
        <v>1412</v>
      </c>
      <c r="S1109" t="s">
        <v>144</v>
      </c>
      <c r="Z1109" t="s">
        <v>145</v>
      </c>
      <c r="AE1109" t="s">
        <v>144</v>
      </c>
      <c r="AG1109" t="s">
        <v>144</v>
      </c>
      <c r="AI1109" t="s">
        <v>145</v>
      </c>
      <c r="AJ1109" t="s">
        <v>145</v>
      </c>
      <c r="AK1109" t="s">
        <v>145</v>
      </c>
      <c r="AL1109" t="s">
        <v>145</v>
      </c>
      <c r="AM1109" t="s">
        <v>145</v>
      </c>
      <c r="AN1109" t="s">
        <v>145</v>
      </c>
      <c r="AO1109" t="s">
        <v>145</v>
      </c>
      <c r="AP1109" t="s">
        <v>145</v>
      </c>
      <c r="AQ1109" t="s">
        <v>145</v>
      </c>
      <c r="AR1109" t="s">
        <v>145</v>
      </c>
    </row>
    <row r="1110" spans="1:44" hidden="1" x14ac:dyDescent="0.3">
      <c r="A1110">
        <v>412212</v>
      </c>
      <c r="B1110" t="s">
        <v>1412</v>
      </c>
      <c r="AM1110" t="s">
        <v>144</v>
      </c>
    </row>
    <row r="1111" spans="1:44" hidden="1" x14ac:dyDescent="0.3">
      <c r="A1111">
        <v>412727</v>
      </c>
      <c r="B1111" t="s">
        <v>1412</v>
      </c>
      <c r="Y1111" t="s">
        <v>144</v>
      </c>
      <c r="AE1111" t="s">
        <v>146</v>
      </c>
      <c r="AI1111" t="s">
        <v>144</v>
      </c>
      <c r="AJ1111" t="s">
        <v>144</v>
      </c>
      <c r="AK1111" t="s">
        <v>145</v>
      </c>
      <c r="AL1111" t="s">
        <v>144</v>
      </c>
      <c r="AM1111" t="s">
        <v>146</v>
      </c>
      <c r="AN1111" t="s">
        <v>145</v>
      </c>
      <c r="AO1111" t="s">
        <v>145</v>
      </c>
      <c r="AP1111" t="s">
        <v>146</v>
      </c>
      <c r="AQ1111" t="s">
        <v>145</v>
      </c>
      <c r="AR1111" t="s">
        <v>145</v>
      </c>
    </row>
    <row r="1112" spans="1:44" hidden="1" x14ac:dyDescent="0.3">
      <c r="A1112">
        <v>412748</v>
      </c>
      <c r="B1112" t="s">
        <v>1412</v>
      </c>
      <c r="AJ1112" t="s">
        <v>145</v>
      </c>
      <c r="AK1112" t="s">
        <v>146</v>
      </c>
      <c r="AN1112" t="s">
        <v>145</v>
      </c>
      <c r="AO1112" t="s">
        <v>145</v>
      </c>
      <c r="AP1112" t="s">
        <v>145</v>
      </c>
      <c r="AQ1112" t="s">
        <v>145</v>
      </c>
      <c r="AR1112" t="s">
        <v>145</v>
      </c>
    </row>
    <row r="1113" spans="1:44" hidden="1" x14ac:dyDescent="0.3">
      <c r="A1113">
        <v>412939</v>
      </c>
      <c r="B1113" t="s">
        <v>1412</v>
      </c>
      <c r="AE1113" t="s">
        <v>146</v>
      </c>
      <c r="AI1113" t="s">
        <v>146</v>
      </c>
      <c r="AJ1113" t="s">
        <v>145</v>
      </c>
      <c r="AK1113" t="s">
        <v>145</v>
      </c>
      <c r="AL1113" t="s">
        <v>145</v>
      </c>
      <c r="AM1113" t="s">
        <v>146</v>
      </c>
      <c r="AN1113" t="s">
        <v>145</v>
      </c>
      <c r="AO1113" t="s">
        <v>145</v>
      </c>
      <c r="AP1113" t="s">
        <v>145</v>
      </c>
      <c r="AQ1113" t="s">
        <v>145</v>
      </c>
      <c r="AR1113" t="s">
        <v>145</v>
      </c>
    </row>
    <row r="1114" spans="1:44" hidden="1" x14ac:dyDescent="0.3">
      <c r="A1114">
        <v>412981</v>
      </c>
      <c r="B1114" t="s">
        <v>1412</v>
      </c>
      <c r="AG1114" t="s">
        <v>144</v>
      </c>
      <c r="AI1114" t="s">
        <v>144</v>
      </c>
      <c r="AJ1114" t="s">
        <v>144</v>
      </c>
      <c r="AK1114" t="s">
        <v>146</v>
      </c>
      <c r="AL1114" t="s">
        <v>146</v>
      </c>
      <c r="AM1114" t="s">
        <v>145</v>
      </c>
      <c r="AN1114" t="s">
        <v>145</v>
      </c>
      <c r="AO1114" t="s">
        <v>146</v>
      </c>
      <c r="AP1114" t="s">
        <v>145</v>
      </c>
      <c r="AQ1114" t="s">
        <v>146</v>
      </c>
      <c r="AR1114" t="s">
        <v>145</v>
      </c>
    </row>
    <row r="1115" spans="1:44" hidden="1" x14ac:dyDescent="0.3">
      <c r="A1115">
        <v>413004</v>
      </c>
      <c r="B1115" t="s">
        <v>1412</v>
      </c>
      <c r="AD1115" t="s">
        <v>144</v>
      </c>
      <c r="AI1115" t="s">
        <v>144</v>
      </c>
      <c r="AN1115" t="s">
        <v>145</v>
      </c>
      <c r="AO1115" t="s">
        <v>144</v>
      </c>
      <c r="AP1115" t="s">
        <v>144</v>
      </c>
      <c r="AQ1115" t="s">
        <v>145</v>
      </c>
    </row>
    <row r="1116" spans="1:44" hidden="1" x14ac:dyDescent="0.3">
      <c r="A1116">
        <v>413019</v>
      </c>
      <c r="B1116" t="s">
        <v>1412</v>
      </c>
      <c r="R1116" t="s">
        <v>146</v>
      </c>
      <c r="AE1116" t="s">
        <v>145</v>
      </c>
      <c r="AF1116" t="s">
        <v>144</v>
      </c>
      <c r="AI1116" t="s">
        <v>145</v>
      </c>
      <c r="AJ1116" t="s">
        <v>145</v>
      </c>
      <c r="AK1116" t="s">
        <v>145</v>
      </c>
      <c r="AL1116" t="s">
        <v>145</v>
      </c>
      <c r="AM1116" t="s">
        <v>145</v>
      </c>
      <c r="AN1116" t="s">
        <v>145</v>
      </c>
      <c r="AO1116" t="s">
        <v>145</v>
      </c>
      <c r="AP1116" t="s">
        <v>145</v>
      </c>
      <c r="AQ1116" t="s">
        <v>145</v>
      </c>
      <c r="AR1116" t="s">
        <v>145</v>
      </c>
    </row>
    <row r="1117" spans="1:44" hidden="1" x14ac:dyDescent="0.3">
      <c r="A1117">
        <v>413056</v>
      </c>
      <c r="B1117" t="s">
        <v>1412</v>
      </c>
      <c r="AA1117" t="s">
        <v>146</v>
      </c>
      <c r="AB1117" t="s">
        <v>146</v>
      </c>
      <c r="AF1117" t="s">
        <v>144</v>
      </c>
      <c r="AH1117" t="s">
        <v>144</v>
      </c>
      <c r="AI1117" t="s">
        <v>145</v>
      </c>
      <c r="AJ1117" t="s">
        <v>145</v>
      </c>
      <c r="AK1117" t="s">
        <v>145</v>
      </c>
      <c r="AL1117" t="s">
        <v>145</v>
      </c>
      <c r="AM1117" t="s">
        <v>145</v>
      </c>
      <c r="AN1117" t="s">
        <v>145</v>
      </c>
      <c r="AO1117" t="s">
        <v>145</v>
      </c>
      <c r="AP1117" t="s">
        <v>145</v>
      </c>
      <c r="AQ1117" t="s">
        <v>145</v>
      </c>
      <c r="AR1117" t="s">
        <v>145</v>
      </c>
    </row>
    <row r="1118" spans="1:44" hidden="1" x14ac:dyDescent="0.3">
      <c r="A1118">
        <v>413060</v>
      </c>
      <c r="B1118" t="s">
        <v>1412</v>
      </c>
      <c r="L1118" t="s">
        <v>146</v>
      </c>
      <c r="R1118" t="s">
        <v>145</v>
      </c>
      <c r="AE1118" t="s">
        <v>145</v>
      </c>
      <c r="AI1118" t="s">
        <v>145</v>
      </c>
      <c r="AJ1118" t="s">
        <v>146</v>
      </c>
      <c r="AK1118" t="s">
        <v>145</v>
      </c>
      <c r="AL1118" t="s">
        <v>146</v>
      </c>
      <c r="AM1118" t="s">
        <v>145</v>
      </c>
      <c r="AN1118" t="s">
        <v>145</v>
      </c>
      <c r="AO1118" t="s">
        <v>145</v>
      </c>
      <c r="AP1118" t="s">
        <v>145</v>
      </c>
      <c r="AQ1118" t="s">
        <v>145</v>
      </c>
      <c r="AR1118" t="s">
        <v>145</v>
      </c>
    </row>
    <row r="1119" spans="1:44" hidden="1" x14ac:dyDescent="0.3">
      <c r="A1119">
        <v>413082</v>
      </c>
      <c r="B1119" t="s">
        <v>1412</v>
      </c>
      <c r="R1119" t="s">
        <v>144</v>
      </c>
      <c r="S1119" t="s">
        <v>144</v>
      </c>
      <c r="AA1119" t="s">
        <v>144</v>
      </c>
      <c r="AE1119" t="s">
        <v>145</v>
      </c>
      <c r="AI1119" t="s">
        <v>146</v>
      </c>
      <c r="AJ1119" t="s">
        <v>146</v>
      </c>
      <c r="AK1119" t="s">
        <v>145</v>
      </c>
      <c r="AL1119" t="s">
        <v>146</v>
      </c>
      <c r="AM1119" t="s">
        <v>146</v>
      </c>
      <c r="AN1119" t="s">
        <v>145</v>
      </c>
      <c r="AO1119" t="s">
        <v>145</v>
      </c>
      <c r="AP1119" t="s">
        <v>145</v>
      </c>
      <c r="AQ1119" t="s">
        <v>145</v>
      </c>
      <c r="AR1119" t="s">
        <v>145</v>
      </c>
    </row>
    <row r="1120" spans="1:44" hidden="1" x14ac:dyDescent="0.3">
      <c r="A1120">
        <v>413105</v>
      </c>
      <c r="B1120" t="s">
        <v>1412</v>
      </c>
      <c r="R1120" t="s">
        <v>145</v>
      </c>
      <c r="S1120" t="s">
        <v>144</v>
      </c>
      <c r="AE1120" t="s">
        <v>146</v>
      </c>
      <c r="AF1120" t="s">
        <v>144</v>
      </c>
      <c r="AI1120" t="s">
        <v>146</v>
      </c>
      <c r="AK1120" t="s">
        <v>145</v>
      </c>
      <c r="AM1120" t="s">
        <v>144</v>
      </c>
      <c r="AN1120" t="s">
        <v>145</v>
      </c>
      <c r="AO1120" t="s">
        <v>146</v>
      </c>
      <c r="AP1120" t="s">
        <v>146</v>
      </c>
      <c r="AQ1120" t="s">
        <v>145</v>
      </c>
      <c r="AR1120" t="s">
        <v>145</v>
      </c>
    </row>
    <row r="1121" spans="1:44" hidden="1" x14ac:dyDescent="0.3">
      <c r="A1121">
        <v>413153</v>
      </c>
      <c r="B1121" t="s">
        <v>1412</v>
      </c>
      <c r="AE1121" t="s">
        <v>146</v>
      </c>
      <c r="AI1121" t="s">
        <v>144</v>
      </c>
      <c r="AJ1121" t="s">
        <v>145</v>
      </c>
      <c r="AN1121" t="s">
        <v>145</v>
      </c>
      <c r="AO1121" t="s">
        <v>145</v>
      </c>
      <c r="AP1121" t="s">
        <v>144</v>
      </c>
      <c r="AQ1121" t="s">
        <v>145</v>
      </c>
      <c r="AR1121" t="s">
        <v>145</v>
      </c>
    </row>
    <row r="1122" spans="1:44" hidden="1" x14ac:dyDescent="0.3">
      <c r="A1122">
        <v>413248</v>
      </c>
      <c r="B1122" t="s">
        <v>1412</v>
      </c>
      <c r="L1122" t="s">
        <v>146</v>
      </c>
      <c r="AA1122" t="s">
        <v>144</v>
      </c>
      <c r="AF1122" t="s">
        <v>146</v>
      </c>
      <c r="AH1122" t="s">
        <v>144</v>
      </c>
      <c r="AI1122" t="s">
        <v>145</v>
      </c>
      <c r="AJ1122" t="s">
        <v>145</v>
      </c>
      <c r="AK1122" t="s">
        <v>145</v>
      </c>
      <c r="AL1122" t="s">
        <v>145</v>
      </c>
      <c r="AM1122" t="s">
        <v>145</v>
      </c>
      <c r="AN1122" t="s">
        <v>145</v>
      </c>
      <c r="AO1122" t="s">
        <v>145</v>
      </c>
      <c r="AP1122" t="s">
        <v>145</v>
      </c>
      <c r="AQ1122" t="s">
        <v>145</v>
      </c>
      <c r="AR1122" t="s">
        <v>145</v>
      </c>
    </row>
    <row r="1123" spans="1:44" hidden="1" x14ac:dyDescent="0.3">
      <c r="A1123">
        <v>413288</v>
      </c>
      <c r="B1123" t="s">
        <v>1412</v>
      </c>
      <c r="AK1123" t="s">
        <v>144</v>
      </c>
      <c r="AM1123" t="s">
        <v>144</v>
      </c>
      <c r="AN1123" t="s">
        <v>144</v>
      </c>
      <c r="AO1123" t="s">
        <v>144</v>
      </c>
    </row>
    <row r="1124" spans="1:44" hidden="1" x14ac:dyDescent="0.3">
      <c r="A1124">
        <v>413410</v>
      </c>
      <c r="B1124" t="s">
        <v>1412</v>
      </c>
      <c r="AI1124" t="s">
        <v>145</v>
      </c>
      <c r="AJ1124" t="s">
        <v>145</v>
      </c>
      <c r="AK1124" t="s">
        <v>145</v>
      </c>
      <c r="AL1124" t="s">
        <v>145</v>
      </c>
      <c r="AM1124" t="s">
        <v>145</v>
      </c>
      <c r="AN1124" t="s">
        <v>145</v>
      </c>
      <c r="AO1124" t="s">
        <v>145</v>
      </c>
      <c r="AP1124" t="s">
        <v>145</v>
      </c>
      <c r="AQ1124" t="s">
        <v>145</v>
      </c>
      <c r="AR1124" t="s">
        <v>145</v>
      </c>
    </row>
    <row r="1125" spans="1:44" hidden="1" x14ac:dyDescent="0.3">
      <c r="A1125">
        <v>413424</v>
      </c>
      <c r="B1125" t="s">
        <v>1412</v>
      </c>
      <c r="I1125" t="s">
        <v>144</v>
      </c>
      <c r="L1125" t="s">
        <v>144</v>
      </c>
      <c r="AA1125" t="s">
        <v>146</v>
      </c>
      <c r="AF1125" t="s">
        <v>144</v>
      </c>
      <c r="AJ1125" t="s">
        <v>144</v>
      </c>
      <c r="AK1125" t="s">
        <v>146</v>
      </c>
      <c r="AM1125" t="s">
        <v>145</v>
      </c>
      <c r="AO1125" t="s">
        <v>145</v>
      </c>
      <c r="AR1125" t="s">
        <v>146</v>
      </c>
    </row>
    <row r="1126" spans="1:44" hidden="1" x14ac:dyDescent="0.3">
      <c r="A1126">
        <v>413482</v>
      </c>
      <c r="B1126" t="s">
        <v>1412</v>
      </c>
      <c r="L1126" t="s">
        <v>144</v>
      </c>
      <c r="R1126" t="s">
        <v>146</v>
      </c>
      <c r="AE1126" t="s">
        <v>145</v>
      </c>
      <c r="AF1126" t="s">
        <v>144</v>
      </c>
      <c r="AI1126" t="s">
        <v>146</v>
      </c>
      <c r="AJ1126" t="s">
        <v>146</v>
      </c>
      <c r="AK1126" t="s">
        <v>146</v>
      </c>
      <c r="AL1126" t="s">
        <v>146</v>
      </c>
      <c r="AM1126" t="s">
        <v>146</v>
      </c>
      <c r="AN1126" t="s">
        <v>145</v>
      </c>
      <c r="AO1126" t="s">
        <v>145</v>
      </c>
      <c r="AP1126" t="s">
        <v>145</v>
      </c>
      <c r="AQ1126" t="s">
        <v>146</v>
      </c>
      <c r="AR1126" t="s">
        <v>145</v>
      </c>
    </row>
    <row r="1127" spans="1:44" hidden="1" x14ac:dyDescent="0.3">
      <c r="A1127">
        <v>413718</v>
      </c>
      <c r="B1127" t="s">
        <v>1412</v>
      </c>
      <c r="J1127" t="s">
        <v>145</v>
      </c>
      <c r="AI1127" t="s">
        <v>146</v>
      </c>
      <c r="AJ1127" t="s">
        <v>146</v>
      </c>
      <c r="AN1127" t="s">
        <v>145</v>
      </c>
      <c r="AO1127" t="s">
        <v>145</v>
      </c>
    </row>
    <row r="1128" spans="1:44" hidden="1" x14ac:dyDescent="0.3">
      <c r="A1128">
        <v>413813</v>
      </c>
      <c r="B1128" t="s">
        <v>1412</v>
      </c>
      <c r="AG1128" t="s">
        <v>144</v>
      </c>
      <c r="AJ1128" t="s">
        <v>144</v>
      </c>
      <c r="AK1128" t="s">
        <v>146</v>
      </c>
      <c r="AM1128" t="s">
        <v>144</v>
      </c>
      <c r="AN1128" t="s">
        <v>145</v>
      </c>
    </row>
    <row r="1129" spans="1:44" hidden="1" x14ac:dyDescent="0.3">
      <c r="A1129">
        <v>413827</v>
      </c>
      <c r="B1129" t="s">
        <v>1412</v>
      </c>
      <c r="AA1129" t="s">
        <v>144</v>
      </c>
      <c r="AF1129" t="s">
        <v>146</v>
      </c>
      <c r="AI1129" t="s">
        <v>145</v>
      </c>
      <c r="AJ1129" t="s">
        <v>145</v>
      </c>
      <c r="AK1129" t="s">
        <v>145</v>
      </c>
      <c r="AL1129" t="s">
        <v>145</v>
      </c>
      <c r="AM1129" t="s">
        <v>145</v>
      </c>
      <c r="AN1129" t="s">
        <v>145</v>
      </c>
      <c r="AO1129" t="s">
        <v>145</v>
      </c>
      <c r="AP1129" t="s">
        <v>145</v>
      </c>
      <c r="AQ1129" t="s">
        <v>145</v>
      </c>
      <c r="AR1129" t="s">
        <v>145</v>
      </c>
    </row>
    <row r="1130" spans="1:44" hidden="1" x14ac:dyDescent="0.3">
      <c r="A1130">
        <v>413961</v>
      </c>
      <c r="B1130" t="s">
        <v>1412</v>
      </c>
      <c r="AA1130" t="s">
        <v>144</v>
      </c>
      <c r="AG1130" t="s">
        <v>146</v>
      </c>
      <c r="AH1130" t="s">
        <v>145</v>
      </c>
      <c r="AP1130" t="s">
        <v>145</v>
      </c>
      <c r="AQ1130" t="s">
        <v>146</v>
      </c>
      <c r="AR1130" t="s">
        <v>145</v>
      </c>
    </row>
    <row r="1131" spans="1:44" hidden="1" x14ac:dyDescent="0.3">
      <c r="A1131">
        <v>414004</v>
      </c>
      <c r="B1131" t="s">
        <v>1412</v>
      </c>
      <c r="R1131" t="s">
        <v>146</v>
      </c>
      <c r="AA1131" t="s">
        <v>144</v>
      </c>
      <c r="AD1131" t="s">
        <v>144</v>
      </c>
      <c r="AJ1131" t="s">
        <v>144</v>
      </c>
      <c r="AK1131" t="s">
        <v>145</v>
      </c>
      <c r="AM1131" t="s">
        <v>144</v>
      </c>
      <c r="AN1131" t="s">
        <v>144</v>
      </c>
      <c r="AO1131" t="s">
        <v>146</v>
      </c>
      <c r="AP1131" t="s">
        <v>146</v>
      </c>
      <c r="AQ1131" t="s">
        <v>146</v>
      </c>
      <c r="AR1131" t="s">
        <v>145</v>
      </c>
    </row>
    <row r="1132" spans="1:44" hidden="1" x14ac:dyDescent="0.3">
      <c r="A1132">
        <v>414108</v>
      </c>
      <c r="B1132" t="s">
        <v>1412</v>
      </c>
      <c r="Q1132" t="s">
        <v>145</v>
      </c>
      <c r="AD1132" t="s">
        <v>144</v>
      </c>
      <c r="AE1132" t="s">
        <v>144</v>
      </c>
      <c r="AH1132" t="s">
        <v>144</v>
      </c>
      <c r="AI1132" t="s">
        <v>145</v>
      </c>
      <c r="AJ1132" t="s">
        <v>144</v>
      </c>
      <c r="AK1132" t="s">
        <v>145</v>
      </c>
      <c r="AL1132" t="s">
        <v>146</v>
      </c>
      <c r="AM1132" t="s">
        <v>144</v>
      </c>
      <c r="AN1132" t="s">
        <v>145</v>
      </c>
      <c r="AO1132" t="s">
        <v>145</v>
      </c>
      <c r="AP1132" t="s">
        <v>145</v>
      </c>
      <c r="AQ1132" t="s">
        <v>146</v>
      </c>
      <c r="AR1132" t="s">
        <v>146</v>
      </c>
    </row>
    <row r="1133" spans="1:44" hidden="1" x14ac:dyDescent="0.3">
      <c r="A1133">
        <v>414188</v>
      </c>
      <c r="B1133" t="s">
        <v>1412</v>
      </c>
      <c r="L1133" t="s">
        <v>144</v>
      </c>
      <c r="R1133" t="s">
        <v>145</v>
      </c>
      <c r="S1133" t="s">
        <v>146</v>
      </c>
      <c r="AI1133" t="s">
        <v>146</v>
      </c>
      <c r="AJ1133" t="s">
        <v>145</v>
      </c>
      <c r="AK1133" t="s">
        <v>145</v>
      </c>
      <c r="AL1133" t="s">
        <v>146</v>
      </c>
      <c r="AM1133" t="s">
        <v>145</v>
      </c>
      <c r="AN1133" t="s">
        <v>145</v>
      </c>
      <c r="AO1133" t="s">
        <v>145</v>
      </c>
      <c r="AP1133" t="s">
        <v>146</v>
      </c>
      <c r="AQ1133" t="s">
        <v>146</v>
      </c>
      <c r="AR1133" t="s">
        <v>145</v>
      </c>
    </row>
    <row r="1134" spans="1:44" hidden="1" x14ac:dyDescent="0.3">
      <c r="A1134">
        <v>414217</v>
      </c>
      <c r="B1134" t="s">
        <v>1412</v>
      </c>
      <c r="L1134" t="s">
        <v>146</v>
      </c>
      <c r="AD1134" t="s">
        <v>144</v>
      </c>
      <c r="AE1134" t="s">
        <v>144</v>
      </c>
      <c r="AJ1134" t="s">
        <v>144</v>
      </c>
      <c r="AK1134" t="s">
        <v>144</v>
      </c>
      <c r="AL1134" t="s">
        <v>144</v>
      </c>
      <c r="AM1134" t="s">
        <v>144</v>
      </c>
      <c r="AN1134" t="s">
        <v>145</v>
      </c>
      <c r="AO1134" t="s">
        <v>145</v>
      </c>
      <c r="AP1134" t="s">
        <v>146</v>
      </c>
      <c r="AR1134" t="s">
        <v>145</v>
      </c>
    </row>
    <row r="1135" spans="1:44" hidden="1" x14ac:dyDescent="0.3">
      <c r="A1135">
        <v>414340</v>
      </c>
      <c r="B1135" t="s">
        <v>1412</v>
      </c>
      <c r="L1135" t="s">
        <v>144</v>
      </c>
      <c r="Q1135" t="s">
        <v>144</v>
      </c>
      <c r="R1135" t="s">
        <v>145</v>
      </c>
      <c r="AE1135" t="s">
        <v>146</v>
      </c>
      <c r="AJ1135" t="s">
        <v>144</v>
      </c>
      <c r="AK1135" t="s">
        <v>145</v>
      </c>
      <c r="AM1135" t="s">
        <v>144</v>
      </c>
      <c r="AN1135" t="s">
        <v>146</v>
      </c>
      <c r="AO1135" t="s">
        <v>144</v>
      </c>
      <c r="AQ1135" t="s">
        <v>144</v>
      </c>
      <c r="AR1135" t="s">
        <v>144</v>
      </c>
    </row>
    <row r="1136" spans="1:44" hidden="1" x14ac:dyDescent="0.3">
      <c r="A1136">
        <v>414378</v>
      </c>
      <c r="B1136" t="s">
        <v>1412</v>
      </c>
      <c r="D1136" t="s">
        <v>146</v>
      </c>
      <c r="AK1136" t="s">
        <v>145</v>
      </c>
      <c r="AO1136" t="s">
        <v>146</v>
      </c>
      <c r="AP1136" t="s">
        <v>145</v>
      </c>
      <c r="AR1136" t="s">
        <v>145</v>
      </c>
    </row>
    <row r="1137" spans="1:44" hidden="1" x14ac:dyDescent="0.3">
      <c r="A1137">
        <v>414869</v>
      </c>
      <c r="B1137" t="s">
        <v>1412</v>
      </c>
      <c r="S1137" t="s">
        <v>144</v>
      </c>
      <c r="AC1137" t="s">
        <v>144</v>
      </c>
      <c r="AF1137" t="s">
        <v>144</v>
      </c>
      <c r="AG1137" t="s">
        <v>146</v>
      </c>
      <c r="AI1137" t="s">
        <v>144</v>
      </c>
      <c r="AK1137" t="s">
        <v>145</v>
      </c>
      <c r="AM1137" t="s">
        <v>145</v>
      </c>
      <c r="AN1137" t="s">
        <v>145</v>
      </c>
      <c r="AO1137" t="s">
        <v>145</v>
      </c>
      <c r="AQ1137" t="s">
        <v>145</v>
      </c>
      <c r="AR1137" t="s">
        <v>145</v>
      </c>
    </row>
    <row r="1138" spans="1:44" hidden="1" x14ac:dyDescent="0.3">
      <c r="A1138">
        <v>415111</v>
      </c>
      <c r="B1138" t="s">
        <v>1412</v>
      </c>
      <c r="S1138" t="s">
        <v>144</v>
      </c>
      <c r="Z1138" t="s">
        <v>144</v>
      </c>
      <c r="AE1138" t="s">
        <v>144</v>
      </c>
      <c r="AF1138" t="s">
        <v>144</v>
      </c>
      <c r="AI1138" t="s">
        <v>145</v>
      </c>
      <c r="AJ1138" t="s">
        <v>145</v>
      </c>
      <c r="AK1138" t="s">
        <v>145</v>
      </c>
      <c r="AL1138" t="s">
        <v>145</v>
      </c>
      <c r="AM1138" t="s">
        <v>145</v>
      </c>
      <c r="AN1138" t="s">
        <v>145</v>
      </c>
      <c r="AO1138" t="s">
        <v>145</v>
      </c>
      <c r="AP1138" t="s">
        <v>145</v>
      </c>
      <c r="AQ1138" t="s">
        <v>145</v>
      </c>
      <c r="AR1138" t="s">
        <v>145</v>
      </c>
    </row>
    <row r="1139" spans="1:44" hidden="1" x14ac:dyDescent="0.3">
      <c r="A1139">
        <v>415115</v>
      </c>
      <c r="B1139" t="s">
        <v>1412</v>
      </c>
      <c r="J1139" t="s">
        <v>144</v>
      </c>
      <c r="AI1139" t="s">
        <v>146</v>
      </c>
      <c r="AJ1139" t="s">
        <v>146</v>
      </c>
      <c r="AM1139" t="s">
        <v>146</v>
      </c>
      <c r="AN1139" t="s">
        <v>145</v>
      </c>
      <c r="AO1139" t="s">
        <v>145</v>
      </c>
      <c r="AP1139" t="s">
        <v>145</v>
      </c>
      <c r="AQ1139" t="s">
        <v>145</v>
      </c>
      <c r="AR1139" t="s">
        <v>145</v>
      </c>
    </row>
    <row r="1140" spans="1:44" hidden="1" x14ac:dyDescent="0.3">
      <c r="A1140">
        <v>415348</v>
      </c>
      <c r="B1140" t="s">
        <v>1412</v>
      </c>
      <c r="AF1140" t="s">
        <v>144</v>
      </c>
      <c r="AO1140" t="s">
        <v>144</v>
      </c>
      <c r="AP1140" t="s">
        <v>144</v>
      </c>
      <c r="AR1140" t="s">
        <v>146</v>
      </c>
    </row>
    <row r="1141" spans="1:44" hidden="1" x14ac:dyDescent="0.3">
      <c r="A1141">
        <v>415547</v>
      </c>
      <c r="B1141" t="s">
        <v>1412</v>
      </c>
      <c r="R1141" t="s">
        <v>145</v>
      </c>
    </row>
    <row r="1142" spans="1:44" hidden="1" x14ac:dyDescent="0.3">
      <c r="A1142">
        <v>415635</v>
      </c>
      <c r="B1142" t="s">
        <v>1412</v>
      </c>
      <c r="AI1142" t="s">
        <v>146</v>
      </c>
      <c r="AJ1142" t="s">
        <v>146</v>
      </c>
      <c r="AK1142" t="s">
        <v>145</v>
      </c>
      <c r="AM1142" t="s">
        <v>145</v>
      </c>
      <c r="AN1142" t="s">
        <v>146</v>
      </c>
      <c r="AO1142" t="s">
        <v>146</v>
      </c>
      <c r="AR1142" t="s">
        <v>145</v>
      </c>
    </row>
    <row r="1143" spans="1:44" hidden="1" x14ac:dyDescent="0.3">
      <c r="A1143">
        <v>415657</v>
      </c>
      <c r="B1143" t="s">
        <v>1412</v>
      </c>
      <c r="Q1143" t="s">
        <v>144</v>
      </c>
      <c r="AB1143" t="s">
        <v>144</v>
      </c>
      <c r="AF1143" t="s">
        <v>144</v>
      </c>
      <c r="AJ1143" t="s">
        <v>146</v>
      </c>
      <c r="AM1143" t="s">
        <v>146</v>
      </c>
      <c r="AN1143" t="s">
        <v>146</v>
      </c>
      <c r="AO1143" t="s">
        <v>145</v>
      </c>
      <c r="AP1143" t="s">
        <v>145</v>
      </c>
      <c r="AQ1143" t="s">
        <v>145</v>
      </c>
      <c r="AR1143" t="s">
        <v>145</v>
      </c>
    </row>
    <row r="1144" spans="1:44" hidden="1" x14ac:dyDescent="0.3">
      <c r="A1144">
        <v>415747</v>
      </c>
      <c r="B1144" t="s">
        <v>1412</v>
      </c>
      <c r="Y1144" t="s">
        <v>144</v>
      </c>
      <c r="AE1144" t="s">
        <v>144</v>
      </c>
      <c r="AF1144" t="s">
        <v>144</v>
      </c>
      <c r="AK1144" t="s">
        <v>144</v>
      </c>
      <c r="AM1144" t="s">
        <v>144</v>
      </c>
      <c r="AN1144" t="s">
        <v>145</v>
      </c>
      <c r="AO1144" t="s">
        <v>145</v>
      </c>
      <c r="AP1144" t="s">
        <v>145</v>
      </c>
      <c r="AQ1144" t="s">
        <v>146</v>
      </c>
      <c r="AR1144" t="s">
        <v>145</v>
      </c>
    </row>
    <row r="1145" spans="1:44" hidden="1" x14ac:dyDescent="0.3">
      <c r="A1145">
        <v>415918</v>
      </c>
      <c r="B1145" t="s">
        <v>1412</v>
      </c>
      <c r="AI1145" t="s">
        <v>145</v>
      </c>
      <c r="AJ1145" t="s">
        <v>145</v>
      </c>
      <c r="AL1145" t="s">
        <v>146</v>
      </c>
      <c r="AM1145" t="s">
        <v>145</v>
      </c>
      <c r="AN1145" t="s">
        <v>146</v>
      </c>
      <c r="AO1145" t="s">
        <v>145</v>
      </c>
      <c r="AP1145" t="s">
        <v>145</v>
      </c>
      <c r="AQ1145" t="s">
        <v>145</v>
      </c>
      <c r="AR1145" t="s">
        <v>146</v>
      </c>
    </row>
    <row r="1146" spans="1:44" hidden="1" x14ac:dyDescent="0.3">
      <c r="A1146">
        <v>416082</v>
      </c>
      <c r="B1146" t="s">
        <v>1412</v>
      </c>
      <c r="AA1146" t="s">
        <v>144</v>
      </c>
      <c r="AF1146" t="s">
        <v>146</v>
      </c>
      <c r="AM1146" t="s">
        <v>146</v>
      </c>
      <c r="AO1146" t="s">
        <v>146</v>
      </c>
      <c r="AP1146" t="s">
        <v>146</v>
      </c>
      <c r="AQ1146" t="s">
        <v>146</v>
      </c>
    </row>
    <row r="1147" spans="1:44" hidden="1" x14ac:dyDescent="0.3">
      <c r="A1147">
        <v>416223</v>
      </c>
      <c r="B1147" t="s">
        <v>1412</v>
      </c>
      <c r="W1147" t="s">
        <v>146</v>
      </c>
      <c r="AF1147" t="s">
        <v>144</v>
      </c>
      <c r="AG1147" t="s">
        <v>146</v>
      </c>
      <c r="AJ1147" t="s">
        <v>146</v>
      </c>
      <c r="AM1147" t="s">
        <v>144</v>
      </c>
      <c r="AN1147" t="s">
        <v>146</v>
      </c>
      <c r="AO1147" t="s">
        <v>146</v>
      </c>
      <c r="AP1147" t="s">
        <v>145</v>
      </c>
      <c r="AQ1147" t="s">
        <v>145</v>
      </c>
      <c r="AR1147" t="s">
        <v>145</v>
      </c>
    </row>
    <row r="1148" spans="1:44" hidden="1" x14ac:dyDescent="0.3">
      <c r="A1148">
        <v>416414</v>
      </c>
      <c r="B1148" t="s">
        <v>1412</v>
      </c>
      <c r="S1148" t="s">
        <v>144</v>
      </c>
      <c r="AE1148" t="s">
        <v>144</v>
      </c>
      <c r="AR1148" t="s">
        <v>146</v>
      </c>
    </row>
    <row r="1149" spans="1:44" hidden="1" x14ac:dyDescent="0.3">
      <c r="A1149">
        <v>416420</v>
      </c>
      <c r="B1149" t="s">
        <v>1412</v>
      </c>
      <c r="AF1149" t="s">
        <v>146</v>
      </c>
      <c r="AK1149" t="s">
        <v>144</v>
      </c>
      <c r="AM1149" t="s">
        <v>144</v>
      </c>
      <c r="AO1149" t="s">
        <v>144</v>
      </c>
      <c r="AQ1149" t="s">
        <v>146</v>
      </c>
    </row>
    <row r="1150" spans="1:44" hidden="1" x14ac:dyDescent="0.3">
      <c r="A1150">
        <v>416585</v>
      </c>
      <c r="B1150" t="s">
        <v>1412</v>
      </c>
      <c r="AA1150" t="s">
        <v>146</v>
      </c>
      <c r="AD1150" t="s">
        <v>145</v>
      </c>
      <c r="AF1150" t="s">
        <v>145</v>
      </c>
      <c r="AH1150" t="s">
        <v>146</v>
      </c>
      <c r="AI1150" t="s">
        <v>146</v>
      </c>
      <c r="AJ1150" t="s">
        <v>145</v>
      </c>
      <c r="AK1150" t="s">
        <v>145</v>
      </c>
      <c r="AM1150" t="s">
        <v>145</v>
      </c>
      <c r="AN1150" t="s">
        <v>145</v>
      </c>
      <c r="AO1150" t="s">
        <v>145</v>
      </c>
      <c r="AP1150" t="s">
        <v>145</v>
      </c>
      <c r="AQ1150" t="s">
        <v>145</v>
      </c>
      <c r="AR1150" t="s">
        <v>145</v>
      </c>
    </row>
    <row r="1151" spans="1:44" hidden="1" x14ac:dyDescent="0.3">
      <c r="A1151">
        <v>416589</v>
      </c>
      <c r="B1151" t="s">
        <v>1412</v>
      </c>
      <c r="I1151" t="s">
        <v>144</v>
      </c>
      <c r="AA1151" t="s">
        <v>144</v>
      </c>
      <c r="AF1151" t="s">
        <v>144</v>
      </c>
      <c r="AM1151" t="s">
        <v>144</v>
      </c>
      <c r="AO1151" t="s">
        <v>146</v>
      </c>
      <c r="AR1151" t="s">
        <v>146</v>
      </c>
    </row>
    <row r="1152" spans="1:44" hidden="1" x14ac:dyDescent="0.3">
      <c r="A1152">
        <v>416758</v>
      </c>
      <c r="B1152" t="s">
        <v>1412</v>
      </c>
      <c r="R1152" t="s">
        <v>144</v>
      </c>
      <c r="S1152" t="s">
        <v>144</v>
      </c>
      <c r="AD1152" t="s">
        <v>144</v>
      </c>
      <c r="AI1152" t="s">
        <v>144</v>
      </c>
      <c r="AJ1152" t="s">
        <v>144</v>
      </c>
      <c r="AL1152" t="s">
        <v>144</v>
      </c>
      <c r="AM1152" t="s">
        <v>144</v>
      </c>
      <c r="AN1152" t="s">
        <v>145</v>
      </c>
      <c r="AO1152" t="s">
        <v>145</v>
      </c>
      <c r="AP1152" t="s">
        <v>145</v>
      </c>
      <c r="AQ1152" t="s">
        <v>145</v>
      </c>
      <c r="AR1152" t="s">
        <v>146</v>
      </c>
    </row>
    <row r="1153" spans="1:44" hidden="1" x14ac:dyDescent="0.3">
      <c r="A1153">
        <v>416825</v>
      </c>
      <c r="B1153" t="s">
        <v>1412</v>
      </c>
      <c r="AI1153" t="s">
        <v>144</v>
      </c>
    </row>
    <row r="1154" spans="1:44" hidden="1" x14ac:dyDescent="0.3">
      <c r="A1154">
        <v>416826</v>
      </c>
      <c r="B1154" t="s">
        <v>1412</v>
      </c>
      <c r="AA1154" t="s">
        <v>146</v>
      </c>
      <c r="AF1154" t="s">
        <v>145</v>
      </c>
      <c r="AH1154" t="s">
        <v>144</v>
      </c>
      <c r="AI1154" t="s">
        <v>145</v>
      </c>
      <c r="AJ1154" t="s">
        <v>145</v>
      </c>
      <c r="AK1154" t="s">
        <v>145</v>
      </c>
      <c r="AL1154" t="s">
        <v>145</v>
      </c>
      <c r="AM1154" t="s">
        <v>145</v>
      </c>
      <c r="AN1154" t="s">
        <v>145</v>
      </c>
      <c r="AO1154" t="s">
        <v>145</v>
      </c>
      <c r="AP1154" t="s">
        <v>145</v>
      </c>
      <c r="AQ1154" t="s">
        <v>145</v>
      </c>
      <c r="AR1154" t="s">
        <v>145</v>
      </c>
    </row>
    <row r="1155" spans="1:44" hidden="1" x14ac:dyDescent="0.3">
      <c r="A1155">
        <v>416886</v>
      </c>
      <c r="B1155" t="s">
        <v>1412</v>
      </c>
      <c r="H1155" t="s">
        <v>144</v>
      </c>
      <c r="R1155" t="s">
        <v>146</v>
      </c>
      <c r="S1155" t="s">
        <v>146</v>
      </c>
      <c r="AE1155" t="s">
        <v>145</v>
      </c>
      <c r="AI1155" t="s">
        <v>146</v>
      </c>
      <c r="AJ1155" t="s">
        <v>146</v>
      </c>
      <c r="AK1155" t="s">
        <v>145</v>
      </c>
      <c r="AL1155" t="s">
        <v>145</v>
      </c>
      <c r="AM1155" t="s">
        <v>146</v>
      </c>
      <c r="AN1155" t="s">
        <v>145</v>
      </c>
      <c r="AO1155" t="s">
        <v>145</v>
      </c>
      <c r="AP1155" t="s">
        <v>145</v>
      </c>
      <c r="AQ1155" t="s">
        <v>145</v>
      </c>
      <c r="AR1155" t="s">
        <v>145</v>
      </c>
    </row>
    <row r="1156" spans="1:44" hidden="1" x14ac:dyDescent="0.3">
      <c r="A1156">
        <v>417129</v>
      </c>
      <c r="B1156" t="s">
        <v>1412</v>
      </c>
      <c r="K1156" t="s">
        <v>146</v>
      </c>
      <c r="AG1156" t="s">
        <v>146</v>
      </c>
      <c r="AH1156" t="s">
        <v>144</v>
      </c>
      <c r="AI1156" t="s">
        <v>145</v>
      </c>
      <c r="AJ1156" t="s">
        <v>145</v>
      </c>
      <c r="AK1156" t="s">
        <v>145</v>
      </c>
      <c r="AL1156" t="s">
        <v>145</v>
      </c>
      <c r="AM1156" t="s">
        <v>145</v>
      </c>
      <c r="AN1156" t="s">
        <v>145</v>
      </c>
      <c r="AO1156" t="s">
        <v>145</v>
      </c>
      <c r="AP1156" t="s">
        <v>145</v>
      </c>
      <c r="AQ1156" t="s">
        <v>145</v>
      </c>
      <c r="AR1156" t="s">
        <v>145</v>
      </c>
    </row>
    <row r="1157" spans="1:44" hidden="1" x14ac:dyDescent="0.3">
      <c r="A1157">
        <v>417170</v>
      </c>
      <c r="B1157" t="s">
        <v>1412</v>
      </c>
      <c r="AE1157" t="s">
        <v>145</v>
      </c>
      <c r="AF1157" t="s">
        <v>144</v>
      </c>
      <c r="AH1157" t="s">
        <v>144</v>
      </c>
      <c r="AI1157" t="s">
        <v>145</v>
      </c>
      <c r="AJ1157" t="s">
        <v>145</v>
      </c>
      <c r="AK1157" t="s">
        <v>145</v>
      </c>
      <c r="AM1157" t="s">
        <v>145</v>
      </c>
      <c r="AN1157" t="s">
        <v>146</v>
      </c>
      <c r="AO1157" t="s">
        <v>145</v>
      </c>
      <c r="AP1157" t="s">
        <v>146</v>
      </c>
      <c r="AQ1157" t="s">
        <v>146</v>
      </c>
      <c r="AR1157" t="s">
        <v>146</v>
      </c>
    </row>
    <row r="1158" spans="1:44" hidden="1" x14ac:dyDescent="0.3">
      <c r="A1158">
        <v>417198</v>
      </c>
      <c r="B1158" t="s">
        <v>1412</v>
      </c>
      <c r="AE1158" t="s">
        <v>144</v>
      </c>
      <c r="AK1158" t="s">
        <v>145</v>
      </c>
      <c r="AR1158" t="s">
        <v>145</v>
      </c>
    </row>
    <row r="1159" spans="1:44" hidden="1" x14ac:dyDescent="0.3">
      <c r="A1159">
        <v>417218</v>
      </c>
      <c r="B1159" t="s">
        <v>1412</v>
      </c>
      <c r="H1159" t="s">
        <v>146</v>
      </c>
      <c r="AO1159" t="s">
        <v>144</v>
      </c>
    </row>
    <row r="1160" spans="1:44" hidden="1" x14ac:dyDescent="0.3">
      <c r="A1160">
        <v>417246</v>
      </c>
      <c r="B1160" t="s">
        <v>1412</v>
      </c>
      <c r="L1160" t="s">
        <v>146</v>
      </c>
      <c r="AE1160" t="s">
        <v>145</v>
      </c>
      <c r="AI1160" t="s">
        <v>146</v>
      </c>
      <c r="AM1160" t="s">
        <v>144</v>
      </c>
      <c r="AN1160" t="s">
        <v>145</v>
      </c>
      <c r="AO1160" t="s">
        <v>145</v>
      </c>
      <c r="AR1160" t="s">
        <v>146</v>
      </c>
    </row>
    <row r="1161" spans="1:44" hidden="1" x14ac:dyDescent="0.3">
      <c r="A1161">
        <v>417327</v>
      </c>
      <c r="B1161" t="s">
        <v>1412</v>
      </c>
      <c r="R1161" t="s">
        <v>144</v>
      </c>
      <c r="AE1161" t="s">
        <v>146</v>
      </c>
      <c r="AF1161" t="s">
        <v>144</v>
      </c>
      <c r="AJ1161" t="s">
        <v>146</v>
      </c>
      <c r="AK1161" t="s">
        <v>145</v>
      </c>
      <c r="AL1161" t="s">
        <v>146</v>
      </c>
      <c r="AM1161" t="s">
        <v>145</v>
      </c>
      <c r="AO1161" t="s">
        <v>145</v>
      </c>
      <c r="AR1161" t="s">
        <v>145</v>
      </c>
    </row>
    <row r="1162" spans="1:44" hidden="1" x14ac:dyDescent="0.3">
      <c r="A1162">
        <v>417386</v>
      </c>
      <c r="B1162" t="s">
        <v>1412</v>
      </c>
      <c r="R1162" t="s">
        <v>144</v>
      </c>
      <c r="AF1162" t="s">
        <v>144</v>
      </c>
      <c r="AK1162" t="s">
        <v>144</v>
      </c>
      <c r="AL1162" t="s">
        <v>144</v>
      </c>
      <c r="AM1162" t="s">
        <v>144</v>
      </c>
      <c r="AR1162" t="s">
        <v>144</v>
      </c>
    </row>
    <row r="1163" spans="1:44" hidden="1" x14ac:dyDescent="0.3">
      <c r="A1163">
        <v>417401</v>
      </c>
      <c r="B1163" t="s">
        <v>1412</v>
      </c>
      <c r="AA1163" t="s">
        <v>144</v>
      </c>
      <c r="AF1163" t="s">
        <v>144</v>
      </c>
      <c r="AJ1163" t="s">
        <v>144</v>
      </c>
      <c r="AM1163" t="s">
        <v>144</v>
      </c>
      <c r="AO1163" t="s">
        <v>144</v>
      </c>
    </row>
    <row r="1164" spans="1:44" hidden="1" x14ac:dyDescent="0.3">
      <c r="A1164">
        <v>417457</v>
      </c>
      <c r="B1164" t="s">
        <v>1412</v>
      </c>
      <c r="G1164" t="s">
        <v>144</v>
      </c>
      <c r="H1164" t="s">
        <v>144</v>
      </c>
      <c r="S1164" t="s">
        <v>146</v>
      </c>
      <c r="AF1164" t="s">
        <v>144</v>
      </c>
      <c r="AJ1164" t="s">
        <v>146</v>
      </c>
      <c r="AL1164" t="s">
        <v>146</v>
      </c>
      <c r="AM1164" t="s">
        <v>144</v>
      </c>
      <c r="AO1164" t="s">
        <v>146</v>
      </c>
      <c r="AQ1164" t="s">
        <v>145</v>
      </c>
      <c r="AR1164" t="s">
        <v>146</v>
      </c>
    </row>
    <row r="1165" spans="1:44" hidden="1" x14ac:dyDescent="0.3">
      <c r="A1165">
        <v>417461</v>
      </c>
      <c r="B1165" t="s">
        <v>1412</v>
      </c>
      <c r="J1165" t="s">
        <v>146</v>
      </c>
      <c r="Y1165" t="s">
        <v>145</v>
      </c>
      <c r="AD1165" t="s">
        <v>146</v>
      </c>
      <c r="AH1165" t="s">
        <v>144</v>
      </c>
      <c r="AI1165" t="s">
        <v>145</v>
      </c>
      <c r="AJ1165" t="s">
        <v>144</v>
      </c>
      <c r="AK1165" t="s">
        <v>144</v>
      </c>
      <c r="AL1165" t="s">
        <v>146</v>
      </c>
      <c r="AM1165" t="s">
        <v>145</v>
      </c>
      <c r="AN1165" t="s">
        <v>145</v>
      </c>
      <c r="AO1165" t="s">
        <v>145</v>
      </c>
      <c r="AP1165" t="s">
        <v>145</v>
      </c>
      <c r="AQ1165" t="s">
        <v>145</v>
      </c>
      <c r="AR1165" t="s">
        <v>145</v>
      </c>
    </row>
    <row r="1166" spans="1:44" hidden="1" x14ac:dyDescent="0.3">
      <c r="A1166">
        <v>417515</v>
      </c>
      <c r="B1166" t="s">
        <v>1412</v>
      </c>
      <c r="S1166" t="s">
        <v>144</v>
      </c>
      <c r="AE1166" t="s">
        <v>146</v>
      </c>
      <c r="AF1166" t="s">
        <v>144</v>
      </c>
      <c r="AJ1166" t="s">
        <v>146</v>
      </c>
      <c r="AK1166" t="s">
        <v>145</v>
      </c>
      <c r="AL1166" t="s">
        <v>146</v>
      </c>
      <c r="AM1166" t="s">
        <v>145</v>
      </c>
      <c r="AO1166" t="s">
        <v>145</v>
      </c>
      <c r="AR1166" t="s">
        <v>145</v>
      </c>
    </row>
    <row r="1167" spans="1:44" hidden="1" x14ac:dyDescent="0.3">
      <c r="A1167">
        <v>417571</v>
      </c>
      <c r="B1167" t="s">
        <v>1412</v>
      </c>
      <c r="Q1167" t="s">
        <v>146</v>
      </c>
      <c r="Y1167" t="s">
        <v>146</v>
      </c>
      <c r="AD1167" t="s">
        <v>146</v>
      </c>
      <c r="AI1167" t="s">
        <v>145</v>
      </c>
      <c r="AJ1167" t="s">
        <v>145</v>
      </c>
      <c r="AK1167" t="s">
        <v>145</v>
      </c>
      <c r="AL1167" t="s">
        <v>145</v>
      </c>
      <c r="AM1167" t="s">
        <v>145</v>
      </c>
      <c r="AN1167" t="s">
        <v>145</v>
      </c>
      <c r="AO1167" t="s">
        <v>145</v>
      </c>
      <c r="AP1167" t="s">
        <v>145</v>
      </c>
      <c r="AQ1167" t="s">
        <v>145</v>
      </c>
      <c r="AR1167" t="s">
        <v>145</v>
      </c>
    </row>
    <row r="1168" spans="1:44" hidden="1" x14ac:dyDescent="0.3">
      <c r="A1168">
        <v>417715</v>
      </c>
      <c r="B1168" t="s">
        <v>1412</v>
      </c>
      <c r="R1168" t="s">
        <v>145</v>
      </c>
      <c r="Z1168" t="s">
        <v>146</v>
      </c>
      <c r="AN1168" t="s">
        <v>145</v>
      </c>
      <c r="AO1168" t="s">
        <v>145</v>
      </c>
      <c r="AP1168" t="s">
        <v>145</v>
      </c>
      <c r="AQ1168" t="s">
        <v>145</v>
      </c>
      <c r="AR1168" t="s">
        <v>145</v>
      </c>
    </row>
    <row r="1169" spans="1:44" hidden="1" x14ac:dyDescent="0.3">
      <c r="A1169">
        <v>417723</v>
      </c>
      <c r="B1169" t="s">
        <v>1412</v>
      </c>
      <c r="L1169" t="s">
        <v>144</v>
      </c>
      <c r="Q1169" t="s">
        <v>145</v>
      </c>
      <c r="AE1169" t="s">
        <v>145</v>
      </c>
      <c r="AG1169" t="s">
        <v>144</v>
      </c>
      <c r="AJ1169" t="s">
        <v>145</v>
      </c>
      <c r="AK1169" t="s">
        <v>145</v>
      </c>
      <c r="AM1169" t="s">
        <v>145</v>
      </c>
      <c r="AN1169" t="s">
        <v>145</v>
      </c>
      <c r="AO1169" t="s">
        <v>145</v>
      </c>
      <c r="AP1169" t="s">
        <v>145</v>
      </c>
      <c r="AQ1169" t="s">
        <v>145</v>
      </c>
      <c r="AR1169" t="s">
        <v>145</v>
      </c>
    </row>
    <row r="1170" spans="1:44" hidden="1" x14ac:dyDescent="0.3">
      <c r="A1170">
        <v>417906</v>
      </c>
      <c r="B1170" t="s">
        <v>1412</v>
      </c>
      <c r="AF1170" t="s">
        <v>146</v>
      </c>
      <c r="AM1170" t="s">
        <v>145</v>
      </c>
      <c r="AO1170" t="s">
        <v>146</v>
      </c>
      <c r="AP1170" t="s">
        <v>146</v>
      </c>
    </row>
    <row r="1171" spans="1:44" hidden="1" x14ac:dyDescent="0.3">
      <c r="A1171">
        <v>418013</v>
      </c>
      <c r="B1171" t="s">
        <v>1412</v>
      </c>
      <c r="R1171" t="s">
        <v>144</v>
      </c>
      <c r="AD1171" t="s">
        <v>144</v>
      </c>
      <c r="AF1171" t="s">
        <v>144</v>
      </c>
      <c r="AG1171" t="s">
        <v>144</v>
      </c>
      <c r="AI1171" t="s">
        <v>145</v>
      </c>
      <c r="AJ1171" t="s">
        <v>145</v>
      </c>
      <c r="AK1171" t="s">
        <v>145</v>
      </c>
      <c r="AL1171" t="s">
        <v>145</v>
      </c>
      <c r="AM1171" t="s">
        <v>145</v>
      </c>
      <c r="AN1171" t="s">
        <v>145</v>
      </c>
      <c r="AO1171" t="s">
        <v>145</v>
      </c>
      <c r="AP1171" t="s">
        <v>145</v>
      </c>
      <c r="AQ1171" t="s">
        <v>145</v>
      </c>
      <c r="AR1171" t="s">
        <v>145</v>
      </c>
    </row>
    <row r="1172" spans="1:44" hidden="1" x14ac:dyDescent="0.3">
      <c r="A1172">
        <v>418170</v>
      </c>
      <c r="B1172" t="s">
        <v>1412</v>
      </c>
      <c r="L1172" t="s">
        <v>146</v>
      </c>
      <c r="AJ1172" t="s">
        <v>145</v>
      </c>
      <c r="AK1172" t="s">
        <v>145</v>
      </c>
      <c r="AQ1172" t="s">
        <v>146</v>
      </c>
      <c r="AR1172" t="s">
        <v>145</v>
      </c>
    </row>
    <row r="1173" spans="1:44" hidden="1" x14ac:dyDescent="0.3">
      <c r="A1173">
        <v>418279</v>
      </c>
      <c r="B1173" t="s">
        <v>1412</v>
      </c>
      <c r="AA1173" t="s">
        <v>144</v>
      </c>
      <c r="AE1173" t="s">
        <v>146</v>
      </c>
      <c r="AF1173" t="s">
        <v>145</v>
      </c>
      <c r="AI1173" t="s">
        <v>145</v>
      </c>
      <c r="AJ1173" t="s">
        <v>146</v>
      </c>
      <c r="AK1173" t="s">
        <v>145</v>
      </c>
      <c r="AL1173" t="s">
        <v>146</v>
      </c>
      <c r="AM1173" t="s">
        <v>145</v>
      </c>
      <c r="AN1173" t="s">
        <v>145</v>
      </c>
      <c r="AO1173" t="s">
        <v>145</v>
      </c>
      <c r="AP1173" t="s">
        <v>145</v>
      </c>
      <c r="AQ1173" t="s">
        <v>145</v>
      </c>
      <c r="AR1173" t="s">
        <v>145</v>
      </c>
    </row>
    <row r="1174" spans="1:44" hidden="1" x14ac:dyDescent="0.3">
      <c r="A1174">
        <v>418323</v>
      </c>
      <c r="B1174" t="s">
        <v>1412</v>
      </c>
      <c r="L1174" t="s">
        <v>146</v>
      </c>
      <c r="R1174" t="s">
        <v>145</v>
      </c>
      <c r="AE1174" t="s">
        <v>146</v>
      </c>
      <c r="AK1174" t="s">
        <v>145</v>
      </c>
      <c r="AR1174" t="s">
        <v>145</v>
      </c>
    </row>
    <row r="1175" spans="1:44" hidden="1" x14ac:dyDescent="0.3">
      <c r="A1175">
        <v>418354</v>
      </c>
      <c r="B1175" t="s">
        <v>1412</v>
      </c>
      <c r="K1175" t="s">
        <v>144</v>
      </c>
      <c r="Q1175" t="s">
        <v>144</v>
      </c>
      <c r="AD1175" t="s">
        <v>144</v>
      </c>
      <c r="AI1175" t="s">
        <v>144</v>
      </c>
      <c r="AJ1175" t="s">
        <v>144</v>
      </c>
      <c r="AL1175" t="s">
        <v>144</v>
      </c>
      <c r="AN1175" t="s">
        <v>146</v>
      </c>
      <c r="AR1175" t="s">
        <v>146</v>
      </c>
    </row>
    <row r="1176" spans="1:44" hidden="1" x14ac:dyDescent="0.3">
      <c r="A1176">
        <v>418356</v>
      </c>
      <c r="B1176" t="s">
        <v>1412</v>
      </c>
      <c r="L1176" t="s">
        <v>146</v>
      </c>
      <c r="R1176" t="s">
        <v>144</v>
      </c>
      <c r="AE1176" t="s">
        <v>146</v>
      </c>
      <c r="AK1176" t="s">
        <v>145</v>
      </c>
      <c r="AM1176" t="s">
        <v>146</v>
      </c>
      <c r="AN1176" t="s">
        <v>145</v>
      </c>
      <c r="AO1176" t="s">
        <v>144</v>
      </c>
      <c r="AQ1176" t="s">
        <v>145</v>
      </c>
      <c r="AR1176" t="s">
        <v>145</v>
      </c>
    </row>
    <row r="1177" spans="1:44" hidden="1" x14ac:dyDescent="0.3">
      <c r="A1177">
        <v>418399</v>
      </c>
      <c r="B1177" t="s">
        <v>1412</v>
      </c>
      <c r="AD1177" t="s">
        <v>144</v>
      </c>
      <c r="AJ1177" t="s">
        <v>144</v>
      </c>
      <c r="AK1177" t="s">
        <v>144</v>
      </c>
      <c r="AN1177" t="s">
        <v>146</v>
      </c>
      <c r="AO1177" t="s">
        <v>146</v>
      </c>
      <c r="AR1177" t="s">
        <v>146</v>
      </c>
    </row>
    <row r="1178" spans="1:44" hidden="1" x14ac:dyDescent="0.3">
      <c r="A1178">
        <v>418441</v>
      </c>
      <c r="B1178" t="s">
        <v>1412</v>
      </c>
      <c r="AD1178" t="s">
        <v>146</v>
      </c>
      <c r="AF1178" t="s">
        <v>146</v>
      </c>
      <c r="AG1178" t="s">
        <v>146</v>
      </c>
      <c r="AI1178" t="s">
        <v>146</v>
      </c>
      <c r="AJ1178" t="s">
        <v>145</v>
      </c>
      <c r="AK1178" t="s">
        <v>145</v>
      </c>
      <c r="AL1178" t="s">
        <v>145</v>
      </c>
      <c r="AM1178" t="s">
        <v>146</v>
      </c>
      <c r="AN1178" t="s">
        <v>145</v>
      </c>
      <c r="AO1178" t="s">
        <v>145</v>
      </c>
      <c r="AP1178" t="s">
        <v>145</v>
      </c>
      <c r="AQ1178" t="s">
        <v>145</v>
      </c>
      <c r="AR1178" t="s">
        <v>145</v>
      </c>
    </row>
    <row r="1179" spans="1:44" hidden="1" x14ac:dyDescent="0.3">
      <c r="A1179">
        <v>418481</v>
      </c>
      <c r="B1179" t="s">
        <v>1412</v>
      </c>
      <c r="X1179" t="s">
        <v>144</v>
      </c>
      <c r="AF1179" t="s">
        <v>144</v>
      </c>
      <c r="AI1179" t="s">
        <v>146</v>
      </c>
      <c r="AM1179" t="s">
        <v>145</v>
      </c>
      <c r="AN1179" t="s">
        <v>145</v>
      </c>
      <c r="AO1179" t="s">
        <v>145</v>
      </c>
      <c r="AP1179" t="s">
        <v>145</v>
      </c>
      <c r="AQ1179" t="s">
        <v>145</v>
      </c>
      <c r="AR1179" t="s">
        <v>145</v>
      </c>
    </row>
    <row r="1180" spans="1:44" hidden="1" x14ac:dyDescent="0.3">
      <c r="A1180">
        <v>418485</v>
      </c>
      <c r="B1180" t="s">
        <v>1412</v>
      </c>
      <c r="AN1180" t="s">
        <v>144</v>
      </c>
      <c r="AP1180" t="s">
        <v>144</v>
      </c>
      <c r="AR1180" t="s">
        <v>144</v>
      </c>
    </row>
    <row r="1181" spans="1:44" hidden="1" x14ac:dyDescent="0.3">
      <c r="A1181">
        <v>418489</v>
      </c>
      <c r="B1181" t="s">
        <v>1412</v>
      </c>
      <c r="AK1181" t="s">
        <v>144</v>
      </c>
      <c r="AO1181" t="s">
        <v>146</v>
      </c>
      <c r="AR1181" t="s">
        <v>146</v>
      </c>
    </row>
    <row r="1182" spans="1:44" hidden="1" x14ac:dyDescent="0.3">
      <c r="A1182">
        <v>418585</v>
      </c>
      <c r="B1182" t="s">
        <v>1412</v>
      </c>
      <c r="Q1182" t="s">
        <v>144</v>
      </c>
      <c r="S1182" t="s">
        <v>144</v>
      </c>
      <c r="AD1182" t="s">
        <v>146</v>
      </c>
      <c r="AE1182" t="s">
        <v>144</v>
      </c>
      <c r="AI1182" t="s">
        <v>144</v>
      </c>
      <c r="AJ1182" t="s">
        <v>145</v>
      </c>
      <c r="AK1182" t="s">
        <v>145</v>
      </c>
      <c r="AL1182" t="s">
        <v>145</v>
      </c>
      <c r="AM1182" t="s">
        <v>146</v>
      </c>
      <c r="AN1182" t="s">
        <v>145</v>
      </c>
      <c r="AO1182" t="s">
        <v>145</v>
      </c>
      <c r="AP1182" t="s">
        <v>145</v>
      </c>
      <c r="AQ1182" t="s">
        <v>145</v>
      </c>
      <c r="AR1182" t="s">
        <v>145</v>
      </c>
    </row>
    <row r="1183" spans="1:44" hidden="1" x14ac:dyDescent="0.3">
      <c r="A1183">
        <v>418653</v>
      </c>
      <c r="B1183" t="s">
        <v>1412</v>
      </c>
      <c r="L1183" t="s">
        <v>145</v>
      </c>
      <c r="R1183" t="s">
        <v>145</v>
      </c>
      <c r="S1183" t="s">
        <v>144</v>
      </c>
      <c r="AE1183" t="s">
        <v>145</v>
      </c>
      <c r="AI1183" t="s">
        <v>144</v>
      </c>
      <c r="AJ1183" t="s">
        <v>144</v>
      </c>
      <c r="AK1183" t="s">
        <v>145</v>
      </c>
      <c r="AL1183" t="s">
        <v>144</v>
      </c>
      <c r="AM1183" t="s">
        <v>145</v>
      </c>
      <c r="AN1183" t="s">
        <v>145</v>
      </c>
      <c r="AO1183" t="s">
        <v>145</v>
      </c>
      <c r="AP1183" t="s">
        <v>145</v>
      </c>
      <c r="AQ1183" t="s">
        <v>144</v>
      </c>
      <c r="AR1183" t="s">
        <v>145</v>
      </c>
    </row>
    <row r="1184" spans="1:44" hidden="1" x14ac:dyDescent="0.3">
      <c r="A1184">
        <v>418700</v>
      </c>
      <c r="B1184" t="s">
        <v>1412</v>
      </c>
      <c r="AA1184" t="s">
        <v>144</v>
      </c>
      <c r="AF1184" t="s">
        <v>145</v>
      </c>
      <c r="AI1184" t="s">
        <v>145</v>
      </c>
      <c r="AJ1184" t="s">
        <v>145</v>
      </c>
      <c r="AK1184" t="s">
        <v>145</v>
      </c>
      <c r="AL1184" t="s">
        <v>146</v>
      </c>
      <c r="AM1184" t="s">
        <v>145</v>
      </c>
      <c r="AN1184" t="s">
        <v>145</v>
      </c>
      <c r="AO1184" t="s">
        <v>145</v>
      </c>
      <c r="AP1184" t="s">
        <v>145</v>
      </c>
      <c r="AQ1184" t="s">
        <v>145</v>
      </c>
      <c r="AR1184" t="s">
        <v>145</v>
      </c>
    </row>
    <row r="1185" spans="1:44" hidden="1" x14ac:dyDescent="0.3">
      <c r="A1185">
        <v>418723</v>
      </c>
      <c r="B1185" t="s">
        <v>1412</v>
      </c>
      <c r="Q1185" t="s">
        <v>144</v>
      </c>
      <c r="AA1185" t="s">
        <v>144</v>
      </c>
      <c r="AB1185" t="s">
        <v>144</v>
      </c>
      <c r="AF1185" t="s">
        <v>144</v>
      </c>
      <c r="AJ1185" t="s">
        <v>144</v>
      </c>
      <c r="AK1185" t="s">
        <v>144</v>
      </c>
      <c r="AL1185" t="s">
        <v>144</v>
      </c>
      <c r="AM1185" t="s">
        <v>145</v>
      </c>
      <c r="AN1185" t="s">
        <v>145</v>
      </c>
      <c r="AO1185" t="s">
        <v>145</v>
      </c>
      <c r="AP1185" t="s">
        <v>145</v>
      </c>
      <c r="AQ1185" t="s">
        <v>145</v>
      </c>
      <c r="AR1185" t="s">
        <v>145</v>
      </c>
    </row>
    <row r="1186" spans="1:44" hidden="1" x14ac:dyDescent="0.3">
      <c r="A1186">
        <v>418838</v>
      </c>
      <c r="B1186" t="s">
        <v>1412</v>
      </c>
      <c r="AF1186" t="s">
        <v>144</v>
      </c>
      <c r="AI1186" t="s">
        <v>146</v>
      </c>
      <c r="AJ1186" t="s">
        <v>146</v>
      </c>
      <c r="AL1186" t="s">
        <v>146</v>
      </c>
      <c r="AM1186" t="s">
        <v>146</v>
      </c>
      <c r="AN1186" t="s">
        <v>145</v>
      </c>
      <c r="AO1186" t="s">
        <v>145</v>
      </c>
      <c r="AP1186" t="s">
        <v>145</v>
      </c>
      <c r="AQ1186" t="s">
        <v>145</v>
      </c>
      <c r="AR1186" t="s">
        <v>145</v>
      </c>
    </row>
    <row r="1187" spans="1:44" hidden="1" x14ac:dyDescent="0.3">
      <c r="A1187">
        <v>419100</v>
      </c>
      <c r="B1187" t="s">
        <v>1412</v>
      </c>
      <c r="K1187" t="s">
        <v>144</v>
      </c>
      <c r="AA1187" t="s">
        <v>146</v>
      </c>
      <c r="AD1187" t="s">
        <v>146</v>
      </c>
      <c r="AJ1187" t="s">
        <v>146</v>
      </c>
      <c r="AK1187" t="s">
        <v>146</v>
      </c>
      <c r="AL1187" t="s">
        <v>146</v>
      </c>
      <c r="AM1187" t="s">
        <v>146</v>
      </c>
      <c r="AN1187" t="s">
        <v>145</v>
      </c>
      <c r="AO1187" t="s">
        <v>145</v>
      </c>
      <c r="AP1187" t="s">
        <v>145</v>
      </c>
      <c r="AQ1187" t="s">
        <v>145</v>
      </c>
      <c r="AR1187" t="s">
        <v>145</v>
      </c>
    </row>
    <row r="1188" spans="1:44" hidden="1" x14ac:dyDescent="0.3">
      <c r="A1188">
        <v>419125</v>
      </c>
      <c r="B1188" t="s">
        <v>1412</v>
      </c>
      <c r="Q1188" t="s">
        <v>146</v>
      </c>
      <c r="AE1188" t="s">
        <v>145</v>
      </c>
      <c r="AI1188" t="s">
        <v>145</v>
      </c>
      <c r="AJ1188" t="s">
        <v>145</v>
      </c>
      <c r="AK1188" t="s">
        <v>145</v>
      </c>
      <c r="AM1188" t="s">
        <v>146</v>
      </c>
      <c r="AO1188" t="s">
        <v>145</v>
      </c>
      <c r="AR1188" t="s">
        <v>145</v>
      </c>
    </row>
    <row r="1189" spans="1:44" hidden="1" x14ac:dyDescent="0.3">
      <c r="A1189">
        <v>419131</v>
      </c>
      <c r="B1189" t="s">
        <v>1412</v>
      </c>
      <c r="N1189" t="s">
        <v>144</v>
      </c>
      <c r="R1189" t="s">
        <v>146</v>
      </c>
      <c r="AF1189" t="s">
        <v>146</v>
      </c>
      <c r="AI1189" t="s">
        <v>145</v>
      </c>
      <c r="AJ1189" t="s">
        <v>145</v>
      </c>
      <c r="AK1189" t="s">
        <v>145</v>
      </c>
      <c r="AL1189" t="s">
        <v>145</v>
      </c>
      <c r="AM1189" t="s">
        <v>145</v>
      </c>
      <c r="AN1189" t="s">
        <v>145</v>
      </c>
      <c r="AO1189" t="s">
        <v>145</v>
      </c>
      <c r="AP1189" t="s">
        <v>145</v>
      </c>
      <c r="AQ1189" t="s">
        <v>145</v>
      </c>
      <c r="AR1189" t="s">
        <v>145</v>
      </c>
    </row>
    <row r="1190" spans="1:44" hidden="1" x14ac:dyDescent="0.3">
      <c r="A1190">
        <v>419139</v>
      </c>
      <c r="B1190" t="s">
        <v>1412</v>
      </c>
      <c r="Z1190" t="s">
        <v>146</v>
      </c>
      <c r="AB1190" t="s">
        <v>145</v>
      </c>
      <c r="AC1190" t="s">
        <v>145</v>
      </c>
      <c r="AE1190" t="s">
        <v>145</v>
      </c>
      <c r="AI1190" t="s">
        <v>144</v>
      </c>
      <c r="AK1190" t="s">
        <v>145</v>
      </c>
      <c r="AM1190" t="s">
        <v>146</v>
      </c>
      <c r="AO1190" t="s">
        <v>145</v>
      </c>
      <c r="AQ1190" t="s">
        <v>145</v>
      </c>
      <c r="AR1190" t="s">
        <v>145</v>
      </c>
    </row>
    <row r="1191" spans="1:44" hidden="1" x14ac:dyDescent="0.3">
      <c r="A1191">
        <v>419474</v>
      </c>
      <c r="B1191" t="s">
        <v>1412</v>
      </c>
      <c r="AA1191" t="s">
        <v>146</v>
      </c>
      <c r="AB1191" t="s">
        <v>146</v>
      </c>
      <c r="AF1191" t="s">
        <v>145</v>
      </c>
      <c r="AH1191" t="s">
        <v>146</v>
      </c>
      <c r="AI1191" t="s">
        <v>146</v>
      </c>
      <c r="AJ1191" t="s">
        <v>146</v>
      </c>
      <c r="AK1191" t="s">
        <v>146</v>
      </c>
      <c r="AL1191" t="s">
        <v>146</v>
      </c>
      <c r="AM1191" t="s">
        <v>145</v>
      </c>
      <c r="AN1191" t="s">
        <v>145</v>
      </c>
      <c r="AO1191" t="s">
        <v>145</v>
      </c>
      <c r="AP1191" t="s">
        <v>145</v>
      </c>
      <c r="AQ1191" t="s">
        <v>146</v>
      </c>
      <c r="AR1191" t="s">
        <v>145</v>
      </c>
    </row>
    <row r="1192" spans="1:44" hidden="1" x14ac:dyDescent="0.3">
      <c r="A1192">
        <v>419757</v>
      </c>
      <c r="B1192" t="s">
        <v>1412</v>
      </c>
      <c r="AK1192" t="s">
        <v>145</v>
      </c>
      <c r="AM1192" t="s">
        <v>145</v>
      </c>
      <c r="AN1192" t="s">
        <v>145</v>
      </c>
    </row>
    <row r="1193" spans="1:44" hidden="1" x14ac:dyDescent="0.3">
      <c r="A1193">
        <v>419897</v>
      </c>
      <c r="B1193" t="s">
        <v>1412</v>
      </c>
      <c r="Z1193" t="s">
        <v>144</v>
      </c>
      <c r="AF1193" t="s">
        <v>144</v>
      </c>
      <c r="AI1193" t="s">
        <v>144</v>
      </c>
      <c r="AK1193" t="s">
        <v>145</v>
      </c>
      <c r="AM1193" t="s">
        <v>144</v>
      </c>
      <c r="AN1193" t="s">
        <v>146</v>
      </c>
      <c r="AO1193" t="s">
        <v>145</v>
      </c>
      <c r="AP1193" t="s">
        <v>145</v>
      </c>
      <c r="AQ1193" t="s">
        <v>145</v>
      </c>
      <c r="AR1193" t="s">
        <v>145</v>
      </c>
    </row>
    <row r="1194" spans="1:44" hidden="1" x14ac:dyDescent="0.3">
      <c r="A1194">
        <v>420220</v>
      </c>
      <c r="B1194" t="s">
        <v>1412</v>
      </c>
      <c r="AI1194" t="s">
        <v>146</v>
      </c>
      <c r="AK1194" t="s">
        <v>146</v>
      </c>
      <c r="AM1194" t="s">
        <v>145</v>
      </c>
      <c r="AN1194" t="s">
        <v>145</v>
      </c>
      <c r="AO1194" t="s">
        <v>145</v>
      </c>
      <c r="AP1194" t="s">
        <v>145</v>
      </c>
      <c r="AQ1194" t="s">
        <v>145</v>
      </c>
      <c r="AR1194" t="s">
        <v>145</v>
      </c>
    </row>
    <row r="1195" spans="1:44" hidden="1" x14ac:dyDescent="0.3">
      <c r="A1195">
        <v>420394</v>
      </c>
      <c r="B1195" t="s">
        <v>1412</v>
      </c>
      <c r="AI1195" t="s">
        <v>145</v>
      </c>
      <c r="AJ1195" t="s">
        <v>145</v>
      </c>
      <c r="AK1195" t="s">
        <v>145</v>
      </c>
      <c r="AL1195" t="s">
        <v>145</v>
      </c>
      <c r="AM1195" t="s">
        <v>145</v>
      </c>
      <c r="AN1195" t="s">
        <v>145</v>
      </c>
      <c r="AO1195" t="s">
        <v>145</v>
      </c>
      <c r="AP1195" t="s">
        <v>145</v>
      </c>
      <c r="AQ1195" t="s">
        <v>145</v>
      </c>
      <c r="AR1195" t="s">
        <v>145</v>
      </c>
    </row>
    <row r="1196" spans="1:44" hidden="1" x14ac:dyDescent="0.3">
      <c r="A1196">
        <v>420937</v>
      </c>
      <c r="B1196" t="s">
        <v>1412</v>
      </c>
      <c r="AA1196" t="s">
        <v>144</v>
      </c>
      <c r="AF1196" t="s">
        <v>146</v>
      </c>
      <c r="AH1196" t="s">
        <v>146</v>
      </c>
      <c r="AI1196" t="s">
        <v>145</v>
      </c>
      <c r="AJ1196" t="s">
        <v>145</v>
      </c>
      <c r="AK1196" t="s">
        <v>145</v>
      </c>
      <c r="AL1196" t="s">
        <v>145</v>
      </c>
      <c r="AM1196" t="s">
        <v>145</v>
      </c>
      <c r="AN1196" t="s">
        <v>145</v>
      </c>
      <c r="AO1196" t="s">
        <v>145</v>
      </c>
      <c r="AP1196" t="s">
        <v>145</v>
      </c>
      <c r="AQ1196" t="s">
        <v>145</v>
      </c>
      <c r="AR1196" t="s">
        <v>145</v>
      </c>
    </row>
    <row r="1197" spans="1:44" hidden="1" x14ac:dyDescent="0.3">
      <c r="A1197">
        <v>421252</v>
      </c>
      <c r="B1197" t="s">
        <v>1412</v>
      </c>
      <c r="AM1197" t="s">
        <v>144</v>
      </c>
    </row>
    <row r="1198" spans="1:44" hidden="1" x14ac:dyDescent="0.3">
      <c r="A1198">
        <v>421344</v>
      </c>
      <c r="B1198" t="s">
        <v>1412</v>
      </c>
      <c r="R1198" t="s">
        <v>145</v>
      </c>
      <c r="S1198" t="s">
        <v>145</v>
      </c>
      <c r="Z1198" t="s">
        <v>145</v>
      </c>
      <c r="AE1198" t="s">
        <v>145</v>
      </c>
      <c r="AG1198" t="s">
        <v>145</v>
      </c>
      <c r="AM1198" t="s">
        <v>146</v>
      </c>
      <c r="AN1198" t="s">
        <v>145</v>
      </c>
      <c r="AO1198" t="s">
        <v>145</v>
      </c>
      <c r="AP1198" t="s">
        <v>145</v>
      </c>
      <c r="AQ1198" t="s">
        <v>145</v>
      </c>
      <c r="AR1198" t="s">
        <v>145</v>
      </c>
    </row>
    <row r="1199" spans="1:44" hidden="1" x14ac:dyDescent="0.3">
      <c r="A1199">
        <v>422160</v>
      </c>
      <c r="B1199" t="s">
        <v>1412</v>
      </c>
      <c r="AI1199" t="s">
        <v>146</v>
      </c>
      <c r="AJ1199" t="s">
        <v>146</v>
      </c>
      <c r="AK1199" t="s">
        <v>146</v>
      </c>
      <c r="AL1199" t="s">
        <v>146</v>
      </c>
      <c r="AM1199" t="s">
        <v>146</v>
      </c>
      <c r="AN1199" t="s">
        <v>145</v>
      </c>
      <c r="AO1199" t="s">
        <v>145</v>
      </c>
      <c r="AP1199" t="s">
        <v>145</v>
      </c>
      <c r="AQ1199" t="s">
        <v>145</v>
      </c>
      <c r="AR1199" t="s">
        <v>145</v>
      </c>
    </row>
    <row r="1200" spans="1:44" hidden="1" x14ac:dyDescent="0.3">
      <c r="A1200">
        <v>422641</v>
      </c>
      <c r="B1200" t="s">
        <v>1412</v>
      </c>
      <c r="AA1200" t="s">
        <v>144</v>
      </c>
      <c r="AD1200" t="s">
        <v>144</v>
      </c>
      <c r="AE1200" t="s">
        <v>144</v>
      </c>
      <c r="AF1200" t="s">
        <v>146</v>
      </c>
      <c r="AI1200" t="s">
        <v>145</v>
      </c>
      <c r="AJ1200" t="s">
        <v>145</v>
      </c>
      <c r="AK1200" t="s">
        <v>145</v>
      </c>
      <c r="AL1200" t="s">
        <v>145</v>
      </c>
      <c r="AM1200" t="s">
        <v>145</v>
      </c>
      <c r="AN1200" t="s">
        <v>145</v>
      </c>
      <c r="AO1200" t="s">
        <v>145</v>
      </c>
      <c r="AP1200" t="s">
        <v>145</v>
      </c>
      <c r="AQ1200" t="s">
        <v>145</v>
      </c>
      <c r="AR1200" t="s">
        <v>145</v>
      </c>
    </row>
    <row r="1201" spans="1:44" hidden="1" x14ac:dyDescent="0.3">
      <c r="A1201">
        <v>420407</v>
      </c>
      <c r="B1201" t="s">
        <v>1412</v>
      </c>
      <c r="L1201" t="s">
        <v>146</v>
      </c>
      <c r="R1201" t="s">
        <v>146</v>
      </c>
      <c r="AA1201" t="s">
        <v>145</v>
      </c>
      <c r="AG1201" t="s">
        <v>144</v>
      </c>
      <c r="AI1201" t="s">
        <v>145</v>
      </c>
      <c r="AJ1201" t="s">
        <v>145</v>
      </c>
      <c r="AK1201" t="s">
        <v>145</v>
      </c>
      <c r="AL1201" t="s">
        <v>145</v>
      </c>
      <c r="AM1201" t="s">
        <v>145</v>
      </c>
      <c r="AN1201" t="s">
        <v>145</v>
      </c>
      <c r="AO1201" t="s">
        <v>145</v>
      </c>
      <c r="AP1201" t="s">
        <v>145</v>
      </c>
      <c r="AQ1201" t="s">
        <v>145</v>
      </c>
      <c r="AR1201" t="s">
        <v>145</v>
      </c>
    </row>
    <row r="1202" spans="1:44" hidden="1" x14ac:dyDescent="0.3">
      <c r="A1202">
        <v>422015</v>
      </c>
      <c r="B1202" t="s">
        <v>1412</v>
      </c>
      <c r="AD1202" t="s">
        <v>144</v>
      </c>
      <c r="AG1202" t="s">
        <v>146</v>
      </c>
      <c r="AH1202" t="s">
        <v>146</v>
      </c>
      <c r="AI1202" t="s">
        <v>145</v>
      </c>
      <c r="AJ1202" t="s">
        <v>145</v>
      </c>
      <c r="AK1202" t="s">
        <v>145</v>
      </c>
      <c r="AL1202" t="s">
        <v>145</v>
      </c>
      <c r="AM1202" t="s">
        <v>145</v>
      </c>
      <c r="AN1202" t="s">
        <v>145</v>
      </c>
      <c r="AO1202" t="s">
        <v>145</v>
      </c>
      <c r="AP1202" t="s">
        <v>145</v>
      </c>
      <c r="AQ1202" t="s">
        <v>145</v>
      </c>
      <c r="AR1202" t="s">
        <v>145</v>
      </c>
    </row>
    <row r="1203" spans="1:44" hidden="1" x14ac:dyDescent="0.3">
      <c r="A1203">
        <v>421402</v>
      </c>
      <c r="B1203" t="s">
        <v>1412</v>
      </c>
      <c r="L1203" t="s">
        <v>144</v>
      </c>
      <c r="AA1203" t="s">
        <v>146</v>
      </c>
      <c r="AD1203" t="s">
        <v>146</v>
      </c>
      <c r="AF1203" t="s">
        <v>146</v>
      </c>
      <c r="AI1203" t="s">
        <v>146</v>
      </c>
      <c r="AJ1203" t="s">
        <v>146</v>
      </c>
      <c r="AK1203" t="s">
        <v>145</v>
      </c>
      <c r="AL1203" t="s">
        <v>145</v>
      </c>
      <c r="AM1203" t="s">
        <v>145</v>
      </c>
      <c r="AN1203" t="s">
        <v>145</v>
      </c>
      <c r="AO1203" t="s">
        <v>145</v>
      </c>
      <c r="AP1203" t="s">
        <v>145</v>
      </c>
      <c r="AQ1203" t="s">
        <v>145</v>
      </c>
      <c r="AR1203" t="s">
        <v>145</v>
      </c>
    </row>
    <row r="1204" spans="1:44" hidden="1" x14ac:dyDescent="0.3">
      <c r="A1204">
        <v>411630</v>
      </c>
      <c r="B1204" t="s">
        <v>1412</v>
      </c>
      <c r="AD1204" t="s">
        <v>144</v>
      </c>
      <c r="AF1204" t="s">
        <v>146</v>
      </c>
      <c r="AH1204" t="s">
        <v>144</v>
      </c>
      <c r="AI1204" t="s">
        <v>145</v>
      </c>
      <c r="AJ1204" t="s">
        <v>146</v>
      </c>
      <c r="AK1204" t="s">
        <v>146</v>
      </c>
      <c r="AL1204" t="s">
        <v>146</v>
      </c>
      <c r="AM1204" t="s">
        <v>145</v>
      </c>
      <c r="AN1204" t="s">
        <v>145</v>
      </c>
      <c r="AO1204" t="s">
        <v>145</v>
      </c>
      <c r="AP1204" t="s">
        <v>145</v>
      </c>
      <c r="AQ1204" t="s">
        <v>145</v>
      </c>
      <c r="AR1204" t="s">
        <v>145</v>
      </c>
    </row>
    <row r="1205" spans="1:44" hidden="1" x14ac:dyDescent="0.3">
      <c r="A1205">
        <v>400874</v>
      </c>
      <c r="B1205" t="s">
        <v>1412</v>
      </c>
      <c r="AA1205" t="s">
        <v>144</v>
      </c>
      <c r="AB1205" t="s">
        <v>144</v>
      </c>
      <c r="AE1205" t="s">
        <v>144</v>
      </c>
      <c r="AF1205" t="s">
        <v>144</v>
      </c>
      <c r="AI1205" t="s">
        <v>145</v>
      </c>
      <c r="AJ1205" t="s">
        <v>145</v>
      </c>
      <c r="AK1205" t="s">
        <v>145</v>
      </c>
      <c r="AL1205" t="s">
        <v>145</v>
      </c>
      <c r="AM1205" t="s">
        <v>145</v>
      </c>
      <c r="AN1205" t="s">
        <v>145</v>
      </c>
      <c r="AO1205" t="s">
        <v>145</v>
      </c>
      <c r="AP1205" t="s">
        <v>145</v>
      </c>
      <c r="AQ1205" t="s">
        <v>145</v>
      </c>
      <c r="AR1205" t="s">
        <v>145</v>
      </c>
    </row>
    <row r="1206" spans="1:44" hidden="1" x14ac:dyDescent="0.3">
      <c r="A1206">
        <v>402361</v>
      </c>
      <c r="B1206" t="s">
        <v>1412</v>
      </c>
      <c r="AK1206" t="s">
        <v>144</v>
      </c>
    </row>
    <row r="1207" spans="1:44" hidden="1" x14ac:dyDescent="0.3">
      <c r="A1207">
        <v>403815</v>
      </c>
      <c r="B1207" t="s">
        <v>1412</v>
      </c>
      <c r="D1207" t="s">
        <v>146</v>
      </c>
      <c r="Y1207" t="s">
        <v>144</v>
      </c>
      <c r="AF1207" t="s">
        <v>144</v>
      </c>
      <c r="AI1207" t="s">
        <v>144</v>
      </c>
      <c r="AJ1207" t="s">
        <v>145</v>
      </c>
      <c r="AK1207" t="s">
        <v>144</v>
      </c>
      <c r="AL1207" t="s">
        <v>145</v>
      </c>
      <c r="AM1207" t="s">
        <v>144</v>
      </c>
      <c r="AN1207" t="s">
        <v>145</v>
      </c>
      <c r="AO1207" t="s">
        <v>145</v>
      </c>
      <c r="AP1207" t="s">
        <v>145</v>
      </c>
      <c r="AQ1207" t="s">
        <v>145</v>
      </c>
      <c r="AR1207" t="s">
        <v>145</v>
      </c>
    </row>
    <row r="1208" spans="1:44" hidden="1" x14ac:dyDescent="0.3">
      <c r="A1208">
        <v>408105</v>
      </c>
      <c r="B1208" t="s">
        <v>1412</v>
      </c>
      <c r="AD1208" t="s">
        <v>145</v>
      </c>
      <c r="AF1208" t="s">
        <v>146</v>
      </c>
      <c r="AI1208" t="s">
        <v>145</v>
      </c>
      <c r="AJ1208" t="s">
        <v>145</v>
      </c>
      <c r="AK1208" t="s">
        <v>146</v>
      </c>
      <c r="AL1208" t="s">
        <v>146</v>
      </c>
      <c r="AM1208" t="s">
        <v>146</v>
      </c>
      <c r="AN1208" t="s">
        <v>144</v>
      </c>
      <c r="AO1208" t="s">
        <v>146</v>
      </c>
      <c r="AP1208" t="s">
        <v>145</v>
      </c>
      <c r="AQ1208" t="s">
        <v>144</v>
      </c>
      <c r="AR1208" t="s">
        <v>146</v>
      </c>
    </row>
    <row r="1209" spans="1:44" hidden="1" x14ac:dyDescent="0.3">
      <c r="A1209">
        <v>408456</v>
      </c>
      <c r="B1209" t="s">
        <v>1412</v>
      </c>
      <c r="Y1209" t="s">
        <v>144</v>
      </c>
      <c r="AA1209" t="s">
        <v>144</v>
      </c>
      <c r="AD1209" t="s">
        <v>144</v>
      </c>
      <c r="AE1209" t="s">
        <v>144</v>
      </c>
      <c r="AJ1209" t="s">
        <v>144</v>
      </c>
      <c r="AK1209" t="s">
        <v>144</v>
      </c>
      <c r="AL1209" t="s">
        <v>144</v>
      </c>
      <c r="AM1209" t="s">
        <v>145</v>
      </c>
      <c r="AO1209" t="s">
        <v>145</v>
      </c>
      <c r="AR1209" t="s">
        <v>146</v>
      </c>
    </row>
    <row r="1210" spans="1:44" hidden="1" x14ac:dyDescent="0.3">
      <c r="A1210">
        <v>408951</v>
      </c>
      <c r="B1210" t="s">
        <v>1412</v>
      </c>
      <c r="AM1210" t="s">
        <v>144</v>
      </c>
      <c r="AO1210" t="s">
        <v>144</v>
      </c>
    </row>
    <row r="1211" spans="1:44" hidden="1" x14ac:dyDescent="0.3">
      <c r="A1211">
        <v>409053</v>
      </c>
      <c r="B1211" t="s">
        <v>1412</v>
      </c>
      <c r="AD1211" t="s">
        <v>144</v>
      </c>
      <c r="AK1211" t="s">
        <v>144</v>
      </c>
      <c r="AL1211" t="s">
        <v>144</v>
      </c>
      <c r="AM1211" t="s">
        <v>144</v>
      </c>
      <c r="AN1211" t="s">
        <v>145</v>
      </c>
      <c r="AO1211" t="s">
        <v>145</v>
      </c>
      <c r="AP1211" t="s">
        <v>146</v>
      </c>
      <c r="AQ1211" t="s">
        <v>145</v>
      </c>
      <c r="AR1211" t="s">
        <v>145</v>
      </c>
    </row>
    <row r="1212" spans="1:44" hidden="1" x14ac:dyDescent="0.3">
      <c r="A1212">
        <v>409606</v>
      </c>
      <c r="B1212" t="s">
        <v>1412</v>
      </c>
      <c r="AI1212" t="s">
        <v>144</v>
      </c>
    </row>
    <row r="1213" spans="1:44" hidden="1" x14ac:dyDescent="0.3">
      <c r="A1213">
        <v>411043</v>
      </c>
      <c r="B1213" t="s">
        <v>1412</v>
      </c>
      <c r="AJ1213" t="s">
        <v>146</v>
      </c>
      <c r="AN1213" t="s">
        <v>145</v>
      </c>
      <c r="AO1213" t="s">
        <v>145</v>
      </c>
      <c r="AP1213" t="s">
        <v>145</v>
      </c>
      <c r="AQ1213" t="s">
        <v>145</v>
      </c>
      <c r="AR1213" t="s">
        <v>145</v>
      </c>
    </row>
    <row r="1214" spans="1:44" hidden="1" x14ac:dyDescent="0.3">
      <c r="A1214">
        <v>411129</v>
      </c>
      <c r="B1214" t="s">
        <v>1412</v>
      </c>
      <c r="Q1214" t="s">
        <v>144</v>
      </c>
      <c r="AA1214" t="s">
        <v>144</v>
      </c>
      <c r="AE1214" t="s">
        <v>146</v>
      </c>
      <c r="AF1214" t="s">
        <v>144</v>
      </c>
      <c r="AI1214" t="s">
        <v>144</v>
      </c>
      <c r="AJ1214" t="s">
        <v>144</v>
      </c>
    </row>
    <row r="1215" spans="1:44" hidden="1" x14ac:dyDescent="0.3">
      <c r="A1215">
        <v>411205</v>
      </c>
      <c r="B1215" t="s">
        <v>1412</v>
      </c>
      <c r="AD1215" t="s">
        <v>144</v>
      </c>
      <c r="AE1215" t="s">
        <v>144</v>
      </c>
      <c r="AI1215" t="s">
        <v>144</v>
      </c>
      <c r="AK1215" t="s">
        <v>146</v>
      </c>
      <c r="AM1215" t="s">
        <v>144</v>
      </c>
      <c r="AN1215" t="s">
        <v>144</v>
      </c>
      <c r="AO1215" t="s">
        <v>144</v>
      </c>
      <c r="AR1215" t="s">
        <v>146</v>
      </c>
    </row>
    <row r="1216" spans="1:44" hidden="1" x14ac:dyDescent="0.3">
      <c r="A1216">
        <v>411648</v>
      </c>
      <c r="B1216" t="s">
        <v>1412</v>
      </c>
      <c r="AM1216" t="s">
        <v>144</v>
      </c>
    </row>
    <row r="1217" spans="1:44" hidden="1" x14ac:dyDescent="0.3">
      <c r="A1217">
        <v>411796</v>
      </c>
      <c r="B1217" t="s">
        <v>1412</v>
      </c>
      <c r="X1217" t="s">
        <v>144</v>
      </c>
      <c r="AE1217" t="s">
        <v>144</v>
      </c>
      <c r="AM1217" t="s">
        <v>144</v>
      </c>
    </row>
    <row r="1218" spans="1:44" hidden="1" x14ac:dyDescent="0.3">
      <c r="A1218">
        <v>412192</v>
      </c>
      <c r="B1218" t="s">
        <v>1412</v>
      </c>
      <c r="AF1218" t="s">
        <v>144</v>
      </c>
      <c r="AM1218" t="s">
        <v>144</v>
      </c>
    </row>
    <row r="1219" spans="1:44" hidden="1" x14ac:dyDescent="0.3">
      <c r="A1219">
        <v>412715</v>
      </c>
      <c r="B1219" t="s">
        <v>1412</v>
      </c>
      <c r="L1219" t="s">
        <v>144</v>
      </c>
      <c r="R1219" t="s">
        <v>145</v>
      </c>
      <c r="AE1219" t="s">
        <v>146</v>
      </c>
      <c r="AI1219" t="s">
        <v>144</v>
      </c>
      <c r="AJ1219" t="s">
        <v>145</v>
      </c>
      <c r="AK1219" t="s">
        <v>145</v>
      </c>
      <c r="AM1219" t="s">
        <v>145</v>
      </c>
      <c r="AN1219" t="s">
        <v>144</v>
      </c>
      <c r="AO1219" t="s">
        <v>145</v>
      </c>
      <c r="AP1219" t="s">
        <v>145</v>
      </c>
      <c r="AQ1219" t="s">
        <v>144</v>
      </c>
      <c r="AR1219" t="s">
        <v>145</v>
      </c>
    </row>
    <row r="1220" spans="1:44" hidden="1" x14ac:dyDescent="0.3">
      <c r="A1220">
        <v>412978</v>
      </c>
      <c r="B1220" t="s">
        <v>1412</v>
      </c>
      <c r="AA1220" t="s">
        <v>146</v>
      </c>
      <c r="AF1220" t="s">
        <v>145</v>
      </c>
      <c r="AI1220" t="s">
        <v>145</v>
      </c>
      <c r="AJ1220" t="s">
        <v>146</v>
      </c>
      <c r="AK1220" t="s">
        <v>146</v>
      </c>
      <c r="AL1220" t="s">
        <v>146</v>
      </c>
      <c r="AM1220" t="s">
        <v>145</v>
      </c>
      <c r="AN1220" t="s">
        <v>145</v>
      </c>
      <c r="AO1220" t="s">
        <v>145</v>
      </c>
      <c r="AP1220" t="s">
        <v>145</v>
      </c>
      <c r="AQ1220" t="s">
        <v>145</v>
      </c>
      <c r="AR1220" t="s">
        <v>145</v>
      </c>
    </row>
    <row r="1221" spans="1:44" hidden="1" x14ac:dyDescent="0.3">
      <c r="A1221">
        <v>413571</v>
      </c>
      <c r="B1221" t="s">
        <v>1412</v>
      </c>
      <c r="L1221" t="s">
        <v>144</v>
      </c>
      <c r="R1221" t="s">
        <v>144</v>
      </c>
      <c r="S1221" t="s">
        <v>144</v>
      </c>
      <c r="AE1221" t="s">
        <v>145</v>
      </c>
      <c r="AI1221" t="s">
        <v>144</v>
      </c>
      <c r="AJ1221" t="s">
        <v>144</v>
      </c>
      <c r="AK1221" t="s">
        <v>145</v>
      </c>
      <c r="AL1221" t="s">
        <v>144</v>
      </c>
      <c r="AM1221" t="s">
        <v>146</v>
      </c>
      <c r="AN1221" t="s">
        <v>144</v>
      </c>
      <c r="AO1221" t="s">
        <v>145</v>
      </c>
      <c r="AP1221" t="s">
        <v>144</v>
      </c>
      <c r="AQ1221" t="s">
        <v>144</v>
      </c>
      <c r="AR1221" t="s">
        <v>145</v>
      </c>
    </row>
    <row r="1222" spans="1:44" hidden="1" x14ac:dyDescent="0.3">
      <c r="A1222">
        <v>414250</v>
      </c>
      <c r="B1222" t="s">
        <v>1412</v>
      </c>
      <c r="R1222" t="s">
        <v>144</v>
      </c>
      <c r="AE1222" t="s">
        <v>144</v>
      </c>
      <c r="AI1222" t="s">
        <v>144</v>
      </c>
      <c r="AK1222" t="s">
        <v>144</v>
      </c>
      <c r="AN1222" t="s">
        <v>144</v>
      </c>
      <c r="AO1222" t="s">
        <v>144</v>
      </c>
      <c r="AR1222" t="s">
        <v>144</v>
      </c>
    </row>
    <row r="1223" spans="1:44" hidden="1" x14ac:dyDescent="0.3">
      <c r="A1223">
        <v>416043</v>
      </c>
      <c r="B1223" t="s">
        <v>1412</v>
      </c>
      <c r="Q1223" t="s">
        <v>144</v>
      </c>
      <c r="AF1223" t="s">
        <v>146</v>
      </c>
      <c r="AK1223" t="s">
        <v>144</v>
      </c>
      <c r="AM1223" t="s">
        <v>146</v>
      </c>
      <c r="AN1223" t="s">
        <v>145</v>
      </c>
      <c r="AO1223" t="s">
        <v>145</v>
      </c>
      <c r="AP1223" t="s">
        <v>146</v>
      </c>
      <c r="AQ1223" t="s">
        <v>145</v>
      </c>
    </row>
    <row r="1224" spans="1:44" hidden="1" x14ac:dyDescent="0.3">
      <c r="A1224">
        <v>416380</v>
      </c>
      <c r="B1224" t="s">
        <v>1412</v>
      </c>
      <c r="Q1224" t="s">
        <v>144</v>
      </c>
    </row>
    <row r="1225" spans="1:44" hidden="1" x14ac:dyDescent="0.3">
      <c r="A1225">
        <v>416465</v>
      </c>
      <c r="B1225" t="s">
        <v>1412</v>
      </c>
      <c r="AF1225" t="s">
        <v>144</v>
      </c>
      <c r="AI1225" t="s">
        <v>145</v>
      </c>
      <c r="AJ1225" t="s">
        <v>145</v>
      </c>
      <c r="AK1225" t="s">
        <v>145</v>
      </c>
      <c r="AL1225" t="s">
        <v>145</v>
      </c>
      <c r="AM1225" t="s">
        <v>145</v>
      </c>
      <c r="AN1225" t="s">
        <v>145</v>
      </c>
      <c r="AO1225" t="s">
        <v>146</v>
      </c>
      <c r="AP1225" t="s">
        <v>146</v>
      </c>
      <c r="AQ1225" t="s">
        <v>145</v>
      </c>
      <c r="AR1225" t="s">
        <v>145</v>
      </c>
    </row>
    <row r="1226" spans="1:44" hidden="1" x14ac:dyDescent="0.3">
      <c r="A1226">
        <v>416774</v>
      </c>
      <c r="B1226" t="s">
        <v>1412</v>
      </c>
      <c r="Z1226" t="s">
        <v>144</v>
      </c>
      <c r="AD1226" t="s">
        <v>144</v>
      </c>
      <c r="AI1226" t="s">
        <v>145</v>
      </c>
      <c r="AJ1226" t="s">
        <v>146</v>
      </c>
      <c r="AK1226" t="s">
        <v>146</v>
      </c>
      <c r="AL1226" t="s">
        <v>145</v>
      </c>
      <c r="AM1226" t="s">
        <v>146</v>
      </c>
      <c r="AN1226" t="s">
        <v>145</v>
      </c>
      <c r="AO1226" t="s">
        <v>145</v>
      </c>
      <c r="AP1226" t="s">
        <v>145</v>
      </c>
      <c r="AQ1226" t="s">
        <v>145</v>
      </c>
      <c r="AR1226" t="s">
        <v>145</v>
      </c>
    </row>
    <row r="1227" spans="1:44" hidden="1" x14ac:dyDescent="0.3">
      <c r="A1227">
        <v>417135</v>
      </c>
      <c r="B1227" t="s">
        <v>1412</v>
      </c>
      <c r="G1227" t="s">
        <v>144</v>
      </c>
      <c r="AE1227" t="s">
        <v>146</v>
      </c>
      <c r="AI1227" t="s">
        <v>146</v>
      </c>
      <c r="AK1227" t="s">
        <v>146</v>
      </c>
      <c r="AL1227" t="s">
        <v>146</v>
      </c>
      <c r="AM1227" t="s">
        <v>146</v>
      </c>
      <c r="AN1227" t="s">
        <v>145</v>
      </c>
      <c r="AP1227" t="s">
        <v>146</v>
      </c>
      <c r="AQ1227" t="s">
        <v>144</v>
      </c>
      <c r="AR1227" t="s">
        <v>145</v>
      </c>
    </row>
    <row r="1228" spans="1:44" hidden="1" x14ac:dyDescent="0.3">
      <c r="A1228">
        <v>417482</v>
      </c>
      <c r="B1228" t="s">
        <v>1412</v>
      </c>
      <c r="Q1228" t="s">
        <v>144</v>
      </c>
      <c r="AA1228" t="s">
        <v>144</v>
      </c>
      <c r="AF1228" t="s">
        <v>144</v>
      </c>
      <c r="AH1228" t="s">
        <v>144</v>
      </c>
      <c r="AI1228" t="s">
        <v>146</v>
      </c>
      <c r="AJ1228" t="s">
        <v>146</v>
      </c>
      <c r="AK1228" t="s">
        <v>146</v>
      </c>
      <c r="AL1228" t="s">
        <v>146</v>
      </c>
      <c r="AM1228" t="s">
        <v>145</v>
      </c>
      <c r="AN1228" t="s">
        <v>145</v>
      </c>
      <c r="AO1228" t="s">
        <v>145</v>
      </c>
      <c r="AP1228" t="s">
        <v>145</v>
      </c>
      <c r="AQ1228" t="s">
        <v>145</v>
      </c>
      <c r="AR1228" t="s">
        <v>145</v>
      </c>
    </row>
    <row r="1229" spans="1:44" hidden="1" x14ac:dyDescent="0.3">
      <c r="A1229">
        <v>417722</v>
      </c>
      <c r="B1229" t="s">
        <v>1412</v>
      </c>
      <c r="Y1229" t="s">
        <v>144</v>
      </c>
      <c r="AA1229" t="s">
        <v>144</v>
      </c>
      <c r="AF1229" t="s">
        <v>144</v>
      </c>
      <c r="AH1229" t="s">
        <v>144</v>
      </c>
      <c r="AI1229" t="s">
        <v>146</v>
      </c>
      <c r="AM1229" t="s">
        <v>146</v>
      </c>
      <c r="AO1229" t="s">
        <v>146</v>
      </c>
      <c r="AP1229" t="s">
        <v>144</v>
      </c>
      <c r="AQ1229" t="s">
        <v>144</v>
      </c>
      <c r="AR1229" t="s">
        <v>144</v>
      </c>
    </row>
    <row r="1230" spans="1:44" hidden="1" x14ac:dyDescent="0.3">
      <c r="A1230">
        <v>417787</v>
      </c>
      <c r="B1230" t="s">
        <v>1412</v>
      </c>
      <c r="X1230" t="s">
        <v>144</v>
      </c>
      <c r="AA1230" t="s">
        <v>144</v>
      </c>
      <c r="AB1230" t="s">
        <v>144</v>
      </c>
      <c r="AF1230" t="s">
        <v>144</v>
      </c>
      <c r="AI1230" t="s">
        <v>145</v>
      </c>
      <c r="AJ1230" t="s">
        <v>145</v>
      </c>
      <c r="AK1230" t="s">
        <v>145</v>
      </c>
      <c r="AL1230" t="s">
        <v>145</v>
      </c>
      <c r="AM1230" t="s">
        <v>145</v>
      </c>
      <c r="AN1230" t="s">
        <v>145</v>
      </c>
      <c r="AO1230" t="s">
        <v>145</v>
      </c>
      <c r="AP1230" t="s">
        <v>145</v>
      </c>
      <c r="AQ1230" t="s">
        <v>145</v>
      </c>
      <c r="AR1230" t="s">
        <v>145</v>
      </c>
    </row>
    <row r="1231" spans="1:44" hidden="1" x14ac:dyDescent="0.3">
      <c r="A1231">
        <v>418041</v>
      </c>
      <c r="B1231" t="s">
        <v>1412</v>
      </c>
      <c r="S1231" t="s">
        <v>144</v>
      </c>
      <c r="AP1231" t="s">
        <v>144</v>
      </c>
    </row>
    <row r="1232" spans="1:44" hidden="1" x14ac:dyDescent="0.3">
      <c r="A1232">
        <v>418355</v>
      </c>
      <c r="B1232" t="s">
        <v>1412</v>
      </c>
      <c r="Q1232" t="s">
        <v>144</v>
      </c>
      <c r="AE1232" t="s">
        <v>146</v>
      </c>
      <c r="AI1232" t="s">
        <v>144</v>
      </c>
      <c r="AK1232" t="s">
        <v>144</v>
      </c>
      <c r="AN1232" t="s">
        <v>146</v>
      </c>
      <c r="AO1232" t="s">
        <v>144</v>
      </c>
      <c r="AP1232" t="s">
        <v>144</v>
      </c>
      <c r="AR1232" t="s">
        <v>144</v>
      </c>
    </row>
    <row r="1233" spans="1:44" hidden="1" x14ac:dyDescent="0.3">
      <c r="A1233">
        <v>418389</v>
      </c>
      <c r="B1233" t="s">
        <v>1412</v>
      </c>
      <c r="Y1233" t="s">
        <v>144</v>
      </c>
      <c r="AA1233" t="s">
        <v>144</v>
      </c>
      <c r="AE1233" t="s">
        <v>144</v>
      </c>
      <c r="AF1233" t="s">
        <v>144</v>
      </c>
      <c r="AI1233" t="s">
        <v>146</v>
      </c>
      <c r="AJ1233" t="s">
        <v>144</v>
      </c>
      <c r="AK1233" t="s">
        <v>146</v>
      </c>
      <c r="AL1233" t="s">
        <v>146</v>
      </c>
      <c r="AM1233" t="s">
        <v>145</v>
      </c>
      <c r="AN1233" t="s">
        <v>146</v>
      </c>
      <c r="AO1233" t="s">
        <v>146</v>
      </c>
      <c r="AP1233" t="s">
        <v>145</v>
      </c>
      <c r="AQ1233" t="s">
        <v>146</v>
      </c>
      <c r="AR1233" t="s">
        <v>146</v>
      </c>
    </row>
    <row r="1234" spans="1:44" hidden="1" x14ac:dyDescent="0.3">
      <c r="A1234">
        <v>418816</v>
      </c>
      <c r="B1234" t="s">
        <v>1412</v>
      </c>
      <c r="K1234" t="s">
        <v>146</v>
      </c>
      <c r="AF1234" t="s">
        <v>144</v>
      </c>
      <c r="AI1234" t="s">
        <v>146</v>
      </c>
      <c r="AJ1234" t="s">
        <v>146</v>
      </c>
      <c r="AK1234" t="s">
        <v>146</v>
      </c>
      <c r="AL1234" t="s">
        <v>146</v>
      </c>
      <c r="AM1234" t="s">
        <v>146</v>
      </c>
      <c r="AN1234" t="s">
        <v>145</v>
      </c>
      <c r="AO1234" t="s">
        <v>145</v>
      </c>
      <c r="AP1234" t="s">
        <v>145</v>
      </c>
      <c r="AQ1234" t="s">
        <v>145</v>
      </c>
      <c r="AR1234" t="s">
        <v>145</v>
      </c>
    </row>
    <row r="1235" spans="1:44" hidden="1" x14ac:dyDescent="0.3">
      <c r="A1235">
        <v>418847</v>
      </c>
      <c r="B1235" t="s">
        <v>1412</v>
      </c>
      <c r="K1235" t="s">
        <v>146</v>
      </c>
      <c r="AE1235" t="s">
        <v>145</v>
      </c>
      <c r="AF1235" t="s">
        <v>146</v>
      </c>
      <c r="AH1235" t="s">
        <v>146</v>
      </c>
      <c r="AJ1235" t="s">
        <v>144</v>
      </c>
      <c r="AK1235" t="s">
        <v>144</v>
      </c>
      <c r="AL1235" t="s">
        <v>144</v>
      </c>
      <c r="AM1235" t="s">
        <v>144</v>
      </c>
      <c r="AN1235" t="s">
        <v>146</v>
      </c>
      <c r="AO1235" t="s">
        <v>145</v>
      </c>
      <c r="AP1235" t="s">
        <v>146</v>
      </c>
      <c r="AQ1235" t="s">
        <v>146</v>
      </c>
      <c r="AR1235" t="s">
        <v>145</v>
      </c>
    </row>
    <row r="1236" spans="1:44" hidden="1" x14ac:dyDescent="0.3">
      <c r="A1236">
        <v>418975</v>
      </c>
      <c r="B1236" t="s">
        <v>1412</v>
      </c>
      <c r="AB1236" t="s">
        <v>144</v>
      </c>
      <c r="AE1236" t="s">
        <v>144</v>
      </c>
      <c r="AH1236" t="s">
        <v>144</v>
      </c>
      <c r="AI1236" t="s">
        <v>146</v>
      </c>
      <c r="AJ1236" t="s">
        <v>146</v>
      </c>
      <c r="AK1236" t="s">
        <v>146</v>
      </c>
      <c r="AL1236" t="s">
        <v>146</v>
      </c>
      <c r="AM1236" t="s">
        <v>146</v>
      </c>
      <c r="AN1236" t="s">
        <v>145</v>
      </c>
      <c r="AO1236" t="s">
        <v>145</v>
      </c>
      <c r="AP1236" t="s">
        <v>145</v>
      </c>
      <c r="AQ1236" t="s">
        <v>145</v>
      </c>
      <c r="AR1236" t="s">
        <v>145</v>
      </c>
    </row>
    <row r="1237" spans="1:44" hidden="1" x14ac:dyDescent="0.3">
      <c r="A1237">
        <v>418992</v>
      </c>
      <c r="B1237" t="s">
        <v>1412</v>
      </c>
      <c r="AJ1237" t="s">
        <v>144</v>
      </c>
    </row>
    <row r="1238" spans="1:44" hidden="1" x14ac:dyDescent="0.3">
      <c r="A1238">
        <v>419202</v>
      </c>
      <c r="B1238" t="s">
        <v>1412</v>
      </c>
      <c r="W1238" t="s">
        <v>144</v>
      </c>
      <c r="AA1238" t="s">
        <v>144</v>
      </c>
      <c r="AF1238" t="s">
        <v>144</v>
      </c>
      <c r="AI1238" t="s">
        <v>146</v>
      </c>
      <c r="AK1238" t="s">
        <v>145</v>
      </c>
      <c r="AL1238" t="s">
        <v>146</v>
      </c>
      <c r="AN1238" t="s">
        <v>145</v>
      </c>
      <c r="AO1238" t="s">
        <v>145</v>
      </c>
      <c r="AP1238" t="s">
        <v>145</v>
      </c>
      <c r="AQ1238" t="s">
        <v>145</v>
      </c>
      <c r="AR1238" t="s">
        <v>145</v>
      </c>
    </row>
    <row r="1239" spans="1:44" hidden="1" x14ac:dyDescent="0.3">
      <c r="A1239">
        <v>419736</v>
      </c>
      <c r="B1239" t="s">
        <v>1412</v>
      </c>
      <c r="AE1239" t="s">
        <v>144</v>
      </c>
      <c r="AF1239" t="s">
        <v>144</v>
      </c>
      <c r="AH1239" t="s">
        <v>144</v>
      </c>
      <c r="AI1239" t="s">
        <v>146</v>
      </c>
      <c r="AJ1239" t="s">
        <v>146</v>
      </c>
      <c r="AK1239" t="s">
        <v>146</v>
      </c>
      <c r="AM1239" t="s">
        <v>146</v>
      </c>
      <c r="AN1239" t="s">
        <v>145</v>
      </c>
      <c r="AO1239" t="s">
        <v>145</v>
      </c>
      <c r="AP1239" t="s">
        <v>145</v>
      </c>
      <c r="AQ1239" t="s">
        <v>145</v>
      </c>
      <c r="AR1239" t="s">
        <v>145</v>
      </c>
    </row>
    <row r="1240" spans="1:44" hidden="1" x14ac:dyDescent="0.3">
      <c r="A1240">
        <v>419938</v>
      </c>
      <c r="B1240" t="s">
        <v>1412</v>
      </c>
      <c r="AD1240" t="s">
        <v>144</v>
      </c>
      <c r="AI1240" t="s">
        <v>145</v>
      </c>
      <c r="AK1240" t="s">
        <v>146</v>
      </c>
      <c r="AM1240" t="s">
        <v>144</v>
      </c>
      <c r="AO1240" t="s">
        <v>145</v>
      </c>
      <c r="AQ1240" t="s">
        <v>146</v>
      </c>
      <c r="AR1240" t="s">
        <v>144</v>
      </c>
    </row>
    <row r="1241" spans="1:44" hidden="1" x14ac:dyDescent="0.3">
      <c r="A1241">
        <v>420009</v>
      </c>
      <c r="B1241" t="s">
        <v>1412</v>
      </c>
      <c r="AA1241" t="s">
        <v>144</v>
      </c>
      <c r="AF1241" t="s">
        <v>145</v>
      </c>
      <c r="AH1241" t="s">
        <v>144</v>
      </c>
      <c r="AK1241" t="s">
        <v>144</v>
      </c>
      <c r="AM1241" t="s">
        <v>145</v>
      </c>
      <c r="AN1241" t="s">
        <v>146</v>
      </c>
      <c r="AR1241" t="s">
        <v>145</v>
      </c>
    </row>
    <row r="1242" spans="1:44" hidden="1" x14ac:dyDescent="0.3">
      <c r="A1242">
        <v>420154</v>
      </c>
      <c r="B1242" t="s">
        <v>1412</v>
      </c>
      <c r="AA1242" t="s">
        <v>144</v>
      </c>
      <c r="AD1242" t="s">
        <v>144</v>
      </c>
      <c r="AF1242" t="s">
        <v>144</v>
      </c>
      <c r="AG1242" t="s">
        <v>144</v>
      </c>
      <c r="AI1242" t="s">
        <v>146</v>
      </c>
      <c r="AJ1242" t="s">
        <v>146</v>
      </c>
      <c r="AK1242" t="s">
        <v>145</v>
      </c>
      <c r="AL1242" t="s">
        <v>146</v>
      </c>
      <c r="AM1242" t="s">
        <v>146</v>
      </c>
      <c r="AN1242" t="s">
        <v>145</v>
      </c>
      <c r="AO1242" t="s">
        <v>145</v>
      </c>
      <c r="AP1242" t="s">
        <v>145</v>
      </c>
      <c r="AQ1242" t="s">
        <v>145</v>
      </c>
      <c r="AR1242" t="s">
        <v>145</v>
      </c>
    </row>
    <row r="1243" spans="1:44" hidden="1" x14ac:dyDescent="0.3">
      <c r="A1243">
        <v>420163</v>
      </c>
      <c r="B1243" t="s">
        <v>1412</v>
      </c>
      <c r="AA1243" t="s">
        <v>144</v>
      </c>
      <c r="AF1243" t="s">
        <v>145</v>
      </c>
      <c r="AI1243" t="s">
        <v>145</v>
      </c>
      <c r="AJ1243" t="s">
        <v>146</v>
      </c>
      <c r="AK1243" t="s">
        <v>145</v>
      </c>
      <c r="AM1243" t="s">
        <v>145</v>
      </c>
      <c r="AN1243" t="s">
        <v>145</v>
      </c>
      <c r="AO1243" t="s">
        <v>145</v>
      </c>
      <c r="AP1243" t="s">
        <v>145</v>
      </c>
      <c r="AQ1243" t="s">
        <v>145</v>
      </c>
      <c r="AR1243" t="s">
        <v>145</v>
      </c>
    </row>
    <row r="1244" spans="1:44" hidden="1" x14ac:dyDescent="0.3">
      <c r="A1244">
        <v>420184</v>
      </c>
      <c r="B1244" t="s">
        <v>1412</v>
      </c>
      <c r="AA1244" t="s">
        <v>144</v>
      </c>
      <c r="AB1244" t="s">
        <v>144</v>
      </c>
      <c r="AD1244" t="s">
        <v>144</v>
      </c>
      <c r="AF1244" t="s">
        <v>144</v>
      </c>
      <c r="AI1244" t="s">
        <v>145</v>
      </c>
      <c r="AJ1244" t="s">
        <v>146</v>
      </c>
      <c r="AK1244" t="s">
        <v>145</v>
      </c>
      <c r="AL1244" t="s">
        <v>146</v>
      </c>
      <c r="AM1244" t="s">
        <v>145</v>
      </c>
      <c r="AN1244" t="s">
        <v>145</v>
      </c>
      <c r="AO1244" t="s">
        <v>145</v>
      </c>
      <c r="AP1244" t="s">
        <v>145</v>
      </c>
      <c r="AQ1244" t="s">
        <v>145</v>
      </c>
      <c r="AR1244" t="s">
        <v>145</v>
      </c>
    </row>
    <row r="1245" spans="1:44" hidden="1" x14ac:dyDescent="0.3">
      <c r="A1245">
        <v>420497</v>
      </c>
      <c r="B1245" t="s">
        <v>1412</v>
      </c>
      <c r="AA1245" t="s">
        <v>146</v>
      </c>
      <c r="AF1245" t="s">
        <v>146</v>
      </c>
      <c r="AH1245" t="s">
        <v>146</v>
      </c>
      <c r="AJ1245" t="s">
        <v>146</v>
      </c>
      <c r="AK1245" t="s">
        <v>146</v>
      </c>
      <c r="AM1245" t="s">
        <v>146</v>
      </c>
      <c r="AP1245" t="s">
        <v>146</v>
      </c>
      <c r="AQ1245" t="s">
        <v>145</v>
      </c>
      <c r="AR1245" t="s">
        <v>145</v>
      </c>
    </row>
    <row r="1246" spans="1:44" hidden="1" x14ac:dyDescent="0.3">
      <c r="A1246">
        <v>421248</v>
      </c>
      <c r="B1246" t="s">
        <v>1412</v>
      </c>
      <c r="J1246" t="s">
        <v>144</v>
      </c>
      <c r="AD1246" t="s">
        <v>144</v>
      </c>
      <c r="AF1246" t="s">
        <v>144</v>
      </c>
      <c r="AJ1246" t="s">
        <v>146</v>
      </c>
      <c r="AK1246" t="s">
        <v>146</v>
      </c>
      <c r="AL1246" t="s">
        <v>146</v>
      </c>
      <c r="AM1246" t="s">
        <v>145</v>
      </c>
      <c r="AN1246" t="s">
        <v>145</v>
      </c>
      <c r="AO1246" t="s">
        <v>145</v>
      </c>
      <c r="AP1246" t="s">
        <v>145</v>
      </c>
      <c r="AQ1246" t="s">
        <v>145</v>
      </c>
      <c r="AR1246" t="s">
        <v>145</v>
      </c>
    </row>
    <row r="1247" spans="1:44" hidden="1" x14ac:dyDescent="0.3">
      <c r="A1247">
        <v>415209</v>
      </c>
      <c r="B1247" t="s">
        <v>1412</v>
      </c>
      <c r="AF1247" t="s">
        <v>144</v>
      </c>
      <c r="AK1247" t="s">
        <v>146</v>
      </c>
      <c r="AL1247" t="s">
        <v>146</v>
      </c>
      <c r="AM1247" t="s">
        <v>144</v>
      </c>
      <c r="AN1247" t="s">
        <v>146</v>
      </c>
      <c r="AP1247" t="s">
        <v>146</v>
      </c>
      <c r="AQ1247" t="s">
        <v>146</v>
      </c>
      <c r="AR1247" t="s">
        <v>145</v>
      </c>
    </row>
    <row r="1248" spans="1:44" hidden="1" x14ac:dyDescent="0.3">
      <c r="A1248">
        <v>415599</v>
      </c>
      <c r="B1248" t="s">
        <v>1412</v>
      </c>
      <c r="AI1248" t="s">
        <v>146</v>
      </c>
      <c r="AJ1248" t="s">
        <v>146</v>
      </c>
      <c r="AK1248" t="s">
        <v>146</v>
      </c>
      <c r="AM1248" t="s">
        <v>146</v>
      </c>
      <c r="AN1248" t="s">
        <v>145</v>
      </c>
      <c r="AO1248" t="s">
        <v>145</v>
      </c>
      <c r="AP1248" t="s">
        <v>145</v>
      </c>
      <c r="AQ1248" t="s">
        <v>145</v>
      </c>
      <c r="AR1248" t="s">
        <v>145</v>
      </c>
    </row>
    <row r="1249" spans="1:44" hidden="1" x14ac:dyDescent="0.3">
      <c r="A1249">
        <v>421299</v>
      </c>
      <c r="B1249" t="s">
        <v>1412</v>
      </c>
      <c r="AJ1249" t="s">
        <v>146</v>
      </c>
      <c r="AK1249" t="s">
        <v>146</v>
      </c>
      <c r="AM1249" t="s">
        <v>146</v>
      </c>
      <c r="AO1249" t="s">
        <v>146</v>
      </c>
      <c r="AP1249" t="s">
        <v>146</v>
      </c>
      <c r="AQ1249" t="s">
        <v>146</v>
      </c>
      <c r="AR1249" t="s">
        <v>145</v>
      </c>
    </row>
    <row r="1250" spans="1:44" hidden="1" x14ac:dyDescent="0.3">
      <c r="A1250">
        <v>422137</v>
      </c>
      <c r="B1250" t="s">
        <v>1412</v>
      </c>
      <c r="AA1250" t="s">
        <v>144</v>
      </c>
      <c r="AF1250" t="s">
        <v>144</v>
      </c>
      <c r="AK1250" t="s">
        <v>144</v>
      </c>
      <c r="AL1250" t="s">
        <v>144</v>
      </c>
      <c r="AM1250" t="s">
        <v>144</v>
      </c>
      <c r="AN1250" t="s">
        <v>146</v>
      </c>
      <c r="AO1250" t="s">
        <v>146</v>
      </c>
      <c r="AP1250" t="s">
        <v>145</v>
      </c>
      <c r="AQ1250" t="s">
        <v>146</v>
      </c>
    </row>
    <row r="1251" spans="1:44" hidden="1" x14ac:dyDescent="0.3">
      <c r="A1251">
        <v>423125</v>
      </c>
      <c r="B1251" t="s">
        <v>1412</v>
      </c>
      <c r="AE1251" t="s">
        <v>146</v>
      </c>
      <c r="AF1251" t="s">
        <v>144</v>
      </c>
      <c r="AG1251" t="s">
        <v>146</v>
      </c>
      <c r="AI1251" t="s">
        <v>145</v>
      </c>
      <c r="AJ1251" t="s">
        <v>146</v>
      </c>
      <c r="AK1251" t="s">
        <v>145</v>
      </c>
      <c r="AL1251" t="s">
        <v>145</v>
      </c>
      <c r="AM1251" t="s">
        <v>145</v>
      </c>
      <c r="AN1251" t="s">
        <v>145</v>
      </c>
      <c r="AO1251" t="s">
        <v>145</v>
      </c>
      <c r="AP1251" t="s">
        <v>145</v>
      </c>
      <c r="AQ1251" t="s">
        <v>145</v>
      </c>
      <c r="AR1251" t="s">
        <v>145</v>
      </c>
    </row>
    <row r="1252" spans="1:44" hidden="1" x14ac:dyDescent="0.3">
      <c r="A1252">
        <v>423433</v>
      </c>
      <c r="B1252" t="s">
        <v>1412</v>
      </c>
      <c r="L1252" t="s">
        <v>146</v>
      </c>
      <c r="R1252" t="s">
        <v>146</v>
      </c>
      <c r="AE1252" t="s">
        <v>145</v>
      </c>
      <c r="AI1252" t="s">
        <v>146</v>
      </c>
      <c r="AJ1252" t="s">
        <v>146</v>
      </c>
      <c r="AK1252" t="s">
        <v>145</v>
      </c>
      <c r="AM1252" t="s">
        <v>146</v>
      </c>
      <c r="AN1252" t="s">
        <v>145</v>
      </c>
      <c r="AO1252" t="s">
        <v>145</v>
      </c>
      <c r="AP1252" t="s">
        <v>145</v>
      </c>
      <c r="AQ1252" t="s">
        <v>145</v>
      </c>
      <c r="AR1252" t="s">
        <v>145</v>
      </c>
    </row>
    <row r="1253" spans="1:44" hidden="1" x14ac:dyDescent="0.3">
      <c r="A1253">
        <v>423888</v>
      </c>
      <c r="B1253" t="s">
        <v>1412</v>
      </c>
      <c r="AE1253" t="s">
        <v>144</v>
      </c>
      <c r="AF1253" t="s">
        <v>144</v>
      </c>
      <c r="AI1253" t="s">
        <v>146</v>
      </c>
      <c r="AJ1253" t="s">
        <v>146</v>
      </c>
      <c r="AK1253" t="s">
        <v>146</v>
      </c>
      <c r="AL1253" t="s">
        <v>146</v>
      </c>
      <c r="AM1253" t="s">
        <v>146</v>
      </c>
      <c r="AN1253" t="s">
        <v>145</v>
      </c>
      <c r="AO1253" t="s">
        <v>145</v>
      </c>
      <c r="AP1253" t="s">
        <v>145</v>
      </c>
      <c r="AQ1253" t="s">
        <v>145</v>
      </c>
      <c r="AR1253" t="s">
        <v>145</v>
      </c>
    </row>
    <row r="1254" spans="1:44" hidden="1" x14ac:dyDescent="0.3">
      <c r="A1254">
        <v>412245</v>
      </c>
      <c r="B1254" t="s">
        <v>1412</v>
      </c>
      <c r="AO1254" t="s">
        <v>144</v>
      </c>
    </row>
    <row r="1255" spans="1:44" hidden="1" x14ac:dyDescent="0.3">
      <c r="A1255">
        <v>410881</v>
      </c>
      <c r="B1255" t="s">
        <v>1412</v>
      </c>
      <c r="AD1255" t="s">
        <v>144</v>
      </c>
      <c r="AE1255" t="s">
        <v>144</v>
      </c>
      <c r="AI1255" t="s">
        <v>146</v>
      </c>
      <c r="AK1255" t="s">
        <v>145</v>
      </c>
      <c r="AM1255" t="s">
        <v>146</v>
      </c>
      <c r="AO1255" t="s">
        <v>144</v>
      </c>
      <c r="AP1255" t="s">
        <v>145</v>
      </c>
      <c r="AQ1255" t="s">
        <v>146</v>
      </c>
      <c r="AR1255" t="s">
        <v>145</v>
      </c>
    </row>
    <row r="1256" spans="1:44" hidden="1" x14ac:dyDescent="0.3">
      <c r="A1256">
        <v>406883</v>
      </c>
      <c r="B1256" t="s">
        <v>1412</v>
      </c>
      <c r="AM1256" t="s">
        <v>146</v>
      </c>
      <c r="AN1256" t="s">
        <v>145</v>
      </c>
      <c r="AO1256" t="s">
        <v>145</v>
      </c>
      <c r="AP1256" t="s">
        <v>145</v>
      </c>
      <c r="AQ1256" t="s">
        <v>145</v>
      </c>
      <c r="AR1256" t="s">
        <v>145</v>
      </c>
    </row>
    <row r="1257" spans="1:44" hidden="1" x14ac:dyDescent="0.3">
      <c r="A1257">
        <v>410064</v>
      </c>
      <c r="B1257" t="s">
        <v>1412</v>
      </c>
      <c r="AI1257" t="s">
        <v>145</v>
      </c>
      <c r="AJ1257" t="s">
        <v>145</v>
      </c>
      <c r="AK1257" t="s">
        <v>145</v>
      </c>
      <c r="AL1257" t="s">
        <v>145</v>
      </c>
      <c r="AM1257" t="s">
        <v>145</v>
      </c>
      <c r="AN1257" t="s">
        <v>145</v>
      </c>
      <c r="AO1257" t="s">
        <v>145</v>
      </c>
      <c r="AP1257" t="s">
        <v>145</v>
      </c>
      <c r="AQ1257" t="s">
        <v>145</v>
      </c>
      <c r="AR1257" t="s">
        <v>145</v>
      </c>
    </row>
    <row r="1258" spans="1:44" hidden="1" x14ac:dyDescent="0.3">
      <c r="A1258">
        <v>410624</v>
      </c>
      <c r="B1258" t="s">
        <v>1412</v>
      </c>
      <c r="AA1258" t="s">
        <v>145</v>
      </c>
      <c r="AE1258" t="s">
        <v>145</v>
      </c>
      <c r="AF1258" t="s">
        <v>145</v>
      </c>
      <c r="AI1258" t="s">
        <v>145</v>
      </c>
      <c r="AJ1258" t="s">
        <v>146</v>
      </c>
      <c r="AK1258" t="s">
        <v>145</v>
      </c>
      <c r="AL1258" t="s">
        <v>146</v>
      </c>
      <c r="AM1258" t="s">
        <v>145</v>
      </c>
      <c r="AN1258" t="s">
        <v>145</v>
      </c>
      <c r="AO1258" t="s">
        <v>145</v>
      </c>
      <c r="AP1258" t="s">
        <v>145</v>
      </c>
      <c r="AQ1258" t="s">
        <v>145</v>
      </c>
      <c r="AR1258" t="s">
        <v>145</v>
      </c>
    </row>
    <row r="1259" spans="1:44" hidden="1" x14ac:dyDescent="0.3">
      <c r="A1259">
        <v>414187</v>
      </c>
      <c r="B1259" t="s">
        <v>1412</v>
      </c>
      <c r="AG1259" t="s">
        <v>146</v>
      </c>
      <c r="AJ1259" t="s">
        <v>146</v>
      </c>
      <c r="AN1259" t="s">
        <v>145</v>
      </c>
      <c r="AO1259" t="s">
        <v>145</v>
      </c>
      <c r="AP1259" t="s">
        <v>145</v>
      </c>
      <c r="AQ1259" t="s">
        <v>145</v>
      </c>
      <c r="AR1259" t="s">
        <v>145</v>
      </c>
    </row>
    <row r="1260" spans="1:44" hidden="1" x14ac:dyDescent="0.3">
      <c r="A1260">
        <v>415070</v>
      </c>
      <c r="B1260" t="s">
        <v>1412</v>
      </c>
      <c r="L1260" t="s">
        <v>144</v>
      </c>
      <c r="AM1260" t="s">
        <v>146</v>
      </c>
      <c r="AN1260" t="s">
        <v>145</v>
      </c>
      <c r="AO1260" t="s">
        <v>145</v>
      </c>
      <c r="AP1260" t="s">
        <v>145</v>
      </c>
      <c r="AQ1260" t="s">
        <v>145</v>
      </c>
      <c r="AR1260" t="s">
        <v>145</v>
      </c>
    </row>
    <row r="1261" spans="1:44" hidden="1" x14ac:dyDescent="0.3">
      <c r="A1261">
        <v>416463</v>
      </c>
      <c r="B1261" t="s">
        <v>1412</v>
      </c>
      <c r="AA1261" t="s">
        <v>144</v>
      </c>
      <c r="AF1261" t="s">
        <v>144</v>
      </c>
      <c r="AG1261" t="s">
        <v>146</v>
      </c>
      <c r="AH1261" t="s">
        <v>144</v>
      </c>
      <c r="AI1261" t="s">
        <v>146</v>
      </c>
      <c r="AJ1261" t="s">
        <v>146</v>
      </c>
      <c r="AK1261" t="s">
        <v>146</v>
      </c>
      <c r="AM1261" t="s">
        <v>146</v>
      </c>
      <c r="AN1261" t="s">
        <v>145</v>
      </c>
      <c r="AO1261" t="s">
        <v>145</v>
      </c>
      <c r="AP1261" t="s">
        <v>145</v>
      </c>
      <c r="AQ1261" t="s">
        <v>145</v>
      </c>
      <c r="AR1261" t="s">
        <v>145</v>
      </c>
    </row>
    <row r="1262" spans="1:44" hidden="1" x14ac:dyDescent="0.3">
      <c r="A1262">
        <v>417829</v>
      </c>
      <c r="B1262" t="s">
        <v>1412</v>
      </c>
      <c r="L1262" t="s">
        <v>146</v>
      </c>
      <c r="AE1262" t="s">
        <v>146</v>
      </c>
      <c r="AH1262" t="s">
        <v>144</v>
      </c>
      <c r="AI1262" t="s">
        <v>145</v>
      </c>
      <c r="AJ1262" t="s">
        <v>145</v>
      </c>
      <c r="AK1262" t="s">
        <v>145</v>
      </c>
      <c r="AL1262" t="s">
        <v>145</v>
      </c>
      <c r="AM1262" t="s">
        <v>145</v>
      </c>
      <c r="AN1262" t="s">
        <v>145</v>
      </c>
      <c r="AO1262" t="s">
        <v>145</v>
      </c>
      <c r="AP1262" t="s">
        <v>145</v>
      </c>
      <c r="AQ1262" t="s">
        <v>145</v>
      </c>
      <c r="AR1262" t="s">
        <v>145</v>
      </c>
    </row>
    <row r="1263" spans="1:44" hidden="1" x14ac:dyDescent="0.3">
      <c r="A1263">
        <v>418021</v>
      </c>
      <c r="B1263" t="s">
        <v>1412</v>
      </c>
      <c r="AE1263" t="s">
        <v>144</v>
      </c>
      <c r="AF1263" t="s">
        <v>144</v>
      </c>
      <c r="AH1263" t="s">
        <v>144</v>
      </c>
      <c r="AI1263" t="s">
        <v>145</v>
      </c>
      <c r="AJ1263" t="s">
        <v>146</v>
      </c>
      <c r="AL1263" t="s">
        <v>146</v>
      </c>
      <c r="AM1263" t="s">
        <v>146</v>
      </c>
      <c r="AN1263" t="s">
        <v>145</v>
      </c>
      <c r="AO1263" t="s">
        <v>145</v>
      </c>
      <c r="AP1263" t="s">
        <v>145</v>
      </c>
      <c r="AQ1263" t="s">
        <v>145</v>
      </c>
      <c r="AR1263" t="s">
        <v>145</v>
      </c>
    </row>
    <row r="1264" spans="1:44" hidden="1" x14ac:dyDescent="0.3">
      <c r="A1264">
        <v>418217</v>
      </c>
      <c r="B1264" t="s">
        <v>1412</v>
      </c>
      <c r="AD1264" t="s">
        <v>144</v>
      </c>
      <c r="AE1264" t="s">
        <v>146</v>
      </c>
      <c r="AH1264" t="s">
        <v>144</v>
      </c>
      <c r="AJ1264" t="s">
        <v>146</v>
      </c>
      <c r="AK1264" t="s">
        <v>146</v>
      </c>
      <c r="AM1264" t="s">
        <v>146</v>
      </c>
      <c r="AN1264" t="s">
        <v>145</v>
      </c>
      <c r="AO1264" t="s">
        <v>145</v>
      </c>
      <c r="AP1264" t="s">
        <v>145</v>
      </c>
      <c r="AQ1264" t="s">
        <v>145</v>
      </c>
      <c r="AR1264" t="s">
        <v>145</v>
      </c>
    </row>
    <row r="1265" spans="1:44" hidden="1" x14ac:dyDescent="0.3">
      <c r="A1265">
        <v>419197</v>
      </c>
      <c r="B1265" t="s">
        <v>1412</v>
      </c>
      <c r="S1265" t="s">
        <v>144</v>
      </c>
      <c r="AF1265" t="s">
        <v>145</v>
      </c>
      <c r="AH1265" t="s">
        <v>145</v>
      </c>
      <c r="AI1265" t="s">
        <v>145</v>
      </c>
      <c r="AJ1265" t="s">
        <v>146</v>
      </c>
      <c r="AK1265" t="s">
        <v>145</v>
      </c>
      <c r="AL1265" t="s">
        <v>145</v>
      </c>
      <c r="AM1265" t="s">
        <v>145</v>
      </c>
      <c r="AN1265" t="s">
        <v>145</v>
      </c>
      <c r="AO1265" t="s">
        <v>145</v>
      </c>
      <c r="AP1265" t="s">
        <v>145</v>
      </c>
      <c r="AQ1265" t="s">
        <v>145</v>
      </c>
      <c r="AR1265" t="s">
        <v>145</v>
      </c>
    </row>
    <row r="1266" spans="1:44" hidden="1" x14ac:dyDescent="0.3">
      <c r="A1266">
        <v>419203</v>
      </c>
      <c r="B1266" t="s">
        <v>1412</v>
      </c>
      <c r="AN1266" t="s">
        <v>145</v>
      </c>
      <c r="AO1266" t="s">
        <v>145</v>
      </c>
      <c r="AP1266" t="s">
        <v>145</v>
      </c>
      <c r="AQ1266" t="s">
        <v>145</v>
      </c>
      <c r="AR1266" t="s">
        <v>145</v>
      </c>
    </row>
    <row r="1267" spans="1:44" hidden="1" x14ac:dyDescent="0.3">
      <c r="A1267">
        <v>419223</v>
      </c>
      <c r="B1267" t="s">
        <v>1412</v>
      </c>
      <c r="R1267" t="s">
        <v>144</v>
      </c>
      <c r="AI1267" t="s">
        <v>145</v>
      </c>
      <c r="AJ1267" t="s">
        <v>146</v>
      </c>
      <c r="AK1267" t="s">
        <v>145</v>
      </c>
      <c r="AL1267" t="s">
        <v>146</v>
      </c>
      <c r="AN1267" t="s">
        <v>145</v>
      </c>
      <c r="AO1267" t="s">
        <v>145</v>
      </c>
      <c r="AP1267" t="s">
        <v>145</v>
      </c>
      <c r="AQ1267" t="s">
        <v>145</v>
      </c>
      <c r="AR1267" t="s">
        <v>145</v>
      </c>
    </row>
    <row r="1268" spans="1:44" hidden="1" x14ac:dyDescent="0.3">
      <c r="A1268">
        <v>419239</v>
      </c>
      <c r="B1268" t="s">
        <v>1412</v>
      </c>
      <c r="AG1268" t="s">
        <v>145</v>
      </c>
      <c r="AJ1268" t="s">
        <v>146</v>
      </c>
      <c r="AN1268" t="s">
        <v>145</v>
      </c>
      <c r="AO1268" t="s">
        <v>145</v>
      </c>
      <c r="AP1268" t="s">
        <v>145</v>
      </c>
      <c r="AQ1268" t="s">
        <v>145</v>
      </c>
      <c r="AR1268" t="s">
        <v>145</v>
      </c>
    </row>
    <row r="1269" spans="1:44" hidden="1" x14ac:dyDescent="0.3">
      <c r="A1269">
        <v>419242</v>
      </c>
      <c r="B1269" t="s">
        <v>1412</v>
      </c>
      <c r="AC1269" t="s">
        <v>144</v>
      </c>
      <c r="AF1269" t="s">
        <v>146</v>
      </c>
      <c r="AJ1269" t="s">
        <v>145</v>
      </c>
      <c r="AN1269" t="s">
        <v>145</v>
      </c>
      <c r="AO1269" t="s">
        <v>145</v>
      </c>
      <c r="AP1269" t="s">
        <v>145</v>
      </c>
      <c r="AQ1269" t="s">
        <v>145</v>
      </c>
      <c r="AR1269" t="s">
        <v>145</v>
      </c>
    </row>
    <row r="1270" spans="1:44" hidden="1" x14ac:dyDescent="0.3">
      <c r="A1270">
        <v>419759</v>
      </c>
      <c r="B1270" t="s">
        <v>1412</v>
      </c>
      <c r="AE1270" t="s">
        <v>144</v>
      </c>
      <c r="AF1270" t="s">
        <v>144</v>
      </c>
      <c r="AI1270" t="s">
        <v>145</v>
      </c>
      <c r="AJ1270" t="s">
        <v>145</v>
      </c>
      <c r="AK1270" t="s">
        <v>145</v>
      </c>
      <c r="AL1270" t="s">
        <v>145</v>
      </c>
      <c r="AM1270" t="s">
        <v>145</v>
      </c>
      <c r="AN1270" t="s">
        <v>145</v>
      </c>
      <c r="AO1270" t="s">
        <v>145</v>
      </c>
      <c r="AP1270" t="s">
        <v>145</v>
      </c>
      <c r="AQ1270" t="s">
        <v>145</v>
      </c>
      <c r="AR1270" t="s">
        <v>145</v>
      </c>
    </row>
    <row r="1271" spans="1:44" hidden="1" x14ac:dyDescent="0.3">
      <c r="A1271">
        <v>419761</v>
      </c>
      <c r="B1271" t="s">
        <v>1412</v>
      </c>
      <c r="R1271" t="s">
        <v>144</v>
      </c>
      <c r="S1271" t="s">
        <v>144</v>
      </c>
      <c r="AF1271" t="s">
        <v>144</v>
      </c>
      <c r="AI1271" t="s">
        <v>146</v>
      </c>
      <c r="AJ1271" t="s">
        <v>145</v>
      </c>
      <c r="AK1271" t="s">
        <v>145</v>
      </c>
      <c r="AL1271" t="s">
        <v>145</v>
      </c>
      <c r="AM1271" t="s">
        <v>146</v>
      </c>
      <c r="AN1271" t="s">
        <v>145</v>
      </c>
      <c r="AO1271" t="s">
        <v>145</v>
      </c>
      <c r="AP1271" t="s">
        <v>145</v>
      </c>
      <c r="AQ1271" t="s">
        <v>145</v>
      </c>
      <c r="AR1271" t="s">
        <v>145</v>
      </c>
    </row>
    <row r="1272" spans="1:44" hidden="1" x14ac:dyDescent="0.3">
      <c r="A1272">
        <v>419786</v>
      </c>
      <c r="B1272" t="s">
        <v>1412</v>
      </c>
      <c r="AN1272" t="s">
        <v>145</v>
      </c>
      <c r="AO1272" t="s">
        <v>145</v>
      </c>
      <c r="AP1272" t="s">
        <v>145</v>
      </c>
      <c r="AQ1272" t="s">
        <v>145</v>
      </c>
      <c r="AR1272" t="s">
        <v>145</v>
      </c>
    </row>
    <row r="1273" spans="1:44" hidden="1" x14ac:dyDescent="0.3">
      <c r="A1273">
        <v>419789</v>
      </c>
      <c r="B1273" t="s">
        <v>1412</v>
      </c>
      <c r="L1273" t="s">
        <v>144</v>
      </c>
      <c r="S1273" t="s">
        <v>144</v>
      </c>
      <c r="AA1273" t="s">
        <v>144</v>
      </c>
      <c r="AK1273" t="s">
        <v>145</v>
      </c>
      <c r="AM1273" t="s">
        <v>146</v>
      </c>
      <c r="AN1273" t="s">
        <v>145</v>
      </c>
      <c r="AO1273" t="s">
        <v>145</v>
      </c>
      <c r="AP1273" t="s">
        <v>145</v>
      </c>
      <c r="AQ1273" t="s">
        <v>145</v>
      </c>
      <c r="AR1273" t="s">
        <v>145</v>
      </c>
    </row>
    <row r="1274" spans="1:44" hidden="1" x14ac:dyDescent="0.3">
      <c r="A1274">
        <v>420106</v>
      </c>
      <c r="B1274" t="s">
        <v>1412</v>
      </c>
      <c r="AE1274" t="s">
        <v>144</v>
      </c>
      <c r="AJ1274" t="s">
        <v>146</v>
      </c>
      <c r="AN1274" t="s">
        <v>145</v>
      </c>
      <c r="AO1274" t="s">
        <v>145</v>
      </c>
      <c r="AP1274" t="s">
        <v>145</v>
      </c>
      <c r="AQ1274" t="s">
        <v>145</v>
      </c>
      <c r="AR1274" t="s">
        <v>145</v>
      </c>
    </row>
    <row r="1275" spans="1:44" hidden="1" x14ac:dyDescent="0.3">
      <c r="A1275">
        <v>420165</v>
      </c>
      <c r="B1275" t="s">
        <v>1412</v>
      </c>
      <c r="Q1275" t="s">
        <v>144</v>
      </c>
      <c r="AF1275" t="s">
        <v>144</v>
      </c>
      <c r="AI1275" t="s">
        <v>146</v>
      </c>
      <c r="AJ1275" t="s">
        <v>146</v>
      </c>
      <c r="AK1275" t="s">
        <v>146</v>
      </c>
      <c r="AL1275" t="s">
        <v>146</v>
      </c>
      <c r="AM1275" t="s">
        <v>146</v>
      </c>
      <c r="AN1275" t="s">
        <v>145</v>
      </c>
      <c r="AO1275" t="s">
        <v>145</v>
      </c>
      <c r="AP1275" t="s">
        <v>145</v>
      </c>
      <c r="AQ1275" t="s">
        <v>145</v>
      </c>
      <c r="AR1275" t="s">
        <v>145</v>
      </c>
    </row>
    <row r="1276" spans="1:44" hidden="1" x14ac:dyDescent="0.3">
      <c r="A1276">
        <v>420197</v>
      </c>
      <c r="B1276" t="s">
        <v>1412</v>
      </c>
      <c r="AD1276" t="s">
        <v>144</v>
      </c>
      <c r="AI1276" t="s">
        <v>146</v>
      </c>
      <c r="AJ1276" t="s">
        <v>146</v>
      </c>
      <c r="AK1276" t="s">
        <v>145</v>
      </c>
      <c r="AL1276" t="s">
        <v>146</v>
      </c>
      <c r="AN1276" t="s">
        <v>145</v>
      </c>
      <c r="AO1276" t="s">
        <v>145</v>
      </c>
      <c r="AP1276" t="s">
        <v>145</v>
      </c>
      <c r="AQ1276" t="s">
        <v>145</v>
      </c>
      <c r="AR1276" t="s">
        <v>145</v>
      </c>
    </row>
    <row r="1277" spans="1:44" hidden="1" x14ac:dyDescent="0.3">
      <c r="A1277">
        <v>420481</v>
      </c>
      <c r="B1277" t="s">
        <v>1412</v>
      </c>
      <c r="AE1277" t="s">
        <v>144</v>
      </c>
      <c r="AH1277" t="s">
        <v>144</v>
      </c>
      <c r="AI1277" t="s">
        <v>146</v>
      </c>
      <c r="AJ1277" t="s">
        <v>146</v>
      </c>
      <c r="AK1277" t="s">
        <v>145</v>
      </c>
      <c r="AM1277" t="s">
        <v>146</v>
      </c>
      <c r="AN1277" t="s">
        <v>145</v>
      </c>
      <c r="AO1277" t="s">
        <v>145</v>
      </c>
      <c r="AP1277" t="s">
        <v>145</v>
      </c>
      <c r="AQ1277" t="s">
        <v>145</v>
      </c>
      <c r="AR1277" t="s">
        <v>145</v>
      </c>
    </row>
    <row r="1278" spans="1:44" hidden="1" x14ac:dyDescent="0.3">
      <c r="A1278">
        <v>420682</v>
      </c>
      <c r="B1278" t="s">
        <v>1412</v>
      </c>
      <c r="AA1278" t="s">
        <v>144</v>
      </c>
      <c r="AE1278" t="s">
        <v>144</v>
      </c>
      <c r="AI1278" t="s">
        <v>145</v>
      </c>
      <c r="AJ1278" t="s">
        <v>146</v>
      </c>
      <c r="AK1278" t="s">
        <v>146</v>
      </c>
      <c r="AL1278" t="s">
        <v>146</v>
      </c>
      <c r="AM1278" t="s">
        <v>146</v>
      </c>
      <c r="AN1278" t="s">
        <v>145</v>
      </c>
      <c r="AO1278" t="s">
        <v>145</v>
      </c>
      <c r="AP1278" t="s">
        <v>145</v>
      </c>
      <c r="AQ1278" t="s">
        <v>145</v>
      </c>
      <c r="AR1278" t="s">
        <v>145</v>
      </c>
    </row>
    <row r="1279" spans="1:44" hidden="1" x14ac:dyDescent="0.3">
      <c r="A1279">
        <v>420688</v>
      </c>
      <c r="B1279" t="s">
        <v>1412</v>
      </c>
      <c r="AA1279" t="s">
        <v>144</v>
      </c>
      <c r="AF1279" t="s">
        <v>146</v>
      </c>
      <c r="AI1279" t="s">
        <v>146</v>
      </c>
      <c r="AJ1279" t="s">
        <v>146</v>
      </c>
      <c r="AK1279" t="s">
        <v>146</v>
      </c>
      <c r="AL1279" t="s">
        <v>146</v>
      </c>
      <c r="AM1279" t="s">
        <v>146</v>
      </c>
      <c r="AN1279" t="s">
        <v>145</v>
      </c>
      <c r="AO1279" t="s">
        <v>145</v>
      </c>
      <c r="AP1279" t="s">
        <v>145</v>
      </c>
      <c r="AQ1279" t="s">
        <v>145</v>
      </c>
      <c r="AR1279" t="s">
        <v>145</v>
      </c>
    </row>
    <row r="1280" spans="1:44" hidden="1" x14ac:dyDescent="0.3">
      <c r="A1280">
        <v>421051</v>
      </c>
      <c r="B1280" t="s">
        <v>1412</v>
      </c>
      <c r="AE1280" t="s">
        <v>145</v>
      </c>
      <c r="AH1280" t="s">
        <v>144</v>
      </c>
      <c r="AJ1280" t="s">
        <v>145</v>
      </c>
      <c r="AL1280" t="s">
        <v>146</v>
      </c>
      <c r="AM1280" t="s">
        <v>146</v>
      </c>
      <c r="AN1280" t="s">
        <v>145</v>
      </c>
      <c r="AO1280" t="s">
        <v>145</v>
      </c>
      <c r="AP1280" t="s">
        <v>145</v>
      </c>
      <c r="AQ1280" t="s">
        <v>145</v>
      </c>
      <c r="AR1280" t="s">
        <v>145</v>
      </c>
    </row>
    <row r="1281" spans="1:44" hidden="1" x14ac:dyDescent="0.3">
      <c r="A1281">
        <v>421153</v>
      </c>
      <c r="B1281" t="s">
        <v>1412</v>
      </c>
      <c r="AH1281" t="s">
        <v>144</v>
      </c>
      <c r="AM1281" t="s">
        <v>146</v>
      </c>
      <c r="AN1281" t="s">
        <v>145</v>
      </c>
      <c r="AO1281" t="s">
        <v>145</v>
      </c>
      <c r="AP1281" t="s">
        <v>145</v>
      </c>
      <c r="AQ1281" t="s">
        <v>145</v>
      </c>
      <c r="AR1281" t="s">
        <v>145</v>
      </c>
    </row>
    <row r="1282" spans="1:44" hidden="1" x14ac:dyDescent="0.3">
      <c r="A1282">
        <v>421282</v>
      </c>
      <c r="B1282" t="s">
        <v>1412</v>
      </c>
      <c r="AA1282" t="s">
        <v>145</v>
      </c>
      <c r="AE1282" t="s">
        <v>145</v>
      </c>
      <c r="AF1282" t="s">
        <v>145</v>
      </c>
      <c r="AJ1282" t="s">
        <v>145</v>
      </c>
      <c r="AM1282" t="s">
        <v>145</v>
      </c>
      <c r="AN1282" t="s">
        <v>145</v>
      </c>
      <c r="AO1282" t="s">
        <v>145</v>
      </c>
      <c r="AP1282" t="s">
        <v>145</v>
      </c>
      <c r="AQ1282" t="s">
        <v>145</v>
      </c>
      <c r="AR1282" t="s">
        <v>145</v>
      </c>
    </row>
    <row r="1283" spans="1:44" hidden="1" x14ac:dyDescent="0.3">
      <c r="A1283">
        <v>421330</v>
      </c>
      <c r="B1283" t="s">
        <v>1412</v>
      </c>
      <c r="AF1283" t="s">
        <v>144</v>
      </c>
      <c r="AH1283" t="s">
        <v>144</v>
      </c>
      <c r="AI1283" t="s">
        <v>146</v>
      </c>
      <c r="AJ1283" t="s">
        <v>145</v>
      </c>
      <c r="AK1283" t="s">
        <v>146</v>
      </c>
      <c r="AN1283" t="s">
        <v>145</v>
      </c>
      <c r="AO1283" t="s">
        <v>145</v>
      </c>
      <c r="AP1283" t="s">
        <v>145</v>
      </c>
      <c r="AQ1283" t="s">
        <v>145</v>
      </c>
      <c r="AR1283" t="s">
        <v>145</v>
      </c>
    </row>
    <row r="1284" spans="1:44" hidden="1" x14ac:dyDescent="0.3">
      <c r="A1284">
        <v>421491</v>
      </c>
      <c r="B1284" t="s">
        <v>1412</v>
      </c>
      <c r="S1284" t="s">
        <v>144</v>
      </c>
      <c r="AI1284" t="s">
        <v>146</v>
      </c>
      <c r="AJ1284" t="s">
        <v>146</v>
      </c>
      <c r="AK1284" t="s">
        <v>146</v>
      </c>
      <c r="AL1284" t="s">
        <v>146</v>
      </c>
      <c r="AM1284" t="s">
        <v>146</v>
      </c>
      <c r="AN1284" t="s">
        <v>145</v>
      </c>
      <c r="AO1284" t="s">
        <v>145</v>
      </c>
      <c r="AP1284" t="s">
        <v>145</v>
      </c>
      <c r="AQ1284" t="s">
        <v>145</v>
      </c>
      <c r="AR1284" t="s">
        <v>145</v>
      </c>
    </row>
    <row r="1285" spans="1:44" hidden="1" x14ac:dyDescent="0.3">
      <c r="A1285">
        <v>421523</v>
      </c>
      <c r="B1285" t="s">
        <v>1412</v>
      </c>
      <c r="AI1285" t="s">
        <v>146</v>
      </c>
      <c r="AJ1285" t="s">
        <v>145</v>
      </c>
      <c r="AM1285" t="s">
        <v>145</v>
      </c>
      <c r="AN1285" t="s">
        <v>145</v>
      </c>
      <c r="AO1285" t="s">
        <v>145</v>
      </c>
      <c r="AP1285" t="s">
        <v>145</v>
      </c>
      <c r="AQ1285" t="s">
        <v>145</v>
      </c>
      <c r="AR1285" t="s">
        <v>145</v>
      </c>
    </row>
    <row r="1286" spans="1:44" hidden="1" x14ac:dyDescent="0.3">
      <c r="A1286">
        <v>421791</v>
      </c>
      <c r="B1286" t="s">
        <v>1412</v>
      </c>
      <c r="T1286" t="s">
        <v>144</v>
      </c>
      <c r="AF1286" t="s">
        <v>144</v>
      </c>
      <c r="AI1286" t="s">
        <v>146</v>
      </c>
      <c r="AJ1286" t="s">
        <v>146</v>
      </c>
      <c r="AK1286" t="s">
        <v>146</v>
      </c>
      <c r="AM1286" t="s">
        <v>146</v>
      </c>
      <c r="AN1286" t="s">
        <v>145</v>
      </c>
      <c r="AO1286" t="s">
        <v>145</v>
      </c>
      <c r="AP1286" t="s">
        <v>145</v>
      </c>
      <c r="AQ1286" t="s">
        <v>145</v>
      </c>
      <c r="AR1286" t="s">
        <v>145</v>
      </c>
    </row>
    <row r="1287" spans="1:44" hidden="1" x14ac:dyDescent="0.3">
      <c r="A1287">
        <v>421855</v>
      </c>
      <c r="B1287" t="s">
        <v>1412</v>
      </c>
      <c r="R1287" t="s">
        <v>146</v>
      </c>
      <c r="AD1287" t="s">
        <v>144</v>
      </c>
      <c r="AE1287" t="s">
        <v>146</v>
      </c>
      <c r="AF1287" t="s">
        <v>144</v>
      </c>
      <c r="AI1287" t="s">
        <v>146</v>
      </c>
      <c r="AJ1287" t="s">
        <v>146</v>
      </c>
      <c r="AK1287" t="s">
        <v>146</v>
      </c>
      <c r="AL1287" t="s">
        <v>146</v>
      </c>
      <c r="AM1287" t="s">
        <v>145</v>
      </c>
      <c r="AN1287" t="s">
        <v>145</v>
      </c>
      <c r="AO1287" t="s">
        <v>145</v>
      </c>
      <c r="AP1287" t="s">
        <v>145</v>
      </c>
      <c r="AQ1287" t="s">
        <v>145</v>
      </c>
      <c r="AR1287" t="s">
        <v>145</v>
      </c>
    </row>
    <row r="1288" spans="1:44" hidden="1" x14ac:dyDescent="0.3">
      <c r="A1288">
        <v>422462</v>
      </c>
      <c r="B1288" t="s">
        <v>1412</v>
      </c>
      <c r="AK1288" t="s">
        <v>146</v>
      </c>
      <c r="AN1288" t="s">
        <v>145</v>
      </c>
      <c r="AO1288" t="s">
        <v>145</v>
      </c>
      <c r="AP1288" t="s">
        <v>145</v>
      </c>
      <c r="AQ1288" t="s">
        <v>145</v>
      </c>
      <c r="AR1288" t="s">
        <v>145</v>
      </c>
    </row>
    <row r="1289" spans="1:44" hidden="1" x14ac:dyDescent="0.3">
      <c r="A1289">
        <v>422584</v>
      </c>
      <c r="B1289" t="s">
        <v>1412</v>
      </c>
      <c r="AJ1289" t="s">
        <v>146</v>
      </c>
      <c r="AN1289" t="s">
        <v>145</v>
      </c>
      <c r="AO1289" t="s">
        <v>145</v>
      </c>
      <c r="AP1289" t="s">
        <v>145</v>
      </c>
      <c r="AQ1289" t="s">
        <v>145</v>
      </c>
      <c r="AR1289" t="s">
        <v>145</v>
      </c>
    </row>
    <row r="1290" spans="1:44" hidden="1" x14ac:dyDescent="0.3">
      <c r="A1290">
        <v>422592</v>
      </c>
      <c r="B1290" t="s">
        <v>1412</v>
      </c>
      <c r="L1290" t="s">
        <v>144</v>
      </c>
      <c r="AE1290" t="s">
        <v>144</v>
      </c>
      <c r="AI1290" t="s">
        <v>146</v>
      </c>
      <c r="AJ1290" t="s">
        <v>146</v>
      </c>
      <c r="AK1290" t="s">
        <v>146</v>
      </c>
      <c r="AL1290" t="s">
        <v>146</v>
      </c>
      <c r="AN1290" t="s">
        <v>145</v>
      </c>
      <c r="AO1290" t="s">
        <v>145</v>
      </c>
      <c r="AP1290" t="s">
        <v>145</v>
      </c>
      <c r="AQ1290" t="s">
        <v>145</v>
      </c>
      <c r="AR1290" t="s">
        <v>145</v>
      </c>
    </row>
    <row r="1291" spans="1:44" hidden="1" x14ac:dyDescent="0.3">
      <c r="A1291">
        <v>422597</v>
      </c>
      <c r="B1291" t="s">
        <v>1412</v>
      </c>
      <c r="R1291" t="s">
        <v>145</v>
      </c>
      <c r="AE1291" t="s">
        <v>146</v>
      </c>
      <c r="AJ1291" t="s">
        <v>146</v>
      </c>
      <c r="AK1291" t="s">
        <v>146</v>
      </c>
      <c r="AL1291" t="s">
        <v>146</v>
      </c>
      <c r="AN1291" t="s">
        <v>145</v>
      </c>
      <c r="AO1291" t="s">
        <v>145</v>
      </c>
      <c r="AP1291" t="s">
        <v>145</v>
      </c>
      <c r="AQ1291" t="s">
        <v>145</v>
      </c>
      <c r="AR1291" t="s">
        <v>145</v>
      </c>
    </row>
    <row r="1292" spans="1:44" hidden="1" x14ac:dyDescent="0.3">
      <c r="A1292">
        <v>422846</v>
      </c>
      <c r="B1292" t="s">
        <v>1412</v>
      </c>
      <c r="AA1292" t="s">
        <v>144</v>
      </c>
      <c r="AB1292" t="s">
        <v>144</v>
      </c>
      <c r="AE1292" t="s">
        <v>144</v>
      </c>
      <c r="AF1292" t="s">
        <v>144</v>
      </c>
      <c r="AI1292" t="s">
        <v>146</v>
      </c>
      <c r="AJ1292" t="s">
        <v>146</v>
      </c>
      <c r="AK1292" t="s">
        <v>145</v>
      </c>
      <c r="AL1292" t="s">
        <v>146</v>
      </c>
      <c r="AM1292" t="s">
        <v>145</v>
      </c>
      <c r="AN1292" t="s">
        <v>145</v>
      </c>
      <c r="AO1292" t="s">
        <v>145</v>
      </c>
      <c r="AP1292" t="s">
        <v>145</v>
      </c>
      <c r="AQ1292" t="s">
        <v>145</v>
      </c>
      <c r="AR1292" t="s">
        <v>145</v>
      </c>
    </row>
    <row r="1293" spans="1:44" hidden="1" x14ac:dyDescent="0.3">
      <c r="A1293">
        <v>423042</v>
      </c>
      <c r="B1293" t="s">
        <v>1412</v>
      </c>
      <c r="S1293" t="s">
        <v>144</v>
      </c>
      <c r="AE1293" t="s">
        <v>146</v>
      </c>
      <c r="AI1293" t="s">
        <v>146</v>
      </c>
      <c r="AJ1293" t="s">
        <v>146</v>
      </c>
      <c r="AK1293" t="s">
        <v>146</v>
      </c>
      <c r="AL1293" t="s">
        <v>146</v>
      </c>
      <c r="AN1293" t="s">
        <v>145</v>
      </c>
      <c r="AO1293" t="s">
        <v>145</v>
      </c>
      <c r="AP1293" t="s">
        <v>145</v>
      </c>
      <c r="AQ1293" t="s">
        <v>145</v>
      </c>
      <c r="AR1293" t="s">
        <v>145</v>
      </c>
    </row>
    <row r="1294" spans="1:44" hidden="1" x14ac:dyDescent="0.3">
      <c r="A1294">
        <v>423102</v>
      </c>
      <c r="B1294" t="s">
        <v>1412</v>
      </c>
      <c r="AD1294" t="s">
        <v>144</v>
      </c>
      <c r="AF1294" t="s">
        <v>144</v>
      </c>
      <c r="AJ1294" t="s">
        <v>145</v>
      </c>
      <c r="AK1294" t="s">
        <v>145</v>
      </c>
      <c r="AM1294" t="s">
        <v>145</v>
      </c>
      <c r="AN1294" t="s">
        <v>145</v>
      </c>
      <c r="AO1294" t="s">
        <v>145</v>
      </c>
      <c r="AP1294" t="s">
        <v>145</v>
      </c>
      <c r="AQ1294" t="s">
        <v>145</v>
      </c>
      <c r="AR1294" t="s">
        <v>145</v>
      </c>
    </row>
    <row r="1295" spans="1:44" hidden="1" x14ac:dyDescent="0.3">
      <c r="A1295">
        <v>423258</v>
      </c>
      <c r="B1295" t="s">
        <v>1412</v>
      </c>
      <c r="R1295" t="s">
        <v>144</v>
      </c>
      <c r="AE1295" t="s">
        <v>146</v>
      </c>
      <c r="AG1295" t="s">
        <v>146</v>
      </c>
      <c r="AI1295" t="s">
        <v>145</v>
      </c>
      <c r="AK1295" t="s">
        <v>145</v>
      </c>
      <c r="AM1295" t="s">
        <v>145</v>
      </c>
      <c r="AN1295" t="s">
        <v>145</v>
      </c>
      <c r="AO1295" t="s">
        <v>145</v>
      </c>
      <c r="AP1295" t="s">
        <v>145</v>
      </c>
      <c r="AQ1295" t="s">
        <v>145</v>
      </c>
      <c r="AR1295" t="s">
        <v>145</v>
      </c>
    </row>
    <row r="1296" spans="1:44" hidden="1" x14ac:dyDescent="0.3">
      <c r="A1296">
        <v>423259</v>
      </c>
      <c r="B1296" t="s">
        <v>1412</v>
      </c>
      <c r="AJ1296" t="s">
        <v>146</v>
      </c>
      <c r="AN1296" t="s">
        <v>145</v>
      </c>
      <c r="AO1296" t="s">
        <v>145</v>
      </c>
      <c r="AP1296" t="s">
        <v>145</v>
      </c>
      <c r="AQ1296" t="s">
        <v>145</v>
      </c>
      <c r="AR1296" t="s">
        <v>145</v>
      </c>
    </row>
    <row r="1297" spans="1:44" hidden="1" x14ac:dyDescent="0.3">
      <c r="A1297">
        <v>423656</v>
      </c>
      <c r="B1297" t="s">
        <v>1412</v>
      </c>
      <c r="AI1297" t="s">
        <v>145</v>
      </c>
      <c r="AK1297" t="s">
        <v>145</v>
      </c>
      <c r="AL1297" t="s">
        <v>145</v>
      </c>
      <c r="AM1297" t="s">
        <v>145</v>
      </c>
      <c r="AN1297" t="s">
        <v>145</v>
      </c>
      <c r="AO1297" t="s">
        <v>145</v>
      </c>
      <c r="AP1297" t="s">
        <v>145</v>
      </c>
      <c r="AQ1297" t="s">
        <v>145</v>
      </c>
      <c r="AR1297" t="s">
        <v>145</v>
      </c>
    </row>
    <row r="1298" spans="1:44" hidden="1" x14ac:dyDescent="0.3">
      <c r="A1298">
        <v>423732</v>
      </c>
      <c r="B1298" t="s">
        <v>1412</v>
      </c>
      <c r="AD1298" t="s">
        <v>146</v>
      </c>
      <c r="AE1298" t="s">
        <v>144</v>
      </c>
      <c r="AH1298" t="s">
        <v>144</v>
      </c>
      <c r="AI1298" t="s">
        <v>145</v>
      </c>
      <c r="AJ1298" t="s">
        <v>145</v>
      </c>
      <c r="AK1298" t="s">
        <v>145</v>
      </c>
      <c r="AL1298" t="s">
        <v>145</v>
      </c>
      <c r="AM1298" t="s">
        <v>145</v>
      </c>
      <c r="AN1298" t="s">
        <v>145</v>
      </c>
      <c r="AO1298" t="s">
        <v>145</v>
      </c>
      <c r="AP1298" t="s">
        <v>145</v>
      </c>
      <c r="AQ1298" t="s">
        <v>145</v>
      </c>
      <c r="AR1298" t="s">
        <v>145</v>
      </c>
    </row>
    <row r="1299" spans="1:44" hidden="1" x14ac:dyDescent="0.3">
      <c r="A1299">
        <v>423822</v>
      </c>
      <c r="B1299" t="s">
        <v>1412</v>
      </c>
      <c r="AJ1299" t="s">
        <v>146</v>
      </c>
      <c r="AL1299" t="s">
        <v>146</v>
      </c>
      <c r="AN1299" t="s">
        <v>145</v>
      </c>
      <c r="AO1299" t="s">
        <v>145</v>
      </c>
      <c r="AP1299" t="s">
        <v>145</v>
      </c>
      <c r="AQ1299" t="s">
        <v>145</v>
      </c>
      <c r="AR1299" t="s">
        <v>145</v>
      </c>
    </row>
    <row r="1300" spans="1:44" hidden="1" x14ac:dyDescent="0.3">
      <c r="A1300">
        <v>423824</v>
      </c>
      <c r="B1300" t="s">
        <v>1412</v>
      </c>
      <c r="AJ1300" t="s">
        <v>146</v>
      </c>
      <c r="AL1300" t="s">
        <v>146</v>
      </c>
      <c r="AM1300" t="s">
        <v>146</v>
      </c>
      <c r="AN1300" t="s">
        <v>145</v>
      </c>
      <c r="AO1300" t="s">
        <v>145</v>
      </c>
      <c r="AP1300" t="s">
        <v>145</v>
      </c>
      <c r="AQ1300" t="s">
        <v>145</v>
      </c>
      <c r="AR1300" t="s">
        <v>145</v>
      </c>
    </row>
    <row r="1301" spans="1:44" hidden="1" x14ac:dyDescent="0.3">
      <c r="A1301">
        <v>424183</v>
      </c>
      <c r="B1301" t="s">
        <v>1412</v>
      </c>
      <c r="N1301" t="s">
        <v>144</v>
      </c>
      <c r="Q1301" t="s">
        <v>144</v>
      </c>
      <c r="AI1301" t="s">
        <v>145</v>
      </c>
      <c r="AM1301" t="s">
        <v>146</v>
      </c>
      <c r="AN1301" t="s">
        <v>145</v>
      </c>
      <c r="AO1301" t="s">
        <v>145</v>
      </c>
      <c r="AP1301" t="s">
        <v>145</v>
      </c>
      <c r="AQ1301" t="s">
        <v>145</v>
      </c>
      <c r="AR1301" t="s">
        <v>145</v>
      </c>
    </row>
    <row r="1302" spans="1:44" hidden="1" x14ac:dyDescent="0.3">
      <c r="A1302">
        <v>424256</v>
      </c>
      <c r="B1302" t="s">
        <v>1412</v>
      </c>
      <c r="AI1302" t="s">
        <v>146</v>
      </c>
      <c r="AJ1302" t="s">
        <v>146</v>
      </c>
      <c r="AL1302" t="s">
        <v>146</v>
      </c>
      <c r="AM1302" t="s">
        <v>146</v>
      </c>
      <c r="AN1302" t="s">
        <v>145</v>
      </c>
      <c r="AO1302" t="s">
        <v>145</v>
      </c>
      <c r="AP1302" t="s">
        <v>145</v>
      </c>
      <c r="AQ1302" t="s">
        <v>145</v>
      </c>
      <c r="AR1302" t="s">
        <v>145</v>
      </c>
    </row>
    <row r="1303" spans="1:44" hidden="1" x14ac:dyDescent="0.3">
      <c r="A1303">
        <v>424269</v>
      </c>
      <c r="B1303" t="s">
        <v>1412</v>
      </c>
      <c r="AI1303" t="s">
        <v>146</v>
      </c>
      <c r="AJ1303" t="s">
        <v>146</v>
      </c>
      <c r="AM1303" t="s">
        <v>146</v>
      </c>
      <c r="AN1303" t="s">
        <v>145</v>
      </c>
      <c r="AO1303" t="s">
        <v>145</v>
      </c>
      <c r="AP1303" t="s">
        <v>145</v>
      </c>
      <c r="AQ1303" t="s">
        <v>145</v>
      </c>
      <c r="AR1303" t="s">
        <v>145</v>
      </c>
    </row>
    <row r="1304" spans="1:44" hidden="1" x14ac:dyDescent="0.3">
      <c r="A1304">
        <v>424451</v>
      </c>
      <c r="B1304" t="s">
        <v>1412</v>
      </c>
      <c r="AG1304" t="s">
        <v>146</v>
      </c>
      <c r="AH1304" t="s">
        <v>144</v>
      </c>
      <c r="AI1304" t="s">
        <v>146</v>
      </c>
      <c r="AJ1304" t="s">
        <v>145</v>
      </c>
      <c r="AK1304" t="s">
        <v>145</v>
      </c>
      <c r="AM1304" t="s">
        <v>145</v>
      </c>
      <c r="AN1304" t="s">
        <v>145</v>
      </c>
      <c r="AO1304" t="s">
        <v>145</v>
      </c>
      <c r="AP1304" t="s">
        <v>145</v>
      </c>
      <c r="AQ1304" t="s">
        <v>145</v>
      </c>
      <c r="AR1304" t="s">
        <v>145</v>
      </c>
    </row>
    <row r="1305" spans="1:44" hidden="1" x14ac:dyDescent="0.3">
      <c r="A1305">
        <v>424631</v>
      </c>
      <c r="B1305" t="s">
        <v>1412</v>
      </c>
      <c r="AF1305" t="s">
        <v>146</v>
      </c>
      <c r="AG1305" t="s">
        <v>144</v>
      </c>
      <c r="AI1305" t="s">
        <v>145</v>
      </c>
      <c r="AJ1305" t="s">
        <v>145</v>
      </c>
      <c r="AK1305" t="s">
        <v>145</v>
      </c>
      <c r="AL1305" t="s">
        <v>145</v>
      </c>
      <c r="AM1305" t="s">
        <v>145</v>
      </c>
      <c r="AN1305" t="s">
        <v>145</v>
      </c>
      <c r="AO1305" t="s">
        <v>145</v>
      </c>
      <c r="AP1305" t="s">
        <v>145</v>
      </c>
      <c r="AQ1305" t="s">
        <v>145</v>
      </c>
      <c r="AR1305" t="s">
        <v>145</v>
      </c>
    </row>
    <row r="1306" spans="1:44" hidden="1" x14ac:dyDescent="0.3">
      <c r="A1306">
        <v>424715</v>
      </c>
      <c r="B1306" t="s">
        <v>1412</v>
      </c>
      <c r="AK1306" t="s">
        <v>146</v>
      </c>
      <c r="AM1306" t="s">
        <v>146</v>
      </c>
      <c r="AN1306" t="s">
        <v>145</v>
      </c>
      <c r="AO1306" t="s">
        <v>145</v>
      </c>
      <c r="AP1306" t="s">
        <v>145</v>
      </c>
      <c r="AQ1306" t="s">
        <v>145</v>
      </c>
      <c r="AR1306" t="s">
        <v>145</v>
      </c>
    </row>
    <row r="1307" spans="1:44" hidden="1" x14ac:dyDescent="0.3">
      <c r="A1307">
        <v>424732</v>
      </c>
      <c r="B1307" t="s">
        <v>1412</v>
      </c>
      <c r="AJ1307" t="s">
        <v>145</v>
      </c>
      <c r="AK1307" t="s">
        <v>146</v>
      </c>
      <c r="AM1307" t="s">
        <v>146</v>
      </c>
      <c r="AN1307" t="s">
        <v>145</v>
      </c>
      <c r="AO1307" t="s">
        <v>145</v>
      </c>
      <c r="AP1307" t="s">
        <v>145</v>
      </c>
      <c r="AQ1307" t="s">
        <v>145</v>
      </c>
      <c r="AR1307" t="s">
        <v>145</v>
      </c>
    </row>
    <row r="1308" spans="1:44" hidden="1" x14ac:dyDescent="0.3">
      <c r="A1308">
        <v>424773</v>
      </c>
      <c r="B1308" t="s">
        <v>1412</v>
      </c>
      <c r="AH1308" t="s">
        <v>144</v>
      </c>
      <c r="AI1308" t="s">
        <v>145</v>
      </c>
      <c r="AJ1308" t="s">
        <v>145</v>
      </c>
      <c r="AK1308" t="s">
        <v>145</v>
      </c>
      <c r="AL1308" t="s">
        <v>145</v>
      </c>
      <c r="AM1308" t="s">
        <v>145</v>
      </c>
      <c r="AN1308" t="s">
        <v>145</v>
      </c>
      <c r="AO1308" t="s">
        <v>145</v>
      </c>
      <c r="AP1308" t="s">
        <v>145</v>
      </c>
      <c r="AQ1308" t="s">
        <v>145</v>
      </c>
      <c r="AR1308" t="s">
        <v>145</v>
      </c>
    </row>
    <row r="1309" spans="1:44" hidden="1" x14ac:dyDescent="0.3">
      <c r="A1309">
        <v>424788</v>
      </c>
      <c r="B1309" t="s">
        <v>1412</v>
      </c>
      <c r="AI1309" t="s">
        <v>146</v>
      </c>
      <c r="AJ1309" t="s">
        <v>146</v>
      </c>
      <c r="AM1309" t="s">
        <v>146</v>
      </c>
      <c r="AN1309" t="s">
        <v>145</v>
      </c>
      <c r="AO1309" t="s">
        <v>145</v>
      </c>
      <c r="AP1309" t="s">
        <v>145</v>
      </c>
      <c r="AQ1309" t="s">
        <v>145</v>
      </c>
      <c r="AR1309" t="s">
        <v>145</v>
      </c>
    </row>
    <row r="1310" spans="1:44" hidden="1" x14ac:dyDescent="0.3">
      <c r="A1310">
        <v>424996</v>
      </c>
      <c r="B1310" t="s">
        <v>1412</v>
      </c>
      <c r="V1310" t="s">
        <v>145</v>
      </c>
      <c r="AN1310" t="s">
        <v>145</v>
      </c>
      <c r="AO1310" t="s">
        <v>145</v>
      </c>
      <c r="AP1310" t="s">
        <v>145</v>
      </c>
      <c r="AQ1310" t="s">
        <v>145</v>
      </c>
      <c r="AR1310" t="s">
        <v>145</v>
      </c>
    </row>
    <row r="1311" spans="1:44" hidden="1" x14ac:dyDescent="0.3">
      <c r="A1311">
        <v>425080</v>
      </c>
      <c r="B1311" t="s">
        <v>1412</v>
      </c>
      <c r="AI1311" t="s">
        <v>145</v>
      </c>
      <c r="AJ1311" t="s">
        <v>145</v>
      </c>
      <c r="AK1311" t="s">
        <v>145</v>
      </c>
      <c r="AL1311" t="s">
        <v>145</v>
      </c>
      <c r="AM1311" t="s">
        <v>145</v>
      </c>
      <c r="AN1311" t="s">
        <v>145</v>
      </c>
      <c r="AO1311" t="s">
        <v>145</v>
      </c>
      <c r="AP1311" t="s">
        <v>145</v>
      </c>
      <c r="AQ1311" t="s">
        <v>145</v>
      </c>
      <c r="AR1311" t="s">
        <v>145</v>
      </c>
    </row>
    <row r="1312" spans="1:44" hidden="1" x14ac:dyDescent="0.3">
      <c r="A1312">
        <v>425097</v>
      </c>
      <c r="B1312" t="s">
        <v>1412</v>
      </c>
      <c r="AN1312" t="s">
        <v>145</v>
      </c>
      <c r="AO1312" t="s">
        <v>145</v>
      </c>
      <c r="AP1312" t="s">
        <v>145</v>
      </c>
      <c r="AQ1312" t="s">
        <v>145</v>
      </c>
      <c r="AR1312" t="s">
        <v>145</v>
      </c>
    </row>
    <row r="1313" spans="1:44" hidden="1" x14ac:dyDescent="0.3">
      <c r="A1313">
        <v>425189</v>
      </c>
      <c r="B1313" t="s">
        <v>1412</v>
      </c>
      <c r="AH1313" t="s">
        <v>144</v>
      </c>
      <c r="AJ1313" t="s">
        <v>146</v>
      </c>
      <c r="AK1313" t="s">
        <v>146</v>
      </c>
      <c r="AL1313" t="s">
        <v>146</v>
      </c>
      <c r="AM1313" t="s">
        <v>146</v>
      </c>
      <c r="AN1313" t="s">
        <v>145</v>
      </c>
      <c r="AO1313" t="s">
        <v>145</v>
      </c>
      <c r="AP1313" t="s">
        <v>145</v>
      </c>
      <c r="AQ1313" t="s">
        <v>145</v>
      </c>
      <c r="AR1313" t="s">
        <v>145</v>
      </c>
    </row>
    <row r="1314" spans="1:44" hidden="1" x14ac:dyDescent="0.3">
      <c r="A1314">
        <v>425460</v>
      </c>
      <c r="B1314" t="s">
        <v>1412</v>
      </c>
      <c r="Y1314" t="s">
        <v>145</v>
      </c>
      <c r="AB1314" t="s">
        <v>145</v>
      </c>
      <c r="AN1314" t="s">
        <v>145</v>
      </c>
      <c r="AO1314" t="s">
        <v>145</v>
      </c>
      <c r="AP1314" t="s">
        <v>145</v>
      </c>
      <c r="AQ1314" t="s">
        <v>145</v>
      </c>
      <c r="AR1314" t="s">
        <v>145</v>
      </c>
    </row>
    <row r="1315" spans="1:44" hidden="1" x14ac:dyDescent="0.3">
      <c r="A1315">
        <v>425506</v>
      </c>
      <c r="B1315" t="s">
        <v>1412</v>
      </c>
      <c r="AG1315" t="s">
        <v>146</v>
      </c>
      <c r="AH1315" t="s">
        <v>144</v>
      </c>
      <c r="AI1315" t="s">
        <v>145</v>
      </c>
      <c r="AJ1315" t="s">
        <v>145</v>
      </c>
      <c r="AK1315" t="s">
        <v>145</v>
      </c>
      <c r="AL1315" t="s">
        <v>145</v>
      </c>
      <c r="AM1315" t="s">
        <v>145</v>
      </c>
      <c r="AN1315" t="s">
        <v>145</v>
      </c>
      <c r="AO1315" t="s">
        <v>145</v>
      </c>
      <c r="AP1315" t="s">
        <v>145</v>
      </c>
      <c r="AQ1315" t="s">
        <v>145</v>
      </c>
      <c r="AR1315" t="s">
        <v>145</v>
      </c>
    </row>
    <row r="1316" spans="1:44" hidden="1" x14ac:dyDescent="0.3">
      <c r="A1316">
        <v>425697</v>
      </c>
      <c r="B1316" t="s">
        <v>1412</v>
      </c>
      <c r="AE1316" t="s">
        <v>146</v>
      </c>
      <c r="AJ1316" t="s">
        <v>146</v>
      </c>
      <c r="AK1316" t="s">
        <v>146</v>
      </c>
      <c r="AL1316" t="s">
        <v>146</v>
      </c>
      <c r="AM1316" t="s">
        <v>146</v>
      </c>
      <c r="AN1316" t="s">
        <v>145</v>
      </c>
      <c r="AO1316" t="s">
        <v>145</v>
      </c>
      <c r="AP1316" t="s">
        <v>145</v>
      </c>
      <c r="AQ1316" t="s">
        <v>145</v>
      </c>
      <c r="AR1316" t="s">
        <v>145</v>
      </c>
    </row>
    <row r="1317" spans="1:44" hidden="1" x14ac:dyDescent="0.3">
      <c r="A1317">
        <v>426573</v>
      </c>
      <c r="B1317" t="s">
        <v>1412</v>
      </c>
      <c r="K1317" t="s">
        <v>144</v>
      </c>
      <c r="AE1317" t="s">
        <v>144</v>
      </c>
      <c r="AF1317" t="s">
        <v>144</v>
      </c>
      <c r="AG1317" t="s">
        <v>144</v>
      </c>
      <c r="AI1317" t="s">
        <v>146</v>
      </c>
      <c r="AJ1317" t="s">
        <v>146</v>
      </c>
      <c r="AK1317" t="s">
        <v>146</v>
      </c>
      <c r="AL1317" t="s">
        <v>146</v>
      </c>
      <c r="AM1317" t="s">
        <v>146</v>
      </c>
      <c r="AN1317" t="s">
        <v>145</v>
      </c>
      <c r="AO1317" t="s">
        <v>145</v>
      </c>
      <c r="AP1317" t="s">
        <v>145</v>
      </c>
      <c r="AQ1317" t="s">
        <v>145</v>
      </c>
      <c r="AR1317" t="s">
        <v>145</v>
      </c>
    </row>
    <row r="1318" spans="1:44" hidden="1" x14ac:dyDescent="0.3">
      <c r="A1318">
        <v>424594</v>
      </c>
      <c r="B1318" t="s">
        <v>1412</v>
      </c>
      <c r="AN1318" t="s">
        <v>145</v>
      </c>
      <c r="AO1318" t="s">
        <v>145</v>
      </c>
      <c r="AP1318" t="s">
        <v>145</v>
      </c>
      <c r="AQ1318" t="s">
        <v>145</v>
      </c>
      <c r="AR1318" t="s">
        <v>145</v>
      </c>
    </row>
    <row r="1319" spans="1:44" hidden="1" x14ac:dyDescent="0.3">
      <c r="A1319">
        <v>425051</v>
      </c>
      <c r="B1319" t="s">
        <v>1412</v>
      </c>
      <c r="AI1319" t="s">
        <v>146</v>
      </c>
      <c r="AJ1319" t="s">
        <v>145</v>
      </c>
      <c r="AK1319" t="s">
        <v>145</v>
      </c>
      <c r="AM1319" t="s">
        <v>145</v>
      </c>
      <c r="AN1319" t="s">
        <v>145</v>
      </c>
      <c r="AO1319" t="s">
        <v>145</v>
      </c>
      <c r="AP1319" t="s">
        <v>145</v>
      </c>
      <c r="AQ1319" t="s">
        <v>145</v>
      </c>
      <c r="AR1319" t="s">
        <v>145</v>
      </c>
    </row>
    <row r="1320" spans="1:44" hidden="1" x14ac:dyDescent="0.3">
      <c r="A1320">
        <v>421042</v>
      </c>
      <c r="B1320" t="s">
        <v>1412</v>
      </c>
      <c r="AH1320" t="s">
        <v>144</v>
      </c>
      <c r="AL1320" t="s">
        <v>146</v>
      </c>
      <c r="AM1320" t="s">
        <v>146</v>
      </c>
      <c r="AN1320" t="s">
        <v>145</v>
      </c>
      <c r="AO1320" t="s">
        <v>145</v>
      </c>
      <c r="AP1320" t="s">
        <v>145</v>
      </c>
      <c r="AQ1320" t="s">
        <v>145</v>
      </c>
      <c r="AR1320" t="s">
        <v>145</v>
      </c>
    </row>
    <row r="1321" spans="1:44" hidden="1" x14ac:dyDescent="0.3">
      <c r="A1321">
        <v>424484</v>
      </c>
      <c r="B1321" t="s">
        <v>1412</v>
      </c>
      <c r="AK1321" t="s">
        <v>146</v>
      </c>
      <c r="AN1321" t="s">
        <v>145</v>
      </c>
      <c r="AO1321" t="s">
        <v>145</v>
      </c>
      <c r="AP1321" t="s">
        <v>145</v>
      </c>
      <c r="AQ1321" t="s">
        <v>145</v>
      </c>
      <c r="AR1321" t="s">
        <v>145</v>
      </c>
    </row>
    <row r="1322" spans="1:44" hidden="1" x14ac:dyDescent="0.3">
      <c r="A1322">
        <v>419439</v>
      </c>
      <c r="B1322" t="s">
        <v>1412</v>
      </c>
      <c r="S1322" t="s">
        <v>144</v>
      </c>
      <c r="AH1322" t="s">
        <v>144</v>
      </c>
      <c r="AJ1322" t="s">
        <v>146</v>
      </c>
      <c r="AK1322" t="s">
        <v>146</v>
      </c>
      <c r="AN1322" t="s">
        <v>145</v>
      </c>
      <c r="AO1322" t="s">
        <v>145</v>
      </c>
      <c r="AP1322" t="s">
        <v>145</v>
      </c>
      <c r="AQ1322" t="s">
        <v>145</v>
      </c>
      <c r="AR1322" t="s">
        <v>145</v>
      </c>
    </row>
    <row r="1323" spans="1:44" hidden="1" x14ac:dyDescent="0.3">
      <c r="A1323">
        <v>422595</v>
      </c>
      <c r="B1323" t="s">
        <v>1412</v>
      </c>
      <c r="E1323" t="s">
        <v>144</v>
      </c>
      <c r="AI1323" t="s">
        <v>146</v>
      </c>
      <c r="AJ1323" t="s">
        <v>146</v>
      </c>
      <c r="AM1323" t="s">
        <v>146</v>
      </c>
      <c r="AN1323" t="s">
        <v>145</v>
      </c>
      <c r="AO1323" t="s">
        <v>145</v>
      </c>
      <c r="AP1323" t="s">
        <v>145</v>
      </c>
      <c r="AQ1323" t="s">
        <v>145</v>
      </c>
      <c r="AR1323" t="s">
        <v>145</v>
      </c>
    </row>
    <row r="1324" spans="1:44" hidden="1" x14ac:dyDescent="0.3">
      <c r="A1324">
        <v>421664</v>
      </c>
      <c r="B1324" t="s">
        <v>1412</v>
      </c>
      <c r="AB1324" t="s">
        <v>145</v>
      </c>
      <c r="AE1324" t="s">
        <v>146</v>
      </c>
      <c r="AH1324" t="s">
        <v>146</v>
      </c>
      <c r="AJ1324" t="s">
        <v>146</v>
      </c>
      <c r="AM1324" t="s">
        <v>146</v>
      </c>
      <c r="AN1324" t="s">
        <v>145</v>
      </c>
      <c r="AO1324" t="s">
        <v>145</v>
      </c>
      <c r="AP1324" t="s">
        <v>145</v>
      </c>
      <c r="AQ1324" t="s">
        <v>145</v>
      </c>
      <c r="AR1324" t="s">
        <v>145</v>
      </c>
    </row>
    <row r="1325" spans="1:44" hidden="1" x14ac:dyDescent="0.3">
      <c r="A1325">
        <v>423628</v>
      </c>
      <c r="B1325" t="s">
        <v>1412</v>
      </c>
      <c r="AJ1325" t="s">
        <v>146</v>
      </c>
      <c r="AL1325" t="s">
        <v>146</v>
      </c>
      <c r="AN1325" t="s">
        <v>145</v>
      </c>
      <c r="AO1325" t="s">
        <v>145</v>
      </c>
      <c r="AP1325" t="s">
        <v>145</v>
      </c>
      <c r="AQ1325" t="s">
        <v>145</v>
      </c>
      <c r="AR1325" t="s">
        <v>145</v>
      </c>
    </row>
    <row r="1326" spans="1:44" hidden="1" x14ac:dyDescent="0.3">
      <c r="A1326">
        <v>422974</v>
      </c>
      <c r="B1326" t="s">
        <v>1412</v>
      </c>
      <c r="AI1326" t="s">
        <v>146</v>
      </c>
      <c r="AJ1326" t="s">
        <v>146</v>
      </c>
      <c r="AK1326" t="s">
        <v>146</v>
      </c>
      <c r="AN1326" t="s">
        <v>145</v>
      </c>
      <c r="AO1326" t="s">
        <v>145</v>
      </c>
      <c r="AP1326" t="s">
        <v>145</v>
      </c>
      <c r="AQ1326" t="s">
        <v>145</v>
      </c>
      <c r="AR1326" t="s">
        <v>145</v>
      </c>
    </row>
    <row r="1327" spans="1:44" hidden="1" x14ac:dyDescent="0.3">
      <c r="A1327">
        <v>424148</v>
      </c>
      <c r="B1327" t="s">
        <v>1412</v>
      </c>
      <c r="L1327" t="s">
        <v>146</v>
      </c>
      <c r="N1327" t="s">
        <v>144</v>
      </c>
      <c r="AG1327" t="s">
        <v>145</v>
      </c>
      <c r="AN1327" t="s">
        <v>145</v>
      </c>
      <c r="AO1327" t="s">
        <v>145</v>
      </c>
      <c r="AP1327" t="s">
        <v>145</v>
      </c>
      <c r="AQ1327" t="s">
        <v>145</v>
      </c>
      <c r="AR1327" t="s">
        <v>145</v>
      </c>
    </row>
    <row r="1328" spans="1:44" hidden="1" x14ac:dyDescent="0.3">
      <c r="A1328">
        <v>421225</v>
      </c>
      <c r="B1328" t="s">
        <v>1412</v>
      </c>
      <c r="O1328" t="s">
        <v>144</v>
      </c>
      <c r="AA1328" t="s">
        <v>144</v>
      </c>
      <c r="AH1328" t="s">
        <v>144</v>
      </c>
      <c r="AI1328" t="s">
        <v>145</v>
      </c>
      <c r="AJ1328" t="s">
        <v>145</v>
      </c>
      <c r="AK1328" t="s">
        <v>145</v>
      </c>
      <c r="AL1328" t="s">
        <v>145</v>
      </c>
      <c r="AM1328" t="s">
        <v>145</v>
      </c>
      <c r="AN1328" t="s">
        <v>145</v>
      </c>
      <c r="AO1328" t="s">
        <v>145</v>
      </c>
      <c r="AP1328" t="s">
        <v>145</v>
      </c>
      <c r="AQ1328" t="s">
        <v>145</v>
      </c>
      <c r="AR1328" t="s">
        <v>145</v>
      </c>
    </row>
    <row r="1329" spans="1:44" hidden="1" x14ac:dyDescent="0.3">
      <c r="A1329">
        <v>422985</v>
      </c>
      <c r="B1329" t="s">
        <v>1412</v>
      </c>
      <c r="AJ1329" t="s">
        <v>146</v>
      </c>
      <c r="AN1329" t="s">
        <v>145</v>
      </c>
      <c r="AO1329" t="s">
        <v>145</v>
      </c>
      <c r="AP1329" t="s">
        <v>145</v>
      </c>
      <c r="AQ1329" t="s">
        <v>145</v>
      </c>
      <c r="AR1329" t="s">
        <v>145</v>
      </c>
    </row>
    <row r="1330" spans="1:44" hidden="1" x14ac:dyDescent="0.3">
      <c r="A1330">
        <v>423667</v>
      </c>
      <c r="B1330" t="s">
        <v>1412</v>
      </c>
      <c r="AI1330" t="s">
        <v>145</v>
      </c>
      <c r="AJ1330" t="s">
        <v>146</v>
      </c>
      <c r="AK1330" t="s">
        <v>145</v>
      </c>
      <c r="AL1330" t="s">
        <v>145</v>
      </c>
      <c r="AM1330" t="s">
        <v>146</v>
      </c>
      <c r="AN1330" t="s">
        <v>145</v>
      </c>
      <c r="AO1330" t="s">
        <v>145</v>
      </c>
      <c r="AP1330" t="s">
        <v>145</v>
      </c>
      <c r="AQ1330" t="s">
        <v>145</v>
      </c>
      <c r="AR1330" t="s">
        <v>145</v>
      </c>
    </row>
    <row r="1331" spans="1:44" hidden="1" x14ac:dyDescent="0.3">
      <c r="A1331">
        <v>423609</v>
      </c>
      <c r="B1331" t="s">
        <v>1412</v>
      </c>
      <c r="M1331" t="s">
        <v>145</v>
      </c>
      <c r="P1331" t="s">
        <v>145</v>
      </c>
      <c r="AG1331" t="s">
        <v>144</v>
      </c>
      <c r="AI1331" t="s">
        <v>146</v>
      </c>
      <c r="AN1331" t="s">
        <v>145</v>
      </c>
      <c r="AO1331" t="s">
        <v>145</v>
      </c>
      <c r="AP1331" t="s">
        <v>145</v>
      </c>
      <c r="AQ1331" t="s">
        <v>145</v>
      </c>
      <c r="AR1331" t="s">
        <v>145</v>
      </c>
    </row>
    <row r="1332" spans="1:44" hidden="1" x14ac:dyDescent="0.3">
      <c r="A1332">
        <v>423245</v>
      </c>
      <c r="B1332" t="s">
        <v>1412</v>
      </c>
      <c r="AJ1332" t="s">
        <v>146</v>
      </c>
      <c r="AK1332" t="s">
        <v>146</v>
      </c>
      <c r="AM1332" t="s">
        <v>146</v>
      </c>
      <c r="AN1332" t="s">
        <v>145</v>
      </c>
      <c r="AO1332" t="s">
        <v>145</v>
      </c>
      <c r="AP1332" t="s">
        <v>145</v>
      </c>
      <c r="AQ1332" t="s">
        <v>145</v>
      </c>
      <c r="AR1332" t="s">
        <v>145</v>
      </c>
    </row>
    <row r="1333" spans="1:44" hidden="1" x14ac:dyDescent="0.3">
      <c r="A1333">
        <v>421089</v>
      </c>
      <c r="B1333" t="s">
        <v>1412</v>
      </c>
      <c r="Q1333" t="s">
        <v>144</v>
      </c>
      <c r="AI1333" t="s">
        <v>145</v>
      </c>
      <c r="AJ1333" t="s">
        <v>146</v>
      </c>
      <c r="AK1333" t="s">
        <v>145</v>
      </c>
      <c r="AL1333" t="s">
        <v>145</v>
      </c>
      <c r="AM1333" t="s">
        <v>145</v>
      </c>
      <c r="AN1333" t="s">
        <v>145</v>
      </c>
      <c r="AO1333" t="s">
        <v>145</v>
      </c>
      <c r="AP1333" t="s">
        <v>145</v>
      </c>
      <c r="AQ1333" t="s">
        <v>145</v>
      </c>
      <c r="AR1333" t="s">
        <v>145</v>
      </c>
    </row>
    <row r="1334" spans="1:44" hidden="1" x14ac:dyDescent="0.3">
      <c r="A1334">
        <v>421839</v>
      </c>
      <c r="B1334" t="s">
        <v>1412</v>
      </c>
      <c r="AJ1334" t="s">
        <v>146</v>
      </c>
      <c r="AK1334" t="s">
        <v>146</v>
      </c>
      <c r="AN1334" t="s">
        <v>145</v>
      </c>
      <c r="AO1334" t="s">
        <v>145</v>
      </c>
      <c r="AP1334" t="s">
        <v>145</v>
      </c>
      <c r="AQ1334" t="s">
        <v>145</v>
      </c>
      <c r="AR1334" t="s">
        <v>145</v>
      </c>
    </row>
    <row r="1335" spans="1:44" hidden="1" x14ac:dyDescent="0.3">
      <c r="A1335">
        <v>423053</v>
      </c>
      <c r="B1335" t="s">
        <v>1412</v>
      </c>
      <c r="AG1335" t="s">
        <v>146</v>
      </c>
      <c r="AI1335" t="s">
        <v>145</v>
      </c>
      <c r="AJ1335" t="s">
        <v>146</v>
      </c>
      <c r="AK1335" t="s">
        <v>145</v>
      </c>
      <c r="AN1335" t="s">
        <v>145</v>
      </c>
      <c r="AO1335" t="s">
        <v>145</v>
      </c>
      <c r="AP1335" t="s">
        <v>145</v>
      </c>
      <c r="AQ1335" t="s">
        <v>145</v>
      </c>
      <c r="AR1335" t="s">
        <v>145</v>
      </c>
    </row>
    <row r="1336" spans="1:44" hidden="1" x14ac:dyDescent="0.3">
      <c r="A1336">
        <v>425061</v>
      </c>
      <c r="B1336" t="s">
        <v>1412</v>
      </c>
      <c r="W1336" t="s">
        <v>144</v>
      </c>
      <c r="AG1336" t="s">
        <v>146</v>
      </c>
      <c r="AI1336" t="s">
        <v>145</v>
      </c>
      <c r="AJ1336" t="s">
        <v>145</v>
      </c>
      <c r="AK1336" t="s">
        <v>145</v>
      </c>
      <c r="AM1336" t="s">
        <v>146</v>
      </c>
      <c r="AN1336" t="s">
        <v>145</v>
      </c>
      <c r="AO1336" t="s">
        <v>145</v>
      </c>
      <c r="AP1336" t="s">
        <v>145</v>
      </c>
      <c r="AQ1336" t="s">
        <v>145</v>
      </c>
      <c r="AR1336" t="s">
        <v>145</v>
      </c>
    </row>
    <row r="1337" spans="1:44" hidden="1" x14ac:dyDescent="0.3">
      <c r="A1337">
        <v>418582</v>
      </c>
      <c r="B1337" t="s">
        <v>1412</v>
      </c>
      <c r="G1337" t="s">
        <v>144</v>
      </c>
      <c r="AA1337" t="s">
        <v>144</v>
      </c>
      <c r="AB1337" t="s">
        <v>144</v>
      </c>
      <c r="AE1337" t="s">
        <v>146</v>
      </c>
      <c r="AI1337" t="s">
        <v>146</v>
      </c>
      <c r="AJ1337" t="s">
        <v>146</v>
      </c>
      <c r="AK1337" t="s">
        <v>146</v>
      </c>
      <c r="AM1337" t="s">
        <v>145</v>
      </c>
      <c r="AN1337" t="s">
        <v>145</v>
      </c>
      <c r="AO1337" t="s">
        <v>145</v>
      </c>
      <c r="AP1337" t="s">
        <v>145</v>
      </c>
      <c r="AQ1337" t="s">
        <v>145</v>
      </c>
      <c r="AR1337" t="s">
        <v>145</v>
      </c>
    </row>
    <row r="1338" spans="1:44" hidden="1" x14ac:dyDescent="0.3">
      <c r="A1338">
        <v>406785</v>
      </c>
      <c r="B1338" t="s">
        <v>1412</v>
      </c>
      <c r="AG1338" t="s">
        <v>145</v>
      </c>
      <c r="AI1338" t="s">
        <v>145</v>
      </c>
      <c r="AJ1338" t="s">
        <v>145</v>
      </c>
      <c r="AK1338" t="s">
        <v>145</v>
      </c>
      <c r="AN1338" t="s">
        <v>145</v>
      </c>
      <c r="AO1338" t="s">
        <v>145</v>
      </c>
      <c r="AP1338" t="s">
        <v>145</v>
      </c>
      <c r="AQ1338" t="s">
        <v>145</v>
      </c>
      <c r="AR1338" t="s">
        <v>145</v>
      </c>
    </row>
    <row r="1339" spans="1:44" hidden="1" x14ac:dyDescent="0.3">
      <c r="A1339">
        <v>420092</v>
      </c>
      <c r="B1339" t="s">
        <v>1412</v>
      </c>
      <c r="M1339" t="s">
        <v>144</v>
      </c>
      <c r="AE1339" t="s">
        <v>144</v>
      </c>
      <c r="AF1339" t="s">
        <v>144</v>
      </c>
      <c r="AI1339" t="s">
        <v>145</v>
      </c>
      <c r="AJ1339" t="s">
        <v>146</v>
      </c>
      <c r="AK1339" t="s">
        <v>146</v>
      </c>
      <c r="AM1339" t="s">
        <v>146</v>
      </c>
      <c r="AN1339" t="s">
        <v>145</v>
      </c>
      <c r="AO1339" t="s">
        <v>145</v>
      </c>
      <c r="AP1339" t="s">
        <v>145</v>
      </c>
      <c r="AQ1339" t="s">
        <v>145</v>
      </c>
      <c r="AR1339" t="s">
        <v>145</v>
      </c>
    </row>
    <row r="1340" spans="1:44" hidden="1" x14ac:dyDescent="0.3">
      <c r="A1340">
        <v>420074</v>
      </c>
      <c r="B1340" t="s">
        <v>1412</v>
      </c>
      <c r="G1340" t="s">
        <v>144</v>
      </c>
      <c r="L1340" t="s">
        <v>144</v>
      </c>
      <c r="S1340" t="s">
        <v>144</v>
      </c>
      <c r="AJ1340" t="s">
        <v>146</v>
      </c>
      <c r="AK1340" t="s">
        <v>146</v>
      </c>
      <c r="AL1340" t="s">
        <v>146</v>
      </c>
      <c r="AM1340" t="s">
        <v>146</v>
      </c>
      <c r="AN1340" t="s">
        <v>145</v>
      </c>
      <c r="AO1340" t="s">
        <v>145</v>
      </c>
      <c r="AP1340" t="s">
        <v>145</v>
      </c>
      <c r="AQ1340" t="s">
        <v>145</v>
      </c>
      <c r="AR1340" t="s">
        <v>145</v>
      </c>
    </row>
    <row r="1341" spans="1:44" hidden="1" x14ac:dyDescent="0.3">
      <c r="A1341">
        <v>420767</v>
      </c>
      <c r="B1341" t="s">
        <v>1412</v>
      </c>
      <c r="S1341" t="s">
        <v>144</v>
      </c>
      <c r="AI1341" t="s">
        <v>146</v>
      </c>
      <c r="AJ1341" t="s">
        <v>146</v>
      </c>
      <c r="AK1341" t="s">
        <v>146</v>
      </c>
      <c r="AM1341" t="s">
        <v>146</v>
      </c>
      <c r="AN1341" t="s">
        <v>145</v>
      </c>
      <c r="AO1341" t="s">
        <v>145</v>
      </c>
      <c r="AP1341" t="s">
        <v>145</v>
      </c>
      <c r="AQ1341" t="s">
        <v>145</v>
      </c>
      <c r="AR1341" t="s">
        <v>145</v>
      </c>
    </row>
    <row r="1342" spans="1:44" hidden="1" x14ac:dyDescent="0.3">
      <c r="A1342">
        <v>419798</v>
      </c>
      <c r="B1342" t="s">
        <v>1412</v>
      </c>
      <c r="AE1342" t="s">
        <v>144</v>
      </c>
      <c r="AF1342" t="s">
        <v>144</v>
      </c>
      <c r="AG1342" t="s">
        <v>144</v>
      </c>
      <c r="AI1342" t="s">
        <v>145</v>
      </c>
      <c r="AK1342" t="s">
        <v>145</v>
      </c>
      <c r="AL1342" t="s">
        <v>145</v>
      </c>
      <c r="AM1342" t="s">
        <v>146</v>
      </c>
      <c r="AN1342" t="s">
        <v>145</v>
      </c>
      <c r="AO1342" t="s">
        <v>145</v>
      </c>
      <c r="AP1342" t="s">
        <v>145</v>
      </c>
      <c r="AQ1342" t="s">
        <v>145</v>
      </c>
      <c r="AR1342" t="s">
        <v>145</v>
      </c>
    </row>
    <row r="1343" spans="1:44" hidden="1" x14ac:dyDescent="0.3">
      <c r="A1343">
        <v>420539</v>
      </c>
      <c r="B1343" t="s">
        <v>1412</v>
      </c>
      <c r="AA1343" t="s">
        <v>144</v>
      </c>
      <c r="AE1343" t="s">
        <v>144</v>
      </c>
      <c r="AF1343" t="s">
        <v>144</v>
      </c>
      <c r="AH1343" t="s">
        <v>144</v>
      </c>
      <c r="AI1343" t="s">
        <v>145</v>
      </c>
      <c r="AJ1343" t="s">
        <v>145</v>
      </c>
      <c r="AK1343" t="s">
        <v>145</v>
      </c>
      <c r="AL1343" t="s">
        <v>145</v>
      </c>
      <c r="AM1343" t="s">
        <v>145</v>
      </c>
      <c r="AN1343" t="s">
        <v>145</v>
      </c>
      <c r="AO1343" t="s">
        <v>145</v>
      </c>
      <c r="AP1343" t="s">
        <v>145</v>
      </c>
      <c r="AQ1343" t="s">
        <v>145</v>
      </c>
      <c r="AR1343" t="s">
        <v>145</v>
      </c>
    </row>
    <row r="1344" spans="1:44" hidden="1" x14ac:dyDescent="0.3">
      <c r="A1344">
        <v>423096</v>
      </c>
      <c r="B1344" t="s">
        <v>1412</v>
      </c>
      <c r="AJ1344" t="s">
        <v>146</v>
      </c>
      <c r="AK1344" t="s">
        <v>146</v>
      </c>
      <c r="AM1344" t="s">
        <v>146</v>
      </c>
      <c r="AN1344" t="s">
        <v>145</v>
      </c>
      <c r="AO1344" t="s">
        <v>145</v>
      </c>
      <c r="AP1344" t="s">
        <v>145</v>
      </c>
      <c r="AQ1344" t="s">
        <v>145</v>
      </c>
      <c r="AR1344" t="s">
        <v>145</v>
      </c>
    </row>
    <row r="1345" spans="1:44" hidden="1" x14ac:dyDescent="0.3">
      <c r="A1345">
        <v>419191</v>
      </c>
      <c r="B1345" t="s">
        <v>1412</v>
      </c>
      <c r="AG1345" t="s">
        <v>144</v>
      </c>
      <c r="AI1345" t="s">
        <v>145</v>
      </c>
      <c r="AJ1345" t="s">
        <v>145</v>
      </c>
      <c r="AK1345" t="s">
        <v>145</v>
      </c>
      <c r="AL1345" t="s">
        <v>145</v>
      </c>
      <c r="AM1345" t="s">
        <v>145</v>
      </c>
      <c r="AN1345" t="s">
        <v>145</v>
      </c>
      <c r="AO1345" t="s">
        <v>145</v>
      </c>
      <c r="AP1345" t="s">
        <v>145</v>
      </c>
      <c r="AQ1345" t="s">
        <v>145</v>
      </c>
      <c r="AR1345" t="s">
        <v>145</v>
      </c>
    </row>
    <row r="1346" spans="1:44" hidden="1" x14ac:dyDescent="0.3">
      <c r="A1346">
        <v>420422</v>
      </c>
      <c r="B1346" t="s">
        <v>1412</v>
      </c>
      <c r="U1346" t="s">
        <v>145</v>
      </c>
      <c r="AJ1346" t="s">
        <v>145</v>
      </c>
      <c r="AK1346" t="s">
        <v>146</v>
      </c>
      <c r="AN1346" t="s">
        <v>145</v>
      </c>
      <c r="AO1346" t="s">
        <v>145</v>
      </c>
      <c r="AP1346" t="s">
        <v>145</v>
      </c>
      <c r="AQ1346" t="s">
        <v>145</v>
      </c>
      <c r="AR1346" t="s">
        <v>145</v>
      </c>
    </row>
    <row r="1347" spans="1:44" hidden="1" x14ac:dyDescent="0.3">
      <c r="A1347">
        <v>419695</v>
      </c>
      <c r="B1347" t="s">
        <v>1412</v>
      </c>
      <c r="AA1347" t="s">
        <v>146</v>
      </c>
      <c r="AF1347" t="s">
        <v>145</v>
      </c>
      <c r="AI1347" t="s">
        <v>145</v>
      </c>
      <c r="AJ1347" t="s">
        <v>145</v>
      </c>
      <c r="AK1347" t="s">
        <v>145</v>
      </c>
      <c r="AM1347" t="s">
        <v>145</v>
      </c>
      <c r="AN1347" t="s">
        <v>145</v>
      </c>
      <c r="AO1347" t="s">
        <v>145</v>
      </c>
      <c r="AP1347" t="s">
        <v>145</v>
      </c>
      <c r="AQ1347" t="s">
        <v>145</v>
      </c>
      <c r="AR1347" t="s">
        <v>145</v>
      </c>
    </row>
    <row r="1348" spans="1:44" hidden="1" x14ac:dyDescent="0.3">
      <c r="A1348">
        <v>422651</v>
      </c>
      <c r="B1348" t="s">
        <v>1412</v>
      </c>
      <c r="AE1348" t="s">
        <v>144</v>
      </c>
      <c r="AI1348" t="s">
        <v>145</v>
      </c>
      <c r="AK1348" t="s">
        <v>145</v>
      </c>
      <c r="AN1348" t="s">
        <v>145</v>
      </c>
      <c r="AO1348" t="s">
        <v>145</v>
      </c>
      <c r="AP1348" t="s">
        <v>145</v>
      </c>
      <c r="AQ1348" t="s">
        <v>145</v>
      </c>
      <c r="AR1348" t="s">
        <v>145</v>
      </c>
    </row>
    <row r="1349" spans="1:44" hidden="1" x14ac:dyDescent="0.3">
      <c r="A1349">
        <v>423231</v>
      </c>
      <c r="B1349" t="s">
        <v>1412</v>
      </c>
      <c r="AA1349" t="s">
        <v>146</v>
      </c>
      <c r="AN1349" t="s">
        <v>145</v>
      </c>
      <c r="AO1349" t="s">
        <v>145</v>
      </c>
      <c r="AP1349" t="s">
        <v>145</v>
      </c>
      <c r="AQ1349" t="s">
        <v>145</v>
      </c>
      <c r="AR1349" t="s">
        <v>145</v>
      </c>
    </row>
    <row r="1350" spans="1:44" hidden="1" x14ac:dyDescent="0.3">
      <c r="A1350">
        <v>420728</v>
      </c>
      <c r="B1350" t="s">
        <v>1412</v>
      </c>
      <c r="O1350" t="s">
        <v>144</v>
      </c>
      <c r="Q1350" t="s">
        <v>146</v>
      </c>
      <c r="AH1350" t="s">
        <v>144</v>
      </c>
      <c r="AI1350" t="s">
        <v>145</v>
      </c>
      <c r="AJ1350" t="s">
        <v>145</v>
      </c>
      <c r="AK1350" t="s">
        <v>145</v>
      </c>
      <c r="AM1350" t="s">
        <v>145</v>
      </c>
      <c r="AN1350" t="s">
        <v>145</v>
      </c>
      <c r="AO1350" t="s">
        <v>145</v>
      </c>
      <c r="AP1350" t="s">
        <v>145</v>
      </c>
      <c r="AQ1350" t="s">
        <v>145</v>
      </c>
      <c r="AR1350" t="s">
        <v>145</v>
      </c>
    </row>
    <row r="1351" spans="1:44" hidden="1" x14ac:dyDescent="0.3">
      <c r="A1351">
        <v>424826</v>
      </c>
      <c r="B1351" t="s">
        <v>1412</v>
      </c>
      <c r="AJ1351" t="s">
        <v>146</v>
      </c>
      <c r="AM1351" t="s">
        <v>146</v>
      </c>
      <c r="AN1351" t="s">
        <v>145</v>
      </c>
      <c r="AO1351" t="s">
        <v>145</v>
      </c>
      <c r="AP1351" t="s">
        <v>145</v>
      </c>
      <c r="AQ1351" t="s">
        <v>145</v>
      </c>
      <c r="AR1351" t="s">
        <v>145</v>
      </c>
    </row>
    <row r="1352" spans="1:44" hidden="1" x14ac:dyDescent="0.3">
      <c r="A1352">
        <v>423091</v>
      </c>
      <c r="B1352" t="s">
        <v>1412</v>
      </c>
      <c r="AG1352" t="s">
        <v>146</v>
      </c>
      <c r="AI1352" t="s">
        <v>145</v>
      </c>
      <c r="AJ1352" t="s">
        <v>146</v>
      </c>
      <c r="AK1352" t="s">
        <v>146</v>
      </c>
      <c r="AL1352" t="s">
        <v>145</v>
      </c>
      <c r="AM1352" t="s">
        <v>146</v>
      </c>
      <c r="AN1352" t="s">
        <v>145</v>
      </c>
      <c r="AO1352" t="s">
        <v>145</v>
      </c>
      <c r="AP1352" t="s">
        <v>145</v>
      </c>
      <c r="AQ1352" t="s">
        <v>145</v>
      </c>
      <c r="AR1352" t="s">
        <v>145</v>
      </c>
    </row>
    <row r="1353" spans="1:44" hidden="1" x14ac:dyDescent="0.3">
      <c r="A1353">
        <v>418964</v>
      </c>
      <c r="B1353" t="s">
        <v>1412</v>
      </c>
      <c r="Q1353" t="s">
        <v>144</v>
      </c>
      <c r="R1353" t="s">
        <v>145</v>
      </c>
      <c r="W1353" t="s">
        <v>144</v>
      </c>
      <c r="AE1353" t="s">
        <v>145</v>
      </c>
      <c r="AI1353" t="s">
        <v>145</v>
      </c>
      <c r="AJ1353" t="s">
        <v>145</v>
      </c>
      <c r="AK1353" t="s">
        <v>145</v>
      </c>
      <c r="AL1353" t="s">
        <v>145</v>
      </c>
      <c r="AM1353" t="s">
        <v>146</v>
      </c>
      <c r="AN1353" t="s">
        <v>145</v>
      </c>
      <c r="AO1353" t="s">
        <v>145</v>
      </c>
      <c r="AP1353" t="s">
        <v>145</v>
      </c>
      <c r="AQ1353" t="s">
        <v>145</v>
      </c>
      <c r="AR1353" t="s">
        <v>145</v>
      </c>
    </row>
    <row r="1354" spans="1:44" hidden="1" x14ac:dyDescent="0.3">
      <c r="A1354">
        <v>421000</v>
      </c>
      <c r="B1354" t="s">
        <v>1412</v>
      </c>
      <c r="R1354" t="s">
        <v>144</v>
      </c>
      <c r="AJ1354" t="s">
        <v>146</v>
      </c>
      <c r="AN1354" t="s">
        <v>145</v>
      </c>
      <c r="AO1354" t="s">
        <v>145</v>
      </c>
      <c r="AP1354" t="s">
        <v>145</v>
      </c>
      <c r="AQ1354" t="s">
        <v>145</v>
      </c>
      <c r="AR1354" t="s">
        <v>145</v>
      </c>
    </row>
    <row r="1355" spans="1:44" hidden="1" x14ac:dyDescent="0.3">
      <c r="A1355">
        <v>424542</v>
      </c>
      <c r="B1355" t="s">
        <v>1412</v>
      </c>
      <c r="AE1355" t="s">
        <v>146</v>
      </c>
      <c r="AI1355" t="s">
        <v>146</v>
      </c>
      <c r="AK1355" t="s">
        <v>145</v>
      </c>
      <c r="AL1355" t="s">
        <v>146</v>
      </c>
      <c r="AM1355" t="s">
        <v>146</v>
      </c>
      <c r="AN1355" t="s">
        <v>145</v>
      </c>
      <c r="AO1355" t="s">
        <v>145</v>
      </c>
      <c r="AP1355" t="s">
        <v>145</v>
      </c>
      <c r="AQ1355" t="s">
        <v>145</v>
      </c>
      <c r="AR1355" t="s">
        <v>145</v>
      </c>
    </row>
    <row r="1356" spans="1:44" hidden="1" x14ac:dyDescent="0.3">
      <c r="A1356">
        <v>424215</v>
      </c>
      <c r="B1356" t="s">
        <v>1412</v>
      </c>
      <c r="Y1356" t="s">
        <v>144</v>
      </c>
      <c r="AF1356" t="s">
        <v>144</v>
      </c>
      <c r="AH1356" t="s">
        <v>144</v>
      </c>
      <c r="AI1356" t="s">
        <v>146</v>
      </c>
      <c r="AJ1356" t="s">
        <v>146</v>
      </c>
      <c r="AK1356" t="s">
        <v>146</v>
      </c>
      <c r="AM1356" t="s">
        <v>146</v>
      </c>
      <c r="AN1356" t="s">
        <v>145</v>
      </c>
      <c r="AO1356" t="s">
        <v>145</v>
      </c>
      <c r="AP1356" t="s">
        <v>145</v>
      </c>
      <c r="AQ1356" t="s">
        <v>145</v>
      </c>
      <c r="AR1356" t="s">
        <v>145</v>
      </c>
    </row>
    <row r="1357" spans="1:44" hidden="1" x14ac:dyDescent="0.3">
      <c r="A1357">
        <v>421998</v>
      </c>
      <c r="B1357" t="s">
        <v>1412</v>
      </c>
      <c r="AJ1357" t="s">
        <v>146</v>
      </c>
      <c r="AK1357" t="s">
        <v>146</v>
      </c>
      <c r="AN1357" t="s">
        <v>145</v>
      </c>
      <c r="AO1357" t="s">
        <v>145</v>
      </c>
      <c r="AP1357" t="s">
        <v>145</v>
      </c>
      <c r="AQ1357" t="s">
        <v>145</v>
      </c>
      <c r="AR1357" t="s">
        <v>145</v>
      </c>
    </row>
    <row r="1358" spans="1:44" hidden="1" x14ac:dyDescent="0.3">
      <c r="A1358">
        <v>421666</v>
      </c>
      <c r="B1358" t="s">
        <v>1412</v>
      </c>
      <c r="Q1358" t="s">
        <v>146</v>
      </c>
      <c r="AC1358" t="s">
        <v>144</v>
      </c>
      <c r="AF1358" t="s">
        <v>146</v>
      </c>
      <c r="AH1358" t="s">
        <v>146</v>
      </c>
      <c r="AI1358" t="s">
        <v>146</v>
      </c>
      <c r="AJ1358" t="s">
        <v>146</v>
      </c>
      <c r="AK1358" t="s">
        <v>146</v>
      </c>
      <c r="AL1358" t="s">
        <v>146</v>
      </c>
      <c r="AM1358" t="s">
        <v>146</v>
      </c>
      <c r="AN1358" t="s">
        <v>145</v>
      </c>
      <c r="AO1358" t="s">
        <v>145</v>
      </c>
      <c r="AP1358" t="s">
        <v>145</v>
      </c>
      <c r="AQ1358" t="s">
        <v>145</v>
      </c>
      <c r="AR1358" t="s">
        <v>145</v>
      </c>
    </row>
    <row r="1359" spans="1:44" hidden="1" x14ac:dyDescent="0.3">
      <c r="A1359">
        <v>403190</v>
      </c>
      <c r="B1359" t="s">
        <v>1412</v>
      </c>
      <c r="D1359" t="s">
        <v>144</v>
      </c>
      <c r="X1359" t="s">
        <v>146</v>
      </c>
      <c r="AJ1359" t="s">
        <v>146</v>
      </c>
      <c r="AK1359" t="s">
        <v>146</v>
      </c>
      <c r="AL1359" t="s">
        <v>146</v>
      </c>
      <c r="AM1359" t="s">
        <v>146</v>
      </c>
      <c r="AN1359" t="s">
        <v>145</v>
      </c>
      <c r="AO1359" t="s">
        <v>145</v>
      </c>
      <c r="AP1359" t="s">
        <v>145</v>
      </c>
      <c r="AQ1359" t="s">
        <v>145</v>
      </c>
      <c r="AR1359" t="s">
        <v>145</v>
      </c>
    </row>
    <row r="1360" spans="1:44" hidden="1" x14ac:dyDescent="0.3">
      <c r="A1360">
        <v>424701</v>
      </c>
      <c r="B1360" t="s">
        <v>1412</v>
      </c>
      <c r="AN1360" t="s">
        <v>145</v>
      </c>
      <c r="AO1360" t="s">
        <v>145</v>
      </c>
      <c r="AP1360" t="s">
        <v>145</v>
      </c>
      <c r="AQ1360" t="s">
        <v>145</v>
      </c>
      <c r="AR1360" t="s">
        <v>145</v>
      </c>
    </row>
    <row r="1361" spans="1:44" hidden="1" x14ac:dyDescent="0.3">
      <c r="A1361">
        <v>425059</v>
      </c>
      <c r="B1361" t="s">
        <v>1412</v>
      </c>
      <c r="AK1361" t="s">
        <v>145</v>
      </c>
      <c r="AL1361" t="s">
        <v>145</v>
      </c>
      <c r="AN1361" t="s">
        <v>145</v>
      </c>
      <c r="AO1361" t="s">
        <v>145</v>
      </c>
      <c r="AP1361" t="s">
        <v>145</v>
      </c>
      <c r="AQ1361" t="s">
        <v>145</v>
      </c>
      <c r="AR1361" t="s">
        <v>145</v>
      </c>
    </row>
    <row r="1362" spans="1:44" hidden="1" x14ac:dyDescent="0.3">
      <c r="A1362">
        <v>419025</v>
      </c>
      <c r="B1362" t="s">
        <v>1412</v>
      </c>
      <c r="Q1362" t="s">
        <v>146</v>
      </c>
      <c r="AA1362" t="s">
        <v>144</v>
      </c>
      <c r="AF1362" t="s">
        <v>144</v>
      </c>
      <c r="AH1362" t="s">
        <v>144</v>
      </c>
      <c r="AI1362" t="s">
        <v>146</v>
      </c>
      <c r="AJ1362" t="s">
        <v>146</v>
      </c>
      <c r="AK1362" t="s">
        <v>145</v>
      </c>
      <c r="AL1362" t="s">
        <v>146</v>
      </c>
      <c r="AM1362" t="s">
        <v>146</v>
      </c>
      <c r="AN1362" t="s">
        <v>145</v>
      </c>
      <c r="AO1362" t="s">
        <v>145</v>
      </c>
      <c r="AP1362" t="s">
        <v>145</v>
      </c>
      <c r="AQ1362" t="s">
        <v>145</v>
      </c>
      <c r="AR1362" t="s">
        <v>145</v>
      </c>
    </row>
    <row r="1363" spans="1:44" hidden="1" x14ac:dyDescent="0.3">
      <c r="A1363">
        <v>419057</v>
      </c>
      <c r="B1363" t="s">
        <v>1412</v>
      </c>
      <c r="Q1363" t="s">
        <v>144</v>
      </c>
      <c r="AI1363" t="s">
        <v>145</v>
      </c>
      <c r="AJ1363" t="s">
        <v>146</v>
      </c>
      <c r="AK1363" t="s">
        <v>145</v>
      </c>
      <c r="AL1363" t="s">
        <v>146</v>
      </c>
      <c r="AM1363" t="s">
        <v>145</v>
      </c>
      <c r="AN1363" t="s">
        <v>145</v>
      </c>
      <c r="AO1363" t="s">
        <v>145</v>
      </c>
      <c r="AP1363" t="s">
        <v>145</v>
      </c>
      <c r="AQ1363" t="s">
        <v>145</v>
      </c>
      <c r="AR1363" t="s">
        <v>145</v>
      </c>
    </row>
    <row r="1364" spans="1:44" hidden="1" x14ac:dyDescent="0.3">
      <c r="A1364">
        <v>420908</v>
      </c>
      <c r="B1364" t="s">
        <v>1412</v>
      </c>
      <c r="Q1364" t="s">
        <v>144</v>
      </c>
      <c r="AE1364" t="s">
        <v>144</v>
      </c>
      <c r="AF1364" t="s">
        <v>144</v>
      </c>
      <c r="AH1364" t="s">
        <v>144</v>
      </c>
      <c r="AI1364" t="s">
        <v>146</v>
      </c>
      <c r="AJ1364" t="s">
        <v>145</v>
      </c>
      <c r="AK1364" t="s">
        <v>145</v>
      </c>
      <c r="AL1364" t="s">
        <v>145</v>
      </c>
      <c r="AM1364" t="s">
        <v>146</v>
      </c>
      <c r="AN1364" t="s">
        <v>145</v>
      </c>
      <c r="AO1364" t="s">
        <v>145</v>
      </c>
      <c r="AP1364" t="s">
        <v>145</v>
      </c>
      <c r="AQ1364" t="s">
        <v>145</v>
      </c>
      <c r="AR1364" t="s">
        <v>145</v>
      </c>
    </row>
    <row r="1365" spans="1:44" hidden="1" x14ac:dyDescent="0.3">
      <c r="A1365">
        <v>412086</v>
      </c>
      <c r="B1365" t="s">
        <v>1412</v>
      </c>
      <c r="R1365" t="s">
        <v>145</v>
      </c>
      <c r="S1365" t="s">
        <v>144</v>
      </c>
      <c r="AD1365" t="s">
        <v>144</v>
      </c>
      <c r="AE1365" t="s">
        <v>145</v>
      </c>
      <c r="AI1365" t="s">
        <v>145</v>
      </c>
      <c r="AJ1365" t="s">
        <v>145</v>
      </c>
      <c r="AK1365" t="s">
        <v>145</v>
      </c>
      <c r="AL1365" t="s">
        <v>145</v>
      </c>
      <c r="AM1365" t="s">
        <v>146</v>
      </c>
      <c r="AN1365" t="s">
        <v>145</v>
      </c>
      <c r="AO1365" t="s">
        <v>145</v>
      </c>
      <c r="AP1365" t="s">
        <v>145</v>
      </c>
      <c r="AQ1365" t="s">
        <v>145</v>
      </c>
      <c r="AR1365" t="s">
        <v>145</v>
      </c>
    </row>
    <row r="1366" spans="1:44" hidden="1" x14ac:dyDescent="0.3">
      <c r="A1366">
        <v>422628</v>
      </c>
      <c r="B1366" t="s">
        <v>1412</v>
      </c>
      <c r="AA1366" t="s">
        <v>144</v>
      </c>
      <c r="AF1366" t="s">
        <v>145</v>
      </c>
      <c r="AH1366" t="s">
        <v>144</v>
      </c>
      <c r="AI1366" t="s">
        <v>145</v>
      </c>
      <c r="AJ1366" t="s">
        <v>145</v>
      </c>
      <c r="AK1366" t="s">
        <v>146</v>
      </c>
      <c r="AL1366" t="s">
        <v>146</v>
      </c>
      <c r="AM1366" t="s">
        <v>146</v>
      </c>
      <c r="AN1366" t="s">
        <v>145</v>
      </c>
      <c r="AO1366" t="s">
        <v>145</v>
      </c>
      <c r="AP1366" t="s">
        <v>145</v>
      </c>
      <c r="AQ1366" t="s">
        <v>145</v>
      </c>
      <c r="AR1366" t="s">
        <v>145</v>
      </c>
    </row>
    <row r="1367" spans="1:44" hidden="1" x14ac:dyDescent="0.3">
      <c r="A1367">
        <v>422390</v>
      </c>
      <c r="B1367" t="s">
        <v>1412</v>
      </c>
      <c r="AB1367" t="s">
        <v>146</v>
      </c>
      <c r="AF1367" t="s">
        <v>145</v>
      </c>
      <c r="AI1367" t="s">
        <v>145</v>
      </c>
      <c r="AJ1367" t="s">
        <v>145</v>
      </c>
      <c r="AK1367" t="s">
        <v>145</v>
      </c>
      <c r="AL1367" t="s">
        <v>145</v>
      </c>
      <c r="AM1367" t="s">
        <v>145</v>
      </c>
      <c r="AN1367" t="s">
        <v>145</v>
      </c>
      <c r="AO1367" t="s">
        <v>145</v>
      </c>
      <c r="AP1367" t="s">
        <v>145</v>
      </c>
      <c r="AQ1367" t="s">
        <v>145</v>
      </c>
      <c r="AR1367" t="s">
        <v>145</v>
      </c>
    </row>
    <row r="1368" spans="1:44" hidden="1" x14ac:dyDescent="0.3">
      <c r="A1368">
        <v>424930</v>
      </c>
      <c r="B1368" t="s">
        <v>1412</v>
      </c>
      <c r="AI1368" t="s">
        <v>146</v>
      </c>
      <c r="AJ1368" t="s">
        <v>146</v>
      </c>
      <c r="AK1368" t="s">
        <v>146</v>
      </c>
      <c r="AL1368" t="s">
        <v>146</v>
      </c>
      <c r="AN1368" t="s">
        <v>145</v>
      </c>
      <c r="AO1368" t="s">
        <v>145</v>
      </c>
      <c r="AP1368" t="s">
        <v>145</v>
      </c>
      <c r="AQ1368" t="s">
        <v>145</v>
      </c>
      <c r="AR1368" t="s">
        <v>145</v>
      </c>
    </row>
    <row r="1369" spans="1:44" hidden="1" x14ac:dyDescent="0.3">
      <c r="A1369">
        <v>424846</v>
      </c>
      <c r="B1369" t="s">
        <v>1412</v>
      </c>
      <c r="AN1369" t="s">
        <v>145</v>
      </c>
      <c r="AO1369" t="s">
        <v>145</v>
      </c>
      <c r="AP1369" t="s">
        <v>145</v>
      </c>
      <c r="AQ1369" t="s">
        <v>145</v>
      </c>
      <c r="AR1369" t="s">
        <v>145</v>
      </c>
    </row>
    <row r="1370" spans="1:44" hidden="1" x14ac:dyDescent="0.3">
      <c r="A1370">
        <v>422141</v>
      </c>
      <c r="B1370" t="s">
        <v>1412</v>
      </c>
      <c r="S1370" t="s">
        <v>144</v>
      </c>
      <c r="AJ1370" t="s">
        <v>146</v>
      </c>
      <c r="AN1370" t="s">
        <v>145</v>
      </c>
      <c r="AO1370" t="s">
        <v>145</v>
      </c>
      <c r="AP1370" t="s">
        <v>145</v>
      </c>
      <c r="AQ1370" t="s">
        <v>145</v>
      </c>
      <c r="AR1370" t="s">
        <v>145</v>
      </c>
    </row>
    <row r="1371" spans="1:44" hidden="1" x14ac:dyDescent="0.3">
      <c r="A1371">
        <v>419633</v>
      </c>
      <c r="B1371" t="s">
        <v>1412</v>
      </c>
      <c r="W1371" t="s">
        <v>144</v>
      </c>
      <c r="AE1371" t="s">
        <v>146</v>
      </c>
      <c r="AI1371" t="s">
        <v>145</v>
      </c>
      <c r="AJ1371" t="s">
        <v>145</v>
      </c>
      <c r="AK1371" t="s">
        <v>145</v>
      </c>
      <c r="AL1371" t="s">
        <v>145</v>
      </c>
      <c r="AM1371" t="s">
        <v>145</v>
      </c>
      <c r="AN1371" t="s">
        <v>145</v>
      </c>
      <c r="AO1371" t="s">
        <v>145</v>
      </c>
      <c r="AP1371" t="s">
        <v>145</v>
      </c>
      <c r="AQ1371" t="s">
        <v>145</v>
      </c>
      <c r="AR1371" t="s">
        <v>145</v>
      </c>
    </row>
    <row r="1372" spans="1:44" hidden="1" x14ac:dyDescent="0.3">
      <c r="A1372">
        <v>423691</v>
      </c>
      <c r="B1372" t="s">
        <v>1412</v>
      </c>
      <c r="AG1372" t="s">
        <v>144</v>
      </c>
      <c r="AH1372" t="s">
        <v>146</v>
      </c>
      <c r="AI1372" t="s">
        <v>145</v>
      </c>
      <c r="AJ1372" t="s">
        <v>145</v>
      </c>
      <c r="AK1372" t="s">
        <v>146</v>
      </c>
      <c r="AL1372" t="s">
        <v>145</v>
      </c>
      <c r="AM1372" t="s">
        <v>146</v>
      </c>
      <c r="AN1372" t="s">
        <v>145</v>
      </c>
      <c r="AO1372" t="s">
        <v>145</v>
      </c>
      <c r="AP1372" t="s">
        <v>145</v>
      </c>
      <c r="AQ1372" t="s">
        <v>145</v>
      </c>
      <c r="AR1372" t="s">
        <v>145</v>
      </c>
    </row>
    <row r="1373" spans="1:44" hidden="1" x14ac:dyDescent="0.3">
      <c r="A1373">
        <v>422959</v>
      </c>
      <c r="B1373" t="s">
        <v>1412</v>
      </c>
      <c r="AD1373" t="s">
        <v>146</v>
      </c>
      <c r="AJ1373" t="s">
        <v>145</v>
      </c>
      <c r="AK1373" t="s">
        <v>145</v>
      </c>
      <c r="AL1373" t="s">
        <v>145</v>
      </c>
      <c r="AM1373" t="s">
        <v>145</v>
      </c>
      <c r="AN1373" t="s">
        <v>145</v>
      </c>
      <c r="AO1373" t="s">
        <v>145</v>
      </c>
      <c r="AP1373" t="s">
        <v>145</v>
      </c>
      <c r="AQ1373" t="s">
        <v>145</v>
      </c>
      <c r="AR1373" t="s">
        <v>145</v>
      </c>
    </row>
    <row r="1374" spans="1:44" hidden="1" x14ac:dyDescent="0.3">
      <c r="A1374">
        <v>418560</v>
      </c>
      <c r="B1374" t="s">
        <v>1412</v>
      </c>
      <c r="AA1374" t="s">
        <v>144</v>
      </c>
      <c r="AF1374" t="s">
        <v>144</v>
      </c>
      <c r="AH1374" t="s">
        <v>144</v>
      </c>
      <c r="AI1374" t="s">
        <v>146</v>
      </c>
      <c r="AJ1374" t="s">
        <v>146</v>
      </c>
      <c r="AK1374" t="s">
        <v>145</v>
      </c>
      <c r="AL1374" t="s">
        <v>146</v>
      </c>
      <c r="AM1374" t="s">
        <v>145</v>
      </c>
      <c r="AN1374" t="s">
        <v>145</v>
      </c>
      <c r="AO1374" t="s">
        <v>145</v>
      </c>
      <c r="AP1374" t="s">
        <v>145</v>
      </c>
      <c r="AQ1374" t="s">
        <v>145</v>
      </c>
      <c r="AR1374" t="s">
        <v>145</v>
      </c>
    </row>
    <row r="1375" spans="1:44" hidden="1" x14ac:dyDescent="0.3">
      <c r="A1375">
        <v>422983</v>
      </c>
      <c r="B1375" t="s">
        <v>1412</v>
      </c>
      <c r="N1375" t="s">
        <v>144</v>
      </c>
      <c r="AI1375" t="s">
        <v>145</v>
      </c>
      <c r="AJ1375" t="s">
        <v>146</v>
      </c>
      <c r="AK1375" t="s">
        <v>146</v>
      </c>
      <c r="AM1375" t="s">
        <v>145</v>
      </c>
      <c r="AN1375" t="s">
        <v>145</v>
      </c>
      <c r="AO1375" t="s">
        <v>145</v>
      </c>
      <c r="AP1375" t="s">
        <v>145</v>
      </c>
      <c r="AQ1375" t="s">
        <v>145</v>
      </c>
      <c r="AR1375" t="s">
        <v>145</v>
      </c>
    </row>
    <row r="1376" spans="1:44" hidden="1" x14ac:dyDescent="0.3">
      <c r="A1376">
        <v>422601</v>
      </c>
      <c r="B1376" t="s">
        <v>1412</v>
      </c>
      <c r="P1376" t="s">
        <v>146</v>
      </c>
      <c r="AG1376" t="s">
        <v>146</v>
      </c>
      <c r="AH1376" t="s">
        <v>144</v>
      </c>
      <c r="AJ1376" t="s">
        <v>146</v>
      </c>
      <c r="AN1376" t="s">
        <v>145</v>
      </c>
      <c r="AO1376" t="s">
        <v>145</v>
      </c>
      <c r="AP1376" t="s">
        <v>145</v>
      </c>
      <c r="AQ1376" t="s">
        <v>145</v>
      </c>
      <c r="AR1376" t="s">
        <v>145</v>
      </c>
    </row>
    <row r="1377" spans="1:44" hidden="1" x14ac:dyDescent="0.3">
      <c r="A1377">
        <v>425857</v>
      </c>
      <c r="B1377" t="s">
        <v>1412</v>
      </c>
      <c r="J1377" t="s">
        <v>144</v>
      </c>
      <c r="Y1377" t="s">
        <v>144</v>
      </c>
      <c r="AJ1377" t="s">
        <v>146</v>
      </c>
      <c r="AK1377" t="s">
        <v>146</v>
      </c>
      <c r="AM1377" t="s">
        <v>145</v>
      </c>
      <c r="AN1377" t="s">
        <v>145</v>
      </c>
      <c r="AO1377" t="s">
        <v>145</v>
      </c>
      <c r="AP1377" t="s">
        <v>145</v>
      </c>
      <c r="AQ1377" t="s">
        <v>145</v>
      </c>
      <c r="AR1377" t="s">
        <v>145</v>
      </c>
    </row>
    <row r="1378" spans="1:44" hidden="1" x14ac:dyDescent="0.3">
      <c r="A1378">
        <v>425452</v>
      </c>
      <c r="B1378" t="s">
        <v>1412</v>
      </c>
      <c r="AH1378" t="s">
        <v>146</v>
      </c>
      <c r="AJ1378" t="s">
        <v>146</v>
      </c>
      <c r="AK1378" t="s">
        <v>146</v>
      </c>
      <c r="AM1378" t="s">
        <v>146</v>
      </c>
      <c r="AN1378" t="s">
        <v>145</v>
      </c>
      <c r="AO1378" t="s">
        <v>145</v>
      </c>
      <c r="AP1378" t="s">
        <v>145</v>
      </c>
      <c r="AQ1378" t="s">
        <v>145</v>
      </c>
      <c r="AR1378" t="s">
        <v>145</v>
      </c>
    </row>
    <row r="1379" spans="1:44" hidden="1" x14ac:dyDescent="0.3">
      <c r="A1379">
        <v>424288</v>
      </c>
      <c r="B1379" t="s">
        <v>1412</v>
      </c>
      <c r="AN1379" t="s">
        <v>145</v>
      </c>
      <c r="AO1379" t="s">
        <v>145</v>
      </c>
      <c r="AP1379" t="s">
        <v>145</v>
      </c>
      <c r="AQ1379" t="s">
        <v>145</v>
      </c>
      <c r="AR1379" t="s">
        <v>145</v>
      </c>
    </row>
    <row r="1380" spans="1:44" hidden="1" x14ac:dyDescent="0.3">
      <c r="A1380">
        <v>423567</v>
      </c>
      <c r="B1380" t="s">
        <v>1412</v>
      </c>
      <c r="AH1380" t="s">
        <v>144</v>
      </c>
      <c r="AJ1380" t="s">
        <v>146</v>
      </c>
      <c r="AM1380" t="s">
        <v>146</v>
      </c>
      <c r="AN1380" t="s">
        <v>145</v>
      </c>
      <c r="AO1380" t="s">
        <v>145</v>
      </c>
      <c r="AP1380" t="s">
        <v>145</v>
      </c>
      <c r="AQ1380" t="s">
        <v>145</v>
      </c>
      <c r="AR1380" t="s">
        <v>145</v>
      </c>
    </row>
    <row r="1381" spans="1:44" hidden="1" x14ac:dyDescent="0.3">
      <c r="A1381">
        <v>418270</v>
      </c>
      <c r="B1381" t="s">
        <v>1412</v>
      </c>
      <c r="R1381" t="s">
        <v>144</v>
      </c>
      <c r="AH1381" t="s">
        <v>144</v>
      </c>
      <c r="AI1381" t="s">
        <v>146</v>
      </c>
      <c r="AK1381" t="s">
        <v>145</v>
      </c>
      <c r="AL1381" t="s">
        <v>145</v>
      </c>
      <c r="AM1381" t="s">
        <v>146</v>
      </c>
      <c r="AN1381" t="s">
        <v>145</v>
      </c>
      <c r="AO1381" t="s">
        <v>145</v>
      </c>
      <c r="AP1381" t="s">
        <v>145</v>
      </c>
      <c r="AQ1381" t="s">
        <v>145</v>
      </c>
      <c r="AR1381" t="s">
        <v>145</v>
      </c>
    </row>
    <row r="1382" spans="1:44" hidden="1" x14ac:dyDescent="0.3">
      <c r="A1382">
        <v>422655</v>
      </c>
      <c r="B1382" t="s">
        <v>1412</v>
      </c>
      <c r="AI1382" t="s">
        <v>145</v>
      </c>
      <c r="AJ1382" t="s">
        <v>146</v>
      </c>
      <c r="AK1382" t="s">
        <v>145</v>
      </c>
      <c r="AM1382" t="s">
        <v>145</v>
      </c>
      <c r="AN1382" t="s">
        <v>145</v>
      </c>
      <c r="AO1382" t="s">
        <v>145</v>
      </c>
      <c r="AP1382" t="s">
        <v>145</v>
      </c>
      <c r="AQ1382" t="s">
        <v>145</v>
      </c>
      <c r="AR1382" t="s">
        <v>145</v>
      </c>
    </row>
    <row r="1383" spans="1:44" hidden="1" x14ac:dyDescent="0.3">
      <c r="A1383">
        <v>425439</v>
      </c>
      <c r="B1383" t="s">
        <v>1412</v>
      </c>
      <c r="Y1383" t="s">
        <v>144</v>
      </c>
      <c r="AJ1383" t="s">
        <v>146</v>
      </c>
      <c r="AK1383" t="s">
        <v>146</v>
      </c>
      <c r="AN1383" t="s">
        <v>145</v>
      </c>
      <c r="AO1383" t="s">
        <v>145</v>
      </c>
      <c r="AP1383" t="s">
        <v>145</v>
      </c>
      <c r="AQ1383" t="s">
        <v>145</v>
      </c>
      <c r="AR1383" t="s">
        <v>145</v>
      </c>
    </row>
    <row r="1384" spans="1:44" hidden="1" x14ac:dyDescent="0.3">
      <c r="A1384">
        <v>420677</v>
      </c>
      <c r="B1384" t="s">
        <v>1412</v>
      </c>
      <c r="AH1384" t="s">
        <v>144</v>
      </c>
      <c r="AI1384" t="s">
        <v>145</v>
      </c>
      <c r="AJ1384" t="s">
        <v>146</v>
      </c>
      <c r="AK1384" t="s">
        <v>145</v>
      </c>
      <c r="AM1384" t="s">
        <v>146</v>
      </c>
      <c r="AN1384" t="s">
        <v>145</v>
      </c>
      <c r="AO1384" t="s">
        <v>145</v>
      </c>
      <c r="AP1384" t="s">
        <v>145</v>
      </c>
      <c r="AQ1384" t="s">
        <v>145</v>
      </c>
      <c r="AR1384" t="s">
        <v>145</v>
      </c>
    </row>
    <row r="1385" spans="1:44" hidden="1" x14ac:dyDescent="0.3">
      <c r="A1385">
        <v>423309</v>
      </c>
      <c r="B1385" t="s">
        <v>1412</v>
      </c>
      <c r="R1385" t="s">
        <v>144</v>
      </c>
      <c r="AD1385" t="s">
        <v>144</v>
      </c>
      <c r="AJ1385" t="s">
        <v>146</v>
      </c>
      <c r="AK1385" t="s">
        <v>145</v>
      </c>
      <c r="AL1385" t="s">
        <v>145</v>
      </c>
      <c r="AM1385" t="s">
        <v>146</v>
      </c>
      <c r="AN1385" t="s">
        <v>145</v>
      </c>
      <c r="AO1385" t="s">
        <v>145</v>
      </c>
      <c r="AP1385" t="s">
        <v>145</v>
      </c>
      <c r="AQ1385" t="s">
        <v>145</v>
      </c>
      <c r="AR1385" t="s">
        <v>145</v>
      </c>
    </row>
    <row r="1386" spans="1:44" hidden="1" x14ac:dyDescent="0.3">
      <c r="A1386">
        <v>423209</v>
      </c>
      <c r="B1386" t="s">
        <v>1412</v>
      </c>
      <c r="T1386" t="s">
        <v>146</v>
      </c>
      <c r="AH1386" t="s">
        <v>144</v>
      </c>
      <c r="AK1386" t="s">
        <v>145</v>
      </c>
      <c r="AM1386" t="s">
        <v>145</v>
      </c>
      <c r="AN1386" t="s">
        <v>145</v>
      </c>
      <c r="AO1386" t="s">
        <v>145</v>
      </c>
      <c r="AP1386" t="s">
        <v>145</v>
      </c>
      <c r="AQ1386" t="s">
        <v>145</v>
      </c>
      <c r="AR1386" t="s">
        <v>145</v>
      </c>
    </row>
    <row r="1387" spans="1:44" hidden="1" x14ac:dyDescent="0.3">
      <c r="A1387">
        <v>421293</v>
      </c>
      <c r="B1387" t="s">
        <v>1412</v>
      </c>
      <c r="Q1387" t="s">
        <v>144</v>
      </c>
      <c r="AF1387" t="s">
        <v>144</v>
      </c>
      <c r="AJ1387" t="s">
        <v>146</v>
      </c>
      <c r="AM1387" t="s">
        <v>145</v>
      </c>
      <c r="AN1387" t="s">
        <v>145</v>
      </c>
      <c r="AO1387" t="s">
        <v>145</v>
      </c>
      <c r="AP1387" t="s">
        <v>145</v>
      </c>
      <c r="AQ1387" t="s">
        <v>145</v>
      </c>
      <c r="AR1387" t="s">
        <v>145</v>
      </c>
    </row>
    <row r="1388" spans="1:44" hidden="1" x14ac:dyDescent="0.3">
      <c r="A1388">
        <v>425538</v>
      </c>
      <c r="B1388" t="s">
        <v>1412</v>
      </c>
      <c r="Y1388" t="s">
        <v>144</v>
      </c>
      <c r="AH1388" t="s">
        <v>146</v>
      </c>
      <c r="AJ1388" t="s">
        <v>146</v>
      </c>
      <c r="AN1388" t="s">
        <v>145</v>
      </c>
      <c r="AO1388" t="s">
        <v>145</v>
      </c>
      <c r="AP1388" t="s">
        <v>145</v>
      </c>
      <c r="AQ1388" t="s">
        <v>145</v>
      </c>
      <c r="AR1388" t="s">
        <v>145</v>
      </c>
    </row>
    <row r="1389" spans="1:44" hidden="1" x14ac:dyDescent="0.3">
      <c r="A1389">
        <v>421852</v>
      </c>
      <c r="B1389" t="s">
        <v>1412</v>
      </c>
      <c r="AG1389" t="s">
        <v>144</v>
      </c>
      <c r="AL1389" t="s">
        <v>146</v>
      </c>
      <c r="AN1389" t="s">
        <v>145</v>
      </c>
      <c r="AO1389" t="s">
        <v>145</v>
      </c>
      <c r="AP1389" t="s">
        <v>145</v>
      </c>
      <c r="AQ1389" t="s">
        <v>145</v>
      </c>
      <c r="AR1389" t="s">
        <v>145</v>
      </c>
    </row>
    <row r="1390" spans="1:44" hidden="1" x14ac:dyDescent="0.3">
      <c r="A1390">
        <v>420578</v>
      </c>
      <c r="B1390" t="s">
        <v>1412</v>
      </c>
      <c r="AD1390" t="s">
        <v>144</v>
      </c>
      <c r="AE1390" t="s">
        <v>146</v>
      </c>
      <c r="AI1390" t="s">
        <v>146</v>
      </c>
      <c r="AJ1390" t="s">
        <v>146</v>
      </c>
      <c r="AK1390" t="s">
        <v>145</v>
      </c>
      <c r="AL1390" t="s">
        <v>146</v>
      </c>
      <c r="AM1390" t="s">
        <v>146</v>
      </c>
      <c r="AN1390" t="s">
        <v>145</v>
      </c>
      <c r="AO1390" t="s">
        <v>145</v>
      </c>
      <c r="AP1390" t="s">
        <v>145</v>
      </c>
      <c r="AQ1390" t="s">
        <v>145</v>
      </c>
      <c r="AR1390" t="s">
        <v>145</v>
      </c>
    </row>
    <row r="1391" spans="1:44" hidden="1" x14ac:dyDescent="0.3">
      <c r="A1391">
        <v>422965</v>
      </c>
      <c r="B1391" t="s">
        <v>1412</v>
      </c>
      <c r="R1391" t="s">
        <v>146</v>
      </c>
      <c r="AE1391" t="s">
        <v>146</v>
      </c>
      <c r="AF1391" t="s">
        <v>144</v>
      </c>
      <c r="AI1391" t="s">
        <v>146</v>
      </c>
      <c r="AJ1391" t="s">
        <v>146</v>
      </c>
      <c r="AK1391" t="s">
        <v>145</v>
      </c>
      <c r="AM1391" t="s">
        <v>145</v>
      </c>
      <c r="AN1391" t="s">
        <v>145</v>
      </c>
      <c r="AO1391" t="s">
        <v>145</v>
      </c>
      <c r="AP1391" t="s">
        <v>145</v>
      </c>
      <c r="AQ1391" t="s">
        <v>145</v>
      </c>
      <c r="AR1391" t="s">
        <v>145</v>
      </c>
    </row>
    <row r="1392" spans="1:44" hidden="1" x14ac:dyDescent="0.3">
      <c r="A1392">
        <v>420432</v>
      </c>
      <c r="B1392" t="s">
        <v>1412</v>
      </c>
      <c r="AI1392" t="s">
        <v>146</v>
      </c>
      <c r="AJ1392" t="s">
        <v>146</v>
      </c>
      <c r="AK1392" t="s">
        <v>146</v>
      </c>
      <c r="AL1392" t="s">
        <v>146</v>
      </c>
      <c r="AM1392" t="s">
        <v>146</v>
      </c>
      <c r="AN1392" t="s">
        <v>145</v>
      </c>
      <c r="AO1392" t="s">
        <v>145</v>
      </c>
      <c r="AP1392" t="s">
        <v>145</v>
      </c>
      <c r="AQ1392" t="s">
        <v>145</v>
      </c>
      <c r="AR1392" t="s">
        <v>145</v>
      </c>
    </row>
    <row r="1393" spans="1:44" hidden="1" x14ac:dyDescent="0.3">
      <c r="A1393">
        <v>424767</v>
      </c>
      <c r="B1393" t="s">
        <v>1412</v>
      </c>
      <c r="AI1393" t="s">
        <v>145</v>
      </c>
      <c r="AJ1393" t="s">
        <v>145</v>
      </c>
      <c r="AL1393" t="s">
        <v>145</v>
      </c>
      <c r="AN1393" t="s">
        <v>145</v>
      </c>
      <c r="AO1393" t="s">
        <v>145</v>
      </c>
      <c r="AP1393" t="s">
        <v>145</v>
      </c>
      <c r="AQ1393" t="s">
        <v>145</v>
      </c>
      <c r="AR1393" t="s">
        <v>145</v>
      </c>
    </row>
    <row r="1394" spans="1:44" hidden="1" x14ac:dyDescent="0.3">
      <c r="A1394">
        <v>417353</v>
      </c>
      <c r="B1394" t="s">
        <v>1412</v>
      </c>
      <c r="AA1394" t="s">
        <v>144</v>
      </c>
      <c r="AE1394" t="s">
        <v>145</v>
      </c>
      <c r="AF1394" t="s">
        <v>145</v>
      </c>
      <c r="AI1394" t="s">
        <v>145</v>
      </c>
      <c r="AJ1394" t="s">
        <v>146</v>
      </c>
      <c r="AL1394" t="s">
        <v>145</v>
      </c>
      <c r="AM1394" t="s">
        <v>145</v>
      </c>
      <c r="AN1394" t="s">
        <v>145</v>
      </c>
      <c r="AO1394" t="s">
        <v>145</v>
      </c>
      <c r="AP1394" t="s">
        <v>145</v>
      </c>
      <c r="AQ1394" t="s">
        <v>145</v>
      </c>
      <c r="AR1394" t="s">
        <v>145</v>
      </c>
    </row>
    <row r="1395" spans="1:44" hidden="1" x14ac:dyDescent="0.3">
      <c r="A1395">
        <v>423671</v>
      </c>
      <c r="B1395" t="s">
        <v>1412</v>
      </c>
      <c r="H1395" t="s">
        <v>146</v>
      </c>
      <c r="S1395" t="s">
        <v>146</v>
      </c>
      <c r="Z1395" t="s">
        <v>144</v>
      </c>
      <c r="AG1395" t="s">
        <v>146</v>
      </c>
      <c r="AI1395" t="s">
        <v>146</v>
      </c>
      <c r="AJ1395" t="s">
        <v>146</v>
      </c>
      <c r="AK1395" t="s">
        <v>145</v>
      </c>
      <c r="AM1395" t="s">
        <v>146</v>
      </c>
      <c r="AN1395" t="s">
        <v>145</v>
      </c>
      <c r="AO1395" t="s">
        <v>145</v>
      </c>
      <c r="AP1395" t="s">
        <v>145</v>
      </c>
      <c r="AQ1395" t="s">
        <v>145</v>
      </c>
      <c r="AR1395" t="s">
        <v>145</v>
      </c>
    </row>
    <row r="1396" spans="1:44" hidden="1" x14ac:dyDescent="0.3">
      <c r="A1396">
        <v>418996</v>
      </c>
      <c r="B1396" t="s">
        <v>1412</v>
      </c>
      <c r="AG1396" t="s">
        <v>145</v>
      </c>
      <c r="AI1396" t="s">
        <v>145</v>
      </c>
      <c r="AL1396" t="s">
        <v>145</v>
      </c>
      <c r="AM1396" t="s">
        <v>145</v>
      </c>
      <c r="AN1396" t="s">
        <v>145</v>
      </c>
      <c r="AO1396" t="s">
        <v>145</v>
      </c>
      <c r="AP1396" t="s">
        <v>145</v>
      </c>
      <c r="AQ1396" t="s">
        <v>145</v>
      </c>
      <c r="AR1396" t="s">
        <v>145</v>
      </c>
    </row>
    <row r="1397" spans="1:44" hidden="1" x14ac:dyDescent="0.3">
      <c r="A1397">
        <v>419470</v>
      </c>
      <c r="B1397" t="s">
        <v>1412</v>
      </c>
      <c r="Y1397" t="s">
        <v>144</v>
      </c>
      <c r="AD1397" t="s">
        <v>146</v>
      </c>
      <c r="AJ1397" t="s">
        <v>146</v>
      </c>
      <c r="AM1397" t="s">
        <v>146</v>
      </c>
      <c r="AN1397" t="s">
        <v>145</v>
      </c>
      <c r="AO1397" t="s">
        <v>145</v>
      </c>
      <c r="AP1397" t="s">
        <v>145</v>
      </c>
      <c r="AQ1397" t="s">
        <v>145</v>
      </c>
      <c r="AR1397" t="s">
        <v>145</v>
      </c>
    </row>
    <row r="1398" spans="1:44" hidden="1" x14ac:dyDescent="0.3">
      <c r="A1398">
        <v>422810</v>
      </c>
      <c r="B1398" t="s">
        <v>1412</v>
      </c>
      <c r="AE1398" t="s">
        <v>146</v>
      </c>
      <c r="AI1398" t="s">
        <v>145</v>
      </c>
      <c r="AJ1398" t="s">
        <v>146</v>
      </c>
      <c r="AM1398" t="s">
        <v>146</v>
      </c>
      <c r="AN1398" t="s">
        <v>145</v>
      </c>
      <c r="AO1398" t="s">
        <v>145</v>
      </c>
      <c r="AP1398" t="s">
        <v>145</v>
      </c>
      <c r="AQ1398" t="s">
        <v>145</v>
      </c>
      <c r="AR1398" t="s">
        <v>145</v>
      </c>
    </row>
    <row r="1399" spans="1:44" hidden="1" x14ac:dyDescent="0.3">
      <c r="A1399">
        <v>423660</v>
      </c>
      <c r="B1399" t="s">
        <v>1412</v>
      </c>
      <c r="S1399" t="s">
        <v>145</v>
      </c>
      <c r="AE1399" t="s">
        <v>144</v>
      </c>
      <c r="AF1399" t="s">
        <v>144</v>
      </c>
      <c r="AG1399" t="s">
        <v>144</v>
      </c>
      <c r="AI1399" t="s">
        <v>145</v>
      </c>
      <c r="AJ1399" t="s">
        <v>146</v>
      </c>
      <c r="AK1399" t="s">
        <v>145</v>
      </c>
      <c r="AL1399" t="s">
        <v>145</v>
      </c>
      <c r="AM1399" t="s">
        <v>145</v>
      </c>
      <c r="AN1399" t="s">
        <v>145</v>
      </c>
      <c r="AO1399" t="s">
        <v>145</v>
      </c>
      <c r="AP1399" t="s">
        <v>145</v>
      </c>
      <c r="AQ1399" t="s">
        <v>145</v>
      </c>
      <c r="AR1399" t="s">
        <v>145</v>
      </c>
    </row>
    <row r="1400" spans="1:44" hidden="1" x14ac:dyDescent="0.3">
      <c r="A1400">
        <v>424766</v>
      </c>
      <c r="B1400" t="s">
        <v>1412</v>
      </c>
      <c r="AJ1400" t="s">
        <v>145</v>
      </c>
      <c r="AM1400" t="s">
        <v>145</v>
      </c>
      <c r="AN1400" t="s">
        <v>145</v>
      </c>
      <c r="AO1400" t="s">
        <v>145</v>
      </c>
      <c r="AP1400" t="s">
        <v>145</v>
      </c>
      <c r="AQ1400" t="s">
        <v>145</v>
      </c>
      <c r="AR1400" t="s">
        <v>145</v>
      </c>
    </row>
    <row r="1401" spans="1:44" hidden="1" x14ac:dyDescent="0.3">
      <c r="A1401">
        <v>423266</v>
      </c>
      <c r="B1401" t="s">
        <v>1412</v>
      </c>
      <c r="AE1401" t="s">
        <v>145</v>
      </c>
      <c r="AI1401" t="s">
        <v>146</v>
      </c>
      <c r="AJ1401" t="s">
        <v>145</v>
      </c>
      <c r="AK1401" t="s">
        <v>145</v>
      </c>
      <c r="AM1401" t="s">
        <v>145</v>
      </c>
      <c r="AN1401" t="s">
        <v>145</v>
      </c>
      <c r="AO1401" t="s">
        <v>145</v>
      </c>
      <c r="AP1401" t="s">
        <v>145</v>
      </c>
      <c r="AQ1401" t="s">
        <v>145</v>
      </c>
      <c r="AR1401" t="s">
        <v>145</v>
      </c>
    </row>
    <row r="1402" spans="1:44" hidden="1" x14ac:dyDescent="0.3">
      <c r="A1402">
        <v>420488</v>
      </c>
      <c r="B1402" t="s">
        <v>1412</v>
      </c>
      <c r="I1402" t="s">
        <v>144</v>
      </c>
      <c r="AI1402" t="s">
        <v>146</v>
      </c>
      <c r="AJ1402" t="s">
        <v>146</v>
      </c>
      <c r="AK1402" t="s">
        <v>146</v>
      </c>
      <c r="AL1402" t="s">
        <v>146</v>
      </c>
      <c r="AM1402" t="s">
        <v>145</v>
      </c>
      <c r="AN1402" t="s">
        <v>145</v>
      </c>
      <c r="AO1402" t="s">
        <v>145</v>
      </c>
      <c r="AP1402" t="s">
        <v>145</v>
      </c>
      <c r="AQ1402" t="s">
        <v>145</v>
      </c>
      <c r="AR1402" t="s">
        <v>145</v>
      </c>
    </row>
    <row r="1403" spans="1:44" hidden="1" x14ac:dyDescent="0.3">
      <c r="A1403">
        <v>424100</v>
      </c>
      <c r="B1403" t="s">
        <v>1412</v>
      </c>
      <c r="AF1403" t="s">
        <v>144</v>
      </c>
      <c r="AH1403" t="s">
        <v>144</v>
      </c>
      <c r="AI1403" t="s">
        <v>145</v>
      </c>
      <c r="AJ1403" t="s">
        <v>145</v>
      </c>
      <c r="AK1403" t="s">
        <v>145</v>
      </c>
      <c r="AN1403" t="s">
        <v>145</v>
      </c>
      <c r="AO1403" t="s">
        <v>145</v>
      </c>
      <c r="AP1403" t="s">
        <v>145</v>
      </c>
      <c r="AQ1403" t="s">
        <v>145</v>
      </c>
      <c r="AR1403" t="s">
        <v>145</v>
      </c>
    </row>
    <row r="1404" spans="1:44" hidden="1" x14ac:dyDescent="0.3">
      <c r="A1404">
        <v>423558</v>
      </c>
      <c r="B1404" t="s">
        <v>1412</v>
      </c>
      <c r="AG1404" t="s">
        <v>144</v>
      </c>
      <c r="AJ1404" t="s">
        <v>146</v>
      </c>
      <c r="AL1404" t="s">
        <v>146</v>
      </c>
      <c r="AN1404" t="s">
        <v>145</v>
      </c>
      <c r="AO1404" t="s">
        <v>145</v>
      </c>
      <c r="AP1404" t="s">
        <v>145</v>
      </c>
      <c r="AQ1404" t="s">
        <v>145</v>
      </c>
      <c r="AR1404" t="s">
        <v>145</v>
      </c>
    </row>
    <row r="1405" spans="1:44" hidden="1" x14ac:dyDescent="0.3">
      <c r="A1405">
        <v>422225</v>
      </c>
      <c r="B1405" t="s">
        <v>1412</v>
      </c>
      <c r="AE1405" t="s">
        <v>145</v>
      </c>
      <c r="AG1405" t="s">
        <v>146</v>
      </c>
      <c r="AI1405" t="s">
        <v>146</v>
      </c>
      <c r="AJ1405" t="s">
        <v>145</v>
      </c>
      <c r="AK1405" t="s">
        <v>145</v>
      </c>
      <c r="AL1405" t="s">
        <v>146</v>
      </c>
      <c r="AN1405" t="s">
        <v>145</v>
      </c>
      <c r="AO1405" t="s">
        <v>145</v>
      </c>
      <c r="AP1405" t="s">
        <v>145</v>
      </c>
      <c r="AQ1405" t="s">
        <v>145</v>
      </c>
      <c r="AR1405" t="s">
        <v>145</v>
      </c>
    </row>
    <row r="1406" spans="1:44" hidden="1" x14ac:dyDescent="0.3">
      <c r="A1406">
        <v>419993</v>
      </c>
      <c r="B1406" t="s">
        <v>1412</v>
      </c>
      <c r="I1406" t="s">
        <v>144</v>
      </c>
      <c r="Q1406" t="s">
        <v>144</v>
      </c>
      <c r="AE1406" t="s">
        <v>145</v>
      </c>
      <c r="AF1406" t="s">
        <v>144</v>
      </c>
      <c r="AI1406" t="s">
        <v>146</v>
      </c>
      <c r="AK1406" t="s">
        <v>145</v>
      </c>
      <c r="AM1406" t="s">
        <v>146</v>
      </c>
      <c r="AN1406" t="s">
        <v>145</v>
      </c>
      <c r="AO1406" t="s">
        <v>145</v>
      </c>
      <c r="AP1406" t="s">
        <v>145</v>
      </c>
      <c r="AQ1406" t="s">
        <v>145</v>
      </c>
      <c r="AR1406" t="s">
        <v>145</v>
      </c>
    </row>
    <row r="1407" spans="1:44" hidden="1" x14ac:dyDescent="0.3">
      <c r="A1407">
        <v>422380</v>
      </c>
      <c r="B1407" t="s">
        <v>1412</v>
      </c>
      <c r="I1407" t="s">
        <v>144</v>
      </c>
      <c r="M1407" t="s">
        <v>146</v>
      </c>
      <c r="AD1407" t="s">
        <v>144</v>
      </c>
      <c r="AF1407" t="s">
        <v>144</v>
      </c>
      <c r="AI1407" t="s">
        <v>146</v>
      </c>
      <c r="AJ1407" t="s">
        <v>146</v>
      </c>
      <c r="AK1407" t="s">
        <v>145</v>
      </c>
      <c r="AL1407" t="s">
        <v>146</v>
      </c>
      <c r="AM1407" t="s">
        <v>146</v>
      </c>
      <c r="AN1407" t="s">
        <v>145</v>
      </c>
      <c r="AO1407" t="s">
        <v>145</v>
      </c>
      <c r="AP1407" t="s">
        <v>145</v>
      </c>
      <c r="AQ1407" t="s">
        <v>145</v>
      </c>
      <c r="AR1407" t="s">
        <v>145</v>
      </c>
    </row>
    <row r="1408" spans="1:44" hidden="1" x14ac:dyDescent="0.3">
      <c r="A1408">
        <v>418504</v>
      </c>
      <c r="B1408" t="s">
        <v>1412</v>
      </c>
      <c r="R1408" t="s">
        <v>144</v>
      </c>
      <c r="S1408" t="s">
        <v>144</v>
      </c>
      <c r="AE1408" t="s">
        <v>146</v>
      </c>
      <c r="AI1408" t="s">
        <v>145</v>
      </c>
      <c r="AJ1408" t="s">
        <v>146</v>
      </c>
      <c r="AK1408" t="s">
        <v>145</v>
      </c>
      <c r="AL1408" t="s">
        <v>146</v>
      </c>
      <c r="AM1408" t="s">
        <v>146</v>
      </c>
      <c r="AN1408" t="s">
        <v>145</v>
      </c>
      <c r="AO1408" t="s">
        <v>145</v>
      </c>
      <c r="AP1408" t="s">
        <v>145</v>
      </c>
      <c r="AQ1408" t="s">
        <v>145</v>
      </c>
      <c r="AR1408" t="s">
        <v>145</v>
      </c>
    </row>
    <row r="1409" spans="1:44" hidden="1" x14ac:dyDescent="0.3">
      <c r="A1409">
        <v>422128</v>
      </c>
      <c r="B1409" t="s">
        <v>1412</v>
      </c>
      <c r="Y1409" t="s">
        <v>144</v>
      </c>
      <c r="AI1409" t="s">
        <v>145</v>
      </c>
      <c r="AJ1409" t="s">
        <v>145</v>
      </c>
      <c r="AL1409" t="s">
        <v>145</v>
      </c>
      <c r="AM1409" t="s">
        <v>145</v>
      </c>
      <c r="AN1409" t="s">
        <v>145</v>
      </c>
      <c r="AO1409" t="s">
        <v>145</v>
      </c>
      <c r="AP1409" t="s">
        <v>145</v>
      </c>
      <c r="AQ1409" t="s">
        <v>145</v>
      </c>
      <c r="AR1409" t="s">
        <v>145</v>
      </c>
    </row>
    <row r="1410" spans="1:44" hidden="1" x14ac:dyDescent="0.3">
      <c r="A1410">
        <v>420303</v>
      </c>
      <c r="B1410" t="s">
        <v>1412</v>
      </c>
      <c r="AE1410" t="s">
        <v>145</v>
      </c>
      <c r="AF1410" t="s">
        <v>144</v>
      </c>
      <c r="AI1410" t="s">
        <v>145</v>
      </c>
      <c r="AJ1410" t="s">
        <v>146</v>
      </c>
      <c r="AK1410" t="s">
        <v>145</v>
      </c>
      <c r="AM1410" t="s">
        <v>145</v>
      </c>
      <c r="AN1410" t="s">
        <v>145</v>
      </c>
      <c r="AO1410" t="s">
        <v>145</v>
      </c>
      <c r="AP1410" t="s">
        <v>145</v>
      </c>
      <c r="AQ1410" t="s">
        <v>145</v>
      </c>
      <c r="AR1410" t="s">
        <v>145</v>
      </c>
    </row>
    <row r="1411" spans="1:44" hidden="1" x14ac:dyDescent="0.3">
      <c r="A1411">
        <v>423690</v>
      </c>
      <c r="B1411" t="s">
        <v>1412</v>
      </c>
      <c r="AI1411" t="s">
        <v>146</v>
      </c>
      <c r="AJ1411" t="s">
        <v>146</v>
      </c>
      <c r="AK1411" t="s">
        <v>146</v>
      </c>
      <c r="AL1411" t="s">
        <v>146</v>
      </c>
      <c r="AM1411" t="s">
        <v>146</v>
      </c>
      <c r="AN1411" t="s">
        <v>145</v>
      </c>
      <c r="AO1411" t="s">
        <v>145</v>
      </c>
      <c r="AP1411" t="s">
        <v>145</v>
      </c>
      <c r="AQ1411" t="s">
        <v>145</v>
      </c>
      <c r="AR1411" t="s">
        <v>145</v>
      </c>
    </row>
    <row r="1412" spans="1:44" hidden="1" x14ac:dyDescent="0.3">
      <c r="A1412">
        <v>420325</v>
      </c>
      <c r="B1412" t="s">
        <v>1412</v>
      </c>
      <c r="AI1412" t="s">
        <v>145</v>
      </c>
      <c r="AJ1412" t="s">
        <v>146</v>
      </c>
      <c r="AK1412" t="s">
        <v>145</v>
      </c>
      <c r="AM1412" t="s">
        <v>145</v>
      </c>
      <c r="AN1412" t="s">
        <v>145</v>
      </c>
      <c r="AO1412" t="s">
        <v>145</v>
      </c>
      <c r="AP1412" t="s">
        <v>145</v>
      </c>
      <c r="AQ1412" t="s">
        <v>145</v>
      </c>
      <c r="AR1412" t="s">
        <v>145</v>
      </c>
    </row>
    <row r="1413" spans="1:44" hidden="1" x14ac:dyDescent="0.3">
      <c r="A1413">
        <v>424189</v>
      </c>
      <c r="B1413" t="s">
        <v>1412</v>
      </c>
      <c r="T1413" t="s">
        <v>144</v>
      </c>
      <c r="AA1413" t="s">
        <v>146</v>
      </c>
      <c r="AJ1413" t="s">
        <v>145</v>
      </c>
      <c r="AK1413" t="s">
        <v>145</v>
      </c>
      <c r="AM1413" t="s">
        <v>145</v>
      </c>
      <c r="AN1413" t="s">
        <v>145</v>
      </c>
      <c r="AO1413" t="s">
        <v>145</v>
      </c>
      <c r="AP1413" t="s">
        <v>145</v>
      </c>
      <c r="AQ1413" t="s">
        <v>145</v>
      </c>
      <c r="AR1413" t="s">
        <v>145</v>
      </c>
    </row>
    <row r="1414" spans="1:44" hidden="1" x14ac:dyDescent="0.3">
      <c r="A1414">
        <v>422727</v>
      </c>
      <c r="B1414" t="s">
        <v>1412</v>
      </c>
      <c r="S1414" t="s">
        <v>144</v>
      </c>
      <c r="AJ1414" t="s">
        <v>146</v>
      </c>
      <c r="AK1414" t="s">
        <v>145</v>
      </c>
      <c r="AM1414" t="s">
        <v>145</v>
      </c>
      <c r="AN1414" t="s">
        <v>145</v>
      </c>
      <c r="AO1414" t="s">
        <v>145</v>
      </c>
      <c r="AP1414" t="s">
        <v>145</v>
      </c>
      <c r="AQ1414" t="s">
        <v>145</v>
      </c>
      <c r="AR1414" t="s">
        <v>145</v>
      </c>
    </row>
    <row r="1415" spans="1:44" hidden="1" x14ac:dyDescent="0.3">
      <c r="A1415">
        <v>424168</v>
      </c>
      <c r="B1415" t="s">
        <v>1412</v>
      </c>
      <c r="R1415" t="s">
        <v>146</v>
      </c>
      <c r="AF1415" t="s">
        <v>144</v>
      </c>
      <c r="AJ1415" t="s">
        <v>146</v>
      </c>
      <c r="AK1415" t="s">
        <v>145</v>
      </c>
      <c r="AM1415" t="s">
        <v>146</v>
      </c>
      <c r="AN1415" t="s">
        <v>145</v>
      </c>
      <c r="AO1415" t="s">
        <v>145</v>
      </c>
      <c r="AP1415" t="s">
        <v>145</v>
      </c>
      <c r="AQ1415" t="s">
        <v>145</v>
      </c>
      <c r="AR1415" t="s">
        <v>145</v>
      </c>
    </row>
    <row r="1416" spans="1:44" hidden="1" x14ac:dyDescent="0.3">
      <c r="A1416">
        <v>416864</v>
      </c>
      <c r="B1416" t="s">
        <v>1412</v>
      </c>
      <c r="AB1416" t="s">
        <v>144</v>
      </c>
      <c r="AG1416" t="s">
        <v>144</v>
      </c>
      <c r="AI1416" t="s">
        <v>145</v>
      </c>
      <c r="AJ1416" t="s">
        <v>146</v>
      </c>
      <c r="AK1416" t="s">
        <v>145</v>
      </c>
      <c r="AL1416" t="s">
        <v>146</v>
      </c>
      <c r="AM1416" t="s">
        <v>145</v>
      </c>
      <c r="AN1416" t="s">
        <v>145</v>
      </c>
      <c r="AO1416" t="s">
        <v>145</v>
      </c>
      <c r="AP1416" t="s">
        <v>145</v>
      </c>
      <c r="AQ1416" t="s">
        <v>145</v>
      </c>
      <c r="AR1416" t="s">
        <v>145</v>
      </c>
    </row>
    <row r="1417" spans="1:44" hidden="1" x14ac:dyDescent="0.3">
      <c r="A1417">
        <v>424881</v>
      </c>
      <c r="B1417" t="s">
        <v>1412</v>
      </c>
      <c r="N1417" t="s">
        <v>144</v>
      </c>
      <c r="AJ1417" t="s">
        <v>146</v>
      </c>
      <c r="AK1417" t="s">
        <v>146</v>
      </c>
      <c r="AM1417" t="s">
        <v>146</v>
      </c>
      <c r="AN1417" t="s">
        <v>145</v>
      </c>
      <c r="AO1417" t="s">
        <v>145</v>
      </c>
      <c r="AP1417" t="s">
        <v>145</v>
      </c>
      <c r="AQ1417" t="s">
        <v>145</v>
      </c>
      <c r="AR1417" t="s">
        <v>145</v>
      </c>
    </row>
    <row r="1418" spans="1:44" hidden="1" x14ac:dyDescent="0.3">
      <c r="A1418">
        <v>424791</v>
      </c>
      <c r="B1418" t="s">
        <v>1412</v>
      </c>
      <c r="AF1418" t="s">
        <v>144</v>
      </c>
      <c r="AG1418" t="s">
        <v>144</v>
      </c>
      <c r="AI1418" t="s">
        <v>146</v>
      </c>
      <c r="AK1418" t="s">
        <v>146</v>
      </c>
      <c r="AL1418" t="s">
        <v>146</v>
      </c>
      <c r="AM1418" t="s">
        <v>146</v>
      </c>
      <c r="AN1418" t="s">
        <v>145</v>
      </c>
      <c r="AO1418" t="s">
        <v>145</v>
      </c>
      <c r="AP1418" t="s">
        <v>145</v>
      </c>
      <c r="AQ1418" t="s">
        <v>145</v>
      </c>
      <c r="AR1418" t="s">
        <v>145</v>
      </c>
    </row>
    <row r="1419" spans="1:44" hidden="1" x14ac:dyDescent="0.3">
      <c r="A1419">
        <v>416163</v>
      </c>
      <c r="B1419" t="s">
        <v>1412</v>
      </c>
      <c r="AA1419" t="s">
        <v>146</v>
      </c>
      <c r="AD1419" t="s">
        <v>144</v>
      </c>
      <c r="AG1419" t="s">
        <v>146</v>
      </c>
      <c r="AI1419" t="s">
        <v>145</v>
      </c>
      <c r="AJ1419" t="s">
        <v>145</v>
      </c>
      <c r="AK1419" t="s">
        <v>145</v>
      </c>
      <c r="AL1419" t="s">
        <v>145</v>
      </c>
      <c r="AN1419" t="s">
        <v>145</v>
      </c>
      <c r="AO1419" t="s">
        <v>145</v>
      </c>
      <c r="AP1419" t="s">
        <v>145</v>
      </c>
      <c r="AQ1419" t="s">
        <v>145</v>
      </c>
      <c r="AR1419" t="s">
        <v>145</v>
      </c>
    </row>
    <row r="1420" spans="1:44" hidden="1" x14ac:dyDescent="0.3">
      <c r="A1420">
        <v>421410</v>
      </c>
      <c r="B1420" t="s">
        <v>1412</v>
      </c>
      <c r="X1420" t="s">
        <v>144</v>
      </c>
      <c r="AF1420" t="s">
        <v>144</v>
      </c>
      <c r="AG1420" t="s">
        <v>144</v>
      </c>
      <c r="AI1420" t="s">
        <v>146</v>
      </c>
      <c r="AJ1420" t="s">
        <v>146</v>
      </c>
      <c r="AL1420" t="s">
        <v>146</v>
      </c>
      <c r="AM1420" t="s">
        <v>146</v>
      </c>
      <c r="AN1420" t="s">
        <v>145</v>
      </c>
      <c r="AO1420" t="s">
        <v>145</v>
      </c>
      <c r="AP1420" t="s">
        <v>145</v>
      </c>
      <c r="AQ1420" t="s">
        <v>145</v>
      </c>
      <c r="AR1420" t="s">
        <v>145</v>
      </c>
    </row>
    <row r="1421" spans="1:44" hidden="1" x14ac:dyDescent="0.3">
      <c r="A1421">
        <v>422574</v>
      </c>
      <c r="B1421" t="s">
        <v>1412</v>
      </c>
      <c r="AA1421" t="s">
        <v>144</v>
      </c>
      <c r="AI1421" t="s">
        <v>146</v>
      </c>
      <c r="AJ1421" t="s">
        <v>146</v>
      </c>
      <c r="AK1421" t="s">
        <v>146</v>
      </c>
      <c r="AM1421" t="s">
        <v>146</v>
      </c>
      <c r="AN1421" t="s">
        <v>145</v>
      </c>
      <c r="AO1421" t="s">
        <v>145</v>
      </c>
      <c r="AP1421" t="s">
        <v>145</v>
      </c>
      <c r="AQ1421" t="s">
        <v>145</v>
      </c>
      <c r="AR1421" t="s">
        <v>145</v>
      </c>
    </row>
    <row r="1422" spans="1:44" hidden="1" x14ac:dyDescent="0.3">
      <c r="A1422">
        <v>421403</v>
      </c>
      <c r="B1422" t="s">
        <v>1412</v>
      </c>
      <c r="AC1422" t="s">
        <v>144</v>
      </c>
      <c r="AD1422" t="s">
        <v>144</v>
      </c>
      <c r="AH1422" t="s">
        <v>144</v>
      </c>
      <c r="AI1422" t="s">
        <v>146</v>
      </c>
      <c r="AJ1422" t="s">
        <v>145</v>
      </c>
      <c r="AK1422" t="s">
        <v>146</v>
      </c>
      <c r="AL1422" t="s">
        <v>145</v>
      </c>
      <c r="AM1422" t="s">
        <v>145</v>
      </c>
      <c r="AN1422" t="s">
        <v>145</v>
      </c>
      <c r="AO1422" t="s">
        <v>145</v>
      </c>
      <c r="AP1422" t="s">
        <v>145</v>
      </c>
      <c r="AQ1422" t="s">
        <v>145</v>
      </c>
      <c r="AR1422" t="s">
        <v>145</v>
      </c>
    </row>
    <row r="1423" spans="1:44" hidden="1" x14ac:dyDescent="0.3">
      <c r="A1423">
        <v>407638</v>
      </c>
      <c r="B1423" t="s">
        <v>1412</v>
      </c>
      <c r="R1423" t="s">
        <v>146</v>
      </c>
      <c r="AB1423" t="s">
        <v>144</v>
      </c>
      <c r="AF1423" t="s">
        <v>145</v>
      </c>
      <c r="AI1423" t="s">
        <v>145</v>
      </c>
      <c r="AJ1423" t="s">
        <v>146</v>
      </c>
      <c r="AK1423" t="s">
        <v>145</v>
      </c>
      <c r="AL1423" t="s">
        <v>146</v>
      </c>
      <c r="AM1423" t="s">
        <v>145</v>
      </c>
      <c r="AN1423" t="s">
        <v>145</v>
      </c>
      <c r="AO1423" t="s">
        <v>145</v>
      </c>
      <c r="AP1423" t="s">
        <v>145</v>
      </c>
      <c r="AQ1423" t="s">
        <v>145</v>
      </c>
      <c r="AR1423" t="s">
        <v>145</v>
      </c>
    </row>
    <row r="1424" spans="1:44" hidden="1" x14ac:dyDescent="0.3">
      <c r="A1424">
        <v>420627</v>
      </c>
      <c r="B1424" t="s">
        <v>1412</v>
      </c>
      <c r="AE1424" t="s">
        <v>144</v>
      </c>
      <c r="AL1424" t="s">
        <v>145</v>
      </c>
      <c r="AN1424" t="s">
        <v>145</v>
      </c>
      <c r="AO1424" t="s">
        <v>145</v>
      </c>
      <c r="AP1424" t="s">
        <v>145</v>
      </c>
      <c r="AQ1424" t="s">
        <v>145</v>
      </c>
      <c r="AR1424" t="s">
        <v>145</v>
      </c>
    </row>
    <row r="1425" spans="1:44" hidden="1" x14ac:dyDescent="0.3">
      <c r="A1425">
        <v>424324</v>
      </c>
      <c r="B1425" t="s">
        <v>1412</v>
      </c>
      <c r="AE1425" t="s">
        <v>145</v>
      </c>
      <c r="AK1425" t="s">
        <v>145</v>
      </c>
      <c r="AM1425" t="s">
        <v>145</v>
      </c>
      <c r="AN1425" t="s">
        <v>145</v>
      </c>
      <c r="AO1425" t="s">
        <v>145</v>
      </c>
      <c r="AP1425" t="s">
        <v>145</v>
      </c>
      <c r="AQ1425" t="s">
        <v>145</v>
      </c>
      <c r="AR1425" t="s">
        <v>145</v>
      </c>
    </row>
    <row r="1426" spans="1:44" hidden="1" x14ac:dyDescent="0.3">
      <c r="A1426">
        <v>424174</v>
      </c>
      <c r="B1426" t="s">
        <v>1412</v>
      </c>
      <c r="S1426" t="s">
        <v>146</v>
      </c>
      <c r="Z1426" t="s">
        <v>144</v>
      </c>
      <c r="AE1426" t="s">
        <v>146</v>
      </c>
      <c r="AF1426" t="s">
        <v>144</v>
      </c>
      <c r="AI1426" t="s">
        <v>145</v>
      </c>
      <c r="AJ1426" t="s">
        <v>145</v>
      </c>
      <c r="AK1426" t="s">
        <v>145</v>
      </c>
      <c r="AL1426" t="s">
        <v>145</v>
      </c>
      <c r="AM1426" t="s">
        <v>145</v>
      </c>
      <c r="AN1426" t="s">
        <v>145</v>
      </c>
      <c r="AO1426" t="s">
        <v>145</v>
      </c>
      <c r="AP1426" t="s">
        <v>145</v>
      </c>
      <c r="AQ1426" t="s">
        <v>145</v>
      </c>
      <c r="AR1426" t="s">
        <v>145</v>
      </c>
    </row>
    <row r="1427" spans="1:44" hidden="1" x14ac:dyDescent="0.3">
      <c r="A1427">
        <v>422650</v>
      </c>
      <c r="B1427" t="s">
        <v>1412</v>
      </c>
      <c r="AI1427" t="s">
        <v>145</v>
      </c>
      <c r="AJ1427" t="s">
        <v>145</v>
      </c>
      <c r="AK1427" t="s">
        <v>145</v>
      </c>
      <c r="AN1427" t="s">
        <v>145</v>
      </c>
      <c r="AO1427" t="s">
        <v>145</v>
      </c>
      <c r="AP1427" t="s">
        <v>145</v>
      </c>
      <c r="AQ1427" t="s">
        <v>145</v>
      </c>
      <c r="AR1427" t="s">
        <v>145</v>
      </c>
    </row>
    <row r="1428" spans="1:44" hidden="1" x14ac:dyDescent="0.3">
      <c r="A1428">
        <v>417195</v>
      </c>
      <c r="B1428" t="s">
        <v>1412</v>
      </c>
      <c r="S1428" t="s">
        <v>146</v>
      </c>
      <c r="AE1428" t="s">
        <v>145</v>
      </c>
      <c r="AI1428" t="s">
        <v>146</v>
      </c>
      <c r="AJ1428" t="s">
        <v>146</v>
      </c>
      <c r="AK1428" t="s">
        <v>145</v>
      </c>
      <c r="AM1428" t="s">
        <v>146</v>
      </c>
      <c r="AN1428" t="s">
        <v>145</v>
      </c>
      <c r="AO1428" t="s">
        <v>145</v>
      </c>
      <c r="AP1428" t="s">
        <v>145</v>
      </c>
      <c r="AQ1428" t="s">
        <v>145</v>
      </c>
      <c r="AR1428" t="s">
        <v>145</v>
      </c>
    </row>
    <row r="1429" spans="1:44" hidden="1" x14ac:dyDescent="0.3">
      <c r="A1429">
        <v>423057</v>
      </c>
      <c r="B1429" t="s">
        <v>1412</v>
      </c>
      <c r="E1429" t="s">
        <v>144</v>
      </c>
      <c r="Q1429" t="s">
        <v>146</v>
      </c>
      <c r="AE1429" t="s">
        <v>145</v>
      </c>
      <c r="AG1429" t="s">
        <v>146</v>
      </c>
      <c r="AI1429" t="s">
        <v>145</v>
      </c>
      <c r="AJ1429" t="s">
        <v>146</v>
      </c>
      <c r="AK1429" t="s">
        <v>146</v>
      </c>
      <c r="AL1429" t="s">
        <v>146</v>
      </c>
      <c r="AM1429" t="s">
        <v>146</v>
      </c>
      <c r="AN1429" t="s">
        <v>145</v>
      </c>
      <c r="AO1429" t="s">
        <v>145</v>
      </c>
      <c r="AP1429" t="s">
        <v>145</v>
      </c>
      <c r="AQ1429" t="s">
        <v>145</v>
      </c>
      <c r="AR1429" t="s">
        <v>145</v>
      </c>
    </row>
    <row r="1430" spans="1:44" hidden="1" x14ac:dyDescent="0.3">
      <c r="A1430">
        <v>423930</v>
      </c>
      <c r="B1430" t="s">
        <v>1412</v>
      </c>
      <c r="AE1430" t="s">
        <v>146</v>
      </c>
      <c r="AI1430" t="s">
        <v>146</v>
      </c>
      <c r="AJ1430" t="s">
        <v>146</v>
      </c>
      <c r="AL1430" t="s">
        <v>146</v>
      </c>
      <c r="AN1430" t="s">
        <v>145</v>
      </c>
      <c r="AO1430" t="s">
        <v>145</v>
      </c>
      <c r="AP1430" t="s">
        <v>145</v>
      </c>
      <c r="AQ1430" t="s">
        <v>145</v>
      </c>
      <c r="AR1430" t="s">
        <v>145</v>
      </c>
    </row>
    <row r="1431" spans="1:44" hidden="1" x14ac:dyDescent="0.3">
      <c r="A1431">
        <v>423503</v>
      </c>
      <c r="B1431" t="s">
        <v>1412</v>
      </c>
      <c r="AE1431" t="s">
        <v>146</v>
      </c>
      <c r="AH1431" t="s">
        <v>144</v>
      </c>
      <c r="AJ1431" t="s">
        <v>146</v>
      </c>
      <c r="AK1431" t="s">
        <v>145</v>
      </c>
      <c r="AM1431" t="s">
        <v>145</v>
      </c>
      <c r="AN1431" t="s">
        <v>145</v>
      </c>
      <c r="AO1431" t="s">
        <v>145</v>
      </c>
      <c r="AP1431" t="s">
        <v>145</v>
      </c>
      <c r="AQ1431" t="s">
        <v>145</v>
      </c>
      <c r="AR1431" t="s">
        <v>145</v>
      </c>
    </row>
    <row r="1432" spans="1:44" hidden="1" x14ac:dyDescent="0.3">
      <c r="A1432">
        <v>422260</v>
      </c>
      <c r="B1432" t="s">
        <v>1412</v>
      </c>
      <c r="AE1432" t="s">
        <v>146</v>
      </c>
      <c r="AF1432" t="s">
        <v>146</v>
      </c>
      <c r="AI1432" t="s">
        <v>146</v>
      </c>
      <c r="AJ1432" t="s">
        <v>146</v>
      </c>
      <c r="AK1432" t="s">
        <v>146</v>
      </c>
      <c r="AL1432" t="s">
        <v>146</v>
      </c>
      <c r="AM1432" t="s">
        <v>146</v>
      </c>
      <c r="AN1432" t="s">
        <v>145</v>
      </c>
      <c r="AO1432" t="s">
        <v>145</v>
      </c>
      <c r="AP1432" t="s">
        <v>145</v>
      </c>
      <c r="AQ1432" t="s">
        <v>145</v>
      </c>
      <c r="AR1432" t="s">
        <v>145</v>
      </c>
    </row>
    <row r="1433" spans="1:44" hidden="1" x14ac:dyDescent="0.3">
      <c r="A1433">
        <v>423369</v>
      </c>
      <c r="B1433" t="s">
        <v>1412</v>
      </c>
      <c r="K1433" t="s">
        <v>144</v>
      </c>
      <c r="AE1433" t="s">
        <v>145</v>
      </c>
      <c r="AG1433" t="s">
        <v>145</v>
      </c>
      <c r="AI1433" t="s">
        <v>145</v>
      </c>
      <c r="AJ1433" t="s">
        <v>146</v>
      </c>
      <c r="AM1433" t="s">
        <v>146</v>
      </c>
      <c r="AN1433" t="s">
        <v>145</v>
      </c>
      <c r="AO1433" t="s">
        <v>145</v>
      </c>
      <c r="AP1433" t="s">
        <v>145</v>
      </c>
      <c r="AQ1433" t="s">
        <v>145</v>
      </c>
      <c r="AR1433" t="s">
        <v>145</v>
      </c>
    </row>
    <row r="1434" spans="1:44" hidden="1" x14ac:dyDescent="0.3">
      <c r="A1434">
        <v>424580</v>
      </c>
      <c r="B1434" t="s">
        <v>1412</v>
      </c>
      <c r="AE1434" t="s">
        <v>145</v>
      </c>
      <c r="AF1434" t="s">
        <v>145</v>
      </c>
      <c r="AI1434" t="s">
        <v>145</v>
      </c>
      <c r="AK1434" t="s">
        <v>146</v>
      </c>
      <c r="AM1434" t="s">
        <v>146</v>
      </c>
      <c r="AN1434" t="s">
        <v>145</v>
      </c>
      <c r="AO1434" t="s">
        <v>145</v>
      </c>
      <c r="AP1434" t="s">
        <v>145</v>
      </c>
      <c r="AQ1434" t="s">
        <v>145</v>
      </c>
      <c r="AR1434" t="s">
        <v>145</v>
      </c>
    </row>
    <row r="1435" spans="1:44" hidden="1" x14ac:dyDescent="0.3">
      <c r="A1435">
        <v>424275</v>
      </c>
      <c r="B1435" t="s">
        <v>1412</v>
      </c>
      <c r="AA1435" t="s">
        <v>144</v>
      </c>
      <c r="AI1435" t="s">
        <v>145</v>
      </c>
      <c r="AJ1435" t="s">
        <v>145</v>
      </c>
      <c r="AK1435" t="s">
        <v>145</v>
      </c>
      <c r="AL1435" t="s">
        <v>145</v>
      </c>
      <c r="AM1435" t="s">
        <v>145</v>
      </c>
      <c r="AN1435" t="s">
        <v>145</v>
      </c>
      <c r="AO1435" t="s">
        <v>145</v>
      </c>
      <c r="AP1435" t="s">
        <v>145</v>
      </c>
      <c r="AQ1435" t="s">
        <v>145</v>
      </c>
      <c r="AR1435" t="s">
        <v>145</v>
      </c>
    </row>
    <row r="1436" spans="1:44" hidden="1" x14ac:dyDescent="0.3">
      <c r="A1436">
        <v>419281</v>
      </c>
      <c r="B1436" t="s">
        <v>1412</v>
      </c>
      <c r="AG1436" t="s">
        <v>146</v>
      </c>
      <c r="AJ1436" t="s">
        <v>146</v>
      </c>
      <c r="AM1436" t="s">
        <v>146</v>
      </c>
      <c r="AN1436" t="s">
        <v>145</v>
      </c>
      <c r="AO1436" t="s">
        <v>145</v>
      </c>
      <c r="AP1436" t="s">
        <v>145</v>
      </c>
      <c r="AQ1436" t="s">
        <v>145</v>
      </c>
      <c r="AR1436" t="s">
        <v>145</v>
      </c>
    </row>
    <row r="1437" spans="1:44" hidden="1" x14ac:dyDescent="0.3">
      <c r="A1437">
        <v>418867</v>
      </c>
      <c r="B1437" t="s">
        <v>1412</v>
      </c>
      <c r="K1437" t="s">
        <v>144</v>
      </c>
      <c r="X1437" t="s">
        <v>144</v>
      </c>
      <c r="AB1437" t="s">
        <v>144</v>
      </c>
      <c r="AF1437" t="s">
        <v>144</v>
      </c>
      <c r="AI1437" t="s">
        <v>146</v>
      </c>
      <c r="AJ1437" t="s">
        <v>146</v>
      </c>
      <c r="AK1437" t="s">
        <v>146</v>
      </c>
      <c r="AL1437" t="s">
        <v>146</v>
      </c>
      <c r="AM1437" t="s">
        <v>145</v>
      </c>
      <c r="AN1437" t="s">
        <v>145</v>
      </c>
      <c r="AO1437" t="s">
        <v>145</v>
      </c>
      <c r="AP1437" t="s">
        <v>145</v>
      </c>
      <c r="AQ1437" t="s">
        <v>145</v>
      </c>
      <c r="AR1437" t="s">
        <v>145</v>
      </c>
    </row>
    <row r="1438" spans="1:44" hidden="1" x14ac:dyDescent="0.3">
      <c r="A1438">
        <v>423178</v>
      </c>
      <c r="B1438" t="s">
        <v>1412</v>
      </c>
      <c r="AJ1438" t="s">
        <v>146</v>
      </c>
      <c r="AK1438" t="s">
        <v>146</v>
      </c>
      <c r="AM1438" t="s">
        <v>146</v>
      </c>
      <c r="AN1438" t="s">
        <v>145</v>
      </c>
      <c r="AO1438" t="s">
        <v>145</v>
      </c>
      <c r="AP1438" t="s">
        <v>145</v>
      </c>
      <c r="AQ1438" t="s">
        <v>145</v>
      </c>
      <c r="AR1438" t="s">
        <v>145</v>
      </c>
    </row>
    <row r="1439" spans="1:44" hidden="1" x14ac:dyDescent="0.3">
      <c r="A1439">
        <v>423776</v>
      </c>
      <c r="B1439" t="s">
        <v>1412</v>
      </c>
      <c r="AE1439" t="s">
        <v>146</v>
      </c>
      <c r="AF1439" t="s">
        <v>144</v>
      </c>
      <c r="AH1439" t="s">
        <v>144</v>
      </c>
      <c r="AI1439" t="s">
        <v>146</v>
      </c>
      <c r="AJ1439" t="s">
        <v>146</v>
      </c>
      <c r="AK1439" t="s">
        <v>145</v>
      </c>
      <c r="AL1439" t="s">
        <v>146</v>
      </c>
      <c r="AM1439" t="s">
        <v>146</v>
      </c>
      <c r="AN1439" t="s">
        <v>145</v>
      </c>
      <c r="AO1439" t="s">
        <v>145</v>
      </c>
      <c r="AP1439" t="s">
        <v>145</v>
      </c>
      <c r="AQ1439" t="s">
        <v>145</v>
      </c>
      <c r="AR1439" t="s">
        <v>145</v>
      </c>
    </row>
    <row r="1440" spans="1:44" hidden="1" x14ac:dyDescent="0.3">
      <c r="A1440">
        <v>420722</v>
      </c>
      <c r="B1440" t="s">
        <v>1412</v>
      </c>
      <c r="AE1440" t="s">
        <v>145</v>
      </c>
      <c r="AI1440" t="s">
        <v>146</v>
      </c>
      <c r="AJ1440" t="s">
        <v>145</v>
      </c>
      <c r="AK1440" t="s">
        <v>145</v>
      </c>
      <c r="AM1440" t="s">
        <v>145</v>
      </c>
      <c r="AN1440" t="s">
        <v>145</v>
      </c>
      <c r="AO1440" t="s">
        <v>145</v>
      </c>
      <c r="AP1440" t="s">
        <v>145</v>
      </c>
      <c r="AQ1440" t="s">
        <v>145</v>
      </c>
      <c r="AR1440" t="s">
        <v>145</v>
      </c>
    </row>
    <row r="1441" spans="1:44" hidden="1" x14ac:dyDescent="0.3">
      <c r="A1441">
        <v>419446</v>
      </c>
      <c r="B1441" t="s">
        <v>1412</v>
      </c>
      <c r="I1441" t="s">
        <v>144</v>
      </c>
      <c r="AA1441" t="s">
        <v>144</v>
      </c>
      <c r="AF1441" t="s">
        <v>146</v>
      </c>
      <c r="AI1441" t="s">
        <v>146</v>
      </c>
      <c r="AJ1441" t="s">
        <v>146</v>
      </c>
      <c r="AK1441" t="s">
        <v>145</v>
      </c>
      <c r="AL1441" t="s">
        <v>146</v>
      </c>
      <c r="AM1441" t="s">
        <v>146</v>
      </c>
      <c r="AN1441" t="s">
        <v>145</v>
      </c>
      <c r="AO1441" t="s">
        <v>145</v>
      </c>
      <c r="AP1441" t="s">
        <v>145</v>
      </c>
      <c r="AQ1441" t="s">
        <v>145</v>
      </c>
      <c r="AR1441" t="s">
        <v>145</v>
      </c>
    </row>
    <row r="1442" spans="1:44" hidden="1" x14ac:dyDescent="0.3">
      <c r="A1442">
        <v>420940</v>
      </c>
      <c r="B1442" t="s">
        <v>1412</v>
      </c>
      <c r="Y1442" t="s">
        <v>144</v>
      </c>
      <c r="AF1442" t="s">
        <v>144</v>
      </c>
      <c r="AI1442" t="s">
        <v>145</v>
      </c>
      <c r="AJ1442" t="s">
        <v>145</v>
      </c>
      <c r="AK1442" t="s">
        <v>145</v>
      </c>
      <c r="AL1442" t="s">
        <v>146</v>
      </c>
      <c r="AM1442" t="s">
        <v>145</v>
      </c>
      <c r="AN1442" t="s">
        <v>145</v>
      </c>
      <c r="AO1442" t="s">
        <v>145</v>
      </c>
      <c r="AP1442" t="s">
        <v>145</v>
      </c>
      <c r="AQ1442" t="s">
        <v>145</v>
      </c>
      <c r="AR1442" t="s">
        <v>145</v>
      </c>
    </row>
    <row r="1443" spans="1:44" hidden="1" x14ac:dyDescent="0.3">
      <c r="A1443">
        <v>421493</v>
      </c>
      <c r="B1443" t="s">
        <v>1412</v>
      </c>
      <c r="K1443" t="s">
        <v>144</v>
      </c>
      <c r="AJ1443" t="s">
        <v>146</v>
      </c>
      <c r="AN1443" t="s">
        <v>145</v>
      </c>
      <c r="AO1443" t="s">
        <v>145</v>
      </c>
      <c r="AP1443" t="s">
        <v>145</v>
      </c>
      <c r="AQ1443" t="s">
        <v>145</v>
      </c>
      <c r="AR1443" t="s">
        <v>145</v>
      </c>
    </row>
    <row r="1444" spans="1:44" hidden="1" x14ac:dyDescent="0.3">
      <c r="A1444">
        <v>422693</v>
      </c>
      <c r="B1444" t="s">
        <v>1412</v>
      </c>
      <c r="H1444" t="s">
        <v>144</v>
      </c>
      <c r="S1444" t="s">
        <v>144</v>
      </c>
      <c r="AI1444" t="s">
        <v>146</v>
      </c>
      <c r="AJ1444" t="s">
        <v>145</v>
      </c>
      <c r="AK1444" t="s">
        <v>146</v>
      </c>
      <c r="AL1444" t="s">
        <v>146</v>
      </c>
      <c r="AN1444" t="s">
        <v>145</v>
      </c>
      <c r="AO1444" t="s">
        <v>145</v>
      </c>
      <c r="AP1444" t="s">
        <v>145</v>
      </c>
      <c r="AQ1444" t="s">
        <v>145</v>
      </c>
      <c r="AR1444" t="s">
        <v>145</v>
      </c>
    </row>
    <row r="1445" spans="1:44" hidden="1" x14ac:dyDescent="0.3">
      <c r="A1445">
        <v>423345</v>
      </c>
      <c r="B1445" t="s">
        <v>1412</v>
      </c>
      <c r="V1445" t="s">
        <v>145</v>
      </c>
      <c r="AE1445" t="s">
        <v>145</v>
      </c>
      <c r="AM1445" t="s">
        <v>146</v>
      </c>
      <c r="AN1445" t="s">
        <v>145</v>
      </c>
      <c r="AO1445" t="s">
        <v>145</v>
      </c>
      <c r="AP1445" t="s">
        <v>145</v>
      </c>
      <c r="AQ1445" t="s">
        <v>145</v>
      </c>
      <c r="AR1445" t="s">
        <v>145</v>
      </c>
    </row>
    <row r="1446" spans="1:44" hidden="1" x14ac:dyDescent="0.3">
      <c r="A1446">
        <v>415943</v>
      </c>
      <c r="B1446" t="s">
        <v>1412</v>
      </c>
      <c r="R1446" t="s">
        <v>144</v>
      </c>
      <c r="Y1446" t="s">
        <v>144</v>
      </c>
      <c r="AE1446" t="s">
        <v>145</v>
      </c>
      <c r="AG1446" t="s">
        <v>146</v>
      </c>
      <c r="AI1446" t="s">
        <v>145</v>
      </c>
      <c r="AJ1446" t="s">
        <v>146</v>
      </c>
      <c r="AK1446" t="s">
        <v>145</v>
      </c>
      <c r="AL1446" t="s">
        <v>146</v>
      </c>
      <c r="AM1446" t="s">
        <v>146</v>
      </c>
      <c r="AN1446" t="s">
        <v>145</v>
      </c>
      <c r="AO1446" t="s">
        <v>145</v>
      </c>
      <c r="AP1446" t="s">
        <v>145</v>
      </c>
      <c r="AQ1446" t="s">
        <v>145</v>
      </c>
      <c r="AR1446" t="s">
        <v>145</v>
      </c>
    </row>
    <row r="1447" spans="1:44" hidden="1" x14ac:dyDescent="0.3">
      <c r="A1447">
        <v>419087</v>
      </c>
      <c r="B1447" t="s">
        <v>1412</v>
      </c>
      <c r="R1447" t="s">
        <v>145</v>
      </c>
      <c r="S1447" t="s">
        <v>146</v>
      </c>
      <c r="AE1447" t="s">
        <v>145</v>
      </c>
      <c r="AF1447" t="s">
        <v>144</v>
      </c>
      <c r="AI1447" t="s">
        <v>145</v>
      </c>
      <c r="AJ1447" t="s">
        <v>145</v>
      </c>
      <c r="AK1447" t="s">
        <v>145</v>
      </c>
      <c r="AL1447" t="s">
        <v>146</v>
      </c>
      <c r="AM1447" t="s">
        <v>146</v>
      </c>
      <c r="AN1447" t="s">
        <v>145</v>
      </c>
      <c r="AO1447" t="s">
        <v>145</v>
      </c>
      <c r="AP1447" t="s">
        <v>145</v>
      </c>
      <c r="AQ1447" t="s">
        <v>145</v>
      </c>
      <c r="AR1447" t="s">
        <v>145</v>
      </c>
    </row>
    <row r="1448" spans="1:44" hidden="1" x14ac:dyDescent="0.3">
      <c r="A1448">
        <v>422521</v>
      </c>
      <c r="B1448" t="s">
        <v>1412</v>
      </c>
      <c r="AA1448" t="s">
        <v>144</v>
      </c>
      <c r="AD1448" t="s">
        <v>144</v>
      </c>
      <c r="AE1448" t="s">
        <v>144</v>
      </c>
      <c r="AF1448" t="s">
        <v>144</v>
      </c>
      <c r="AI1448" t="s">
        <v>146</v>
      </c>
      <c r="AJ1448" t="s">
        <v>145</v>
      </c>
      <c r="AK1448" t="s">
        <v>146</v>
      </c>
      <c r="AL1448" t="s">
        <v>145</v>
      </c>
      <c r="AM1448" t="s">
        <v>145</v>
      </c>
      <c r="AN1448" t="s">
        <v>145</v>
      </c>
      <c r="AO1448" t="s">
        <v>145</v>
      </c>
      <c r="AP1448" t="s">
        <v>145</v>
      </c>
      <c r="AQ1448" t="s">
        <v>145</v>
      </c>
      <c r="AR1448" t="s">
        <v>145</v>
      </c>
    </row>
    <row r="1449" spans="1:44" hidden="1" x14ac:dyDescent="0.3">
      <c r="A1449">
        <v>420067</v>
      </c>
      <c r="B1449" t="s">
        <v>1412</v>
      </c>
      <c r="AA1449" t="s">
        <v>144</v>
      </c>
      <c r="AE1449" t="s">
        <v>145</v>
      </c>
      <c r="AF1449" t="s">
        <v>144</v>
      </c>
      <c r="AI1449" t="s">
        <v>146</v>
      </c>
      <c r="AJ1449" t="s">
        <v>146</v>
      </c>
      <c r="AK1449" t="s">
        <v>145</v>
      </c>
      <c r="AL1449" t="s">
        <v>145</v>
      </c>
      <c r="AM1449" t="s">
        <v>145</v>
      </c>
      <c r="AN1449" t="s">
        <v>145</v>
      </c>
      <c r="AO1449" t="s">
        <v>145</v>
      </c>
      <c r="AP1449" t="s">
        <v>145</v>
      </c>
      <c r="AQ1449" t="s">
        <v>145</v>
      </c>
      <c r="AR1449" t="s">
        <v>145</v>
      </c>
    </row>
    <row r="1450" spans="1:44" hidden="1" x14ac:dyDescent="0.3">
      <c r="A1450">
        <v>422227</v>
      </c>
      <c r="B1450" t="s">
        <v>1412</v>
      </c>
      <c r="L1450" t="s">
        <v>144</v>
      </c>
      <c r="R1450" t="s">
        <v>146</v>
      </c>
      <c r="AE1450" t="s">
        <v>145</v>
      </c>
      <c r="AI1450" t="s">
        <v>146</v>
      </c>
      <c r="AJ1450" t="s">
        <v>145</v>
      </c>
      <c r="AK1450" t="s">
        <v>145</v>
      </c>
      <c r="AL1450" t="s">
        <v>146</v>
      </c>
      <c r="AM1450" t="s">
        <v>145</v>
      </c>
      <c r="AN1450" t="s">
        <v>145</v>
      </c>
      <c r="AO1450" t="s">
        <v>145</v>
      </c>
      <c r="AP1450" t="s">
        <v>145</v>
      </c>
      <c r="AQ1450" t="s">
        <v>145</v>
      </c>
      <c r="AR1450" t="s">
        <v>145</v>
      </c>
    </row>
    <row r="1451" spans="1:44" hidden="1" x14ac:dyDescent="0.3">
      <c r="A1451">
        <v>423505</v>
      </c>
      <c r="B1451" t="s">
        <v>1412</v>
      </c>
      <c r="AA1451" t="s">
        <v>144</v>
      </c>
      <c r="AB1451" t="s">
        <v>144</v>
      </c>
      <c r="AD1451" t="s">
        <v>144</v>
      </c>
      <c r="AF1451" t="s">
        <v>146</v>
      </c>
      <c r="AI1451" t="s">
        <v>146</v>
      </c>
      <c r="AJ1451" t="s">
        <v>146</v>
      </c>
      <c r="AK1451" t="s">
        <v>146</v>
      </c>
      <c r="AL1451" t="s">
        <v>146</v>
      </c>
      <c r="AM1451" t="s">
        <v>145</v>
      </c>
      <c r="AN1451" t="s">
        <v>145</v>
      </c>
      <c r="AO1451" t="s">
        <v>145</v>
      </c>
      <c r="AP1451" t="s">
        <v>145</v>
      </c>
      <c r="AQ1451" t="s">
        <v>145</v>
      </c>
      <c r="AR1451" t="s">
        <v>145</v>
      </c>
    </row>
    <row r="1452" spans="1:44" hidden="1" x14ac:dyDescent="0.3">
      <c r="A1452">
        <v>423539</v>
      </c>
      <c r="B1452" t="s">
        <v>1412</v>
      </c>
      <c r="K1452" t="s">
        <v>144</v>
      </c>
      <c r="AE1452" t="s">
        <v>144</v>
      </c>
      <c r="AF1452" t="s">
        <v>144</v>
      </c>
      <c r="AH1452" t="s">
        <v>144</v>
      </c>
      <c r="AI1452" t="s">
        <v>145</v>
      </c>
      <c r="AJ1452" t="s">
        <v>145</v>
      </c>
      <c r="AK1452" t="s">
        <v>145</v>
      </c>
      <c r="AL1452" t="s">
        <v>145</v>
      </c>
      <c r="AM1452" t="s">
        <v>145</v>
      </c>
      <c r="AN1452" t="s">
        <v>145</v>
      </c>
      <c r="AO1452" t="s">
        <v>145</v>
      </c>
      <c r="AP1452" t="s">
        <v>145</v>
      </c>
      <c r="AQ1452" t="s">
        <v>145</v>
      </c>
      <c r="AR1452" t="s">
        <v>145</v>
      </c>
    </row>
    <row r="1453" spans="1:44" hidden="1" x14ac:dyDescent="0.3">
      <c r="A1453">
        <v>421729</v>
      </c>
      <c r="B1453" t="s">
        <v>1412</v>
      </c>
      <c r="AA1453" t="s">
        <v>146</v>
      </c>
      <c r="AE1453" t="s">
        <v>146</v>
      </c>
      <c r="AG1453" t="s">
        <v>144</v>
      </c>
      <c r="AH1453" t="s">
        <v>144</v>
      </c>
      <c r="AI1453" t="s">
        <v>145</v>
      </c>
      <c r="AJ1453" t="s">
        <v>145</v>
      </c>
      <c r="AK1453" t="s">
        <v>145</v>
      </c>
      <c r="AL1453" t="s">
        <v>145</v>
      </c>
      <c r="AM1453" t="s">
        <v>145</v>
      </c>
      <c r="AN1453" t="s">
        <v>145</v>
      </c>
      <c r="AO1453" t="s">
        <v>145</v>
      </c>
      <c r="AP1453" t="s">
        <v>145</v>
      </c>
      <c r="AQ1453" t="s">
        <v>145</v>
      </c>
      <c r="AR1453" t="s">
        <v>145</v>
      </c>
    </row>
    <row r="1454" spans="1:44" hidden="1" x14ac:dyDescent="0.3">
      <c r="A1454">
        <v>423029</v>
      </c>
      <c r="B1454" t="s">
        <v>1412</v>
      </c>
      <c r="AI1454" t="s">
        <v>145</v>
      </c>
      <c r="AJ1454" t="s">
        <v>145</v>
      </c>
      <c r="AK1454" t="s">
        <v>145</v>
      </c>
      <c r="AL1454" t="s">
        <v>145</v>
      </c>
      <c r="AM1454" t="s">
        <v>145</v>
      </c>
      <c r="AN1454" t="s">
        <v>145</v>
      </c>
      <c r="AO1454" t="s">
        <v>145</v>
      </c>
      <c r="AP1454" t="s">
        <v>145</v>
      </c>
      <c r="AQ1454" t="s">
        <v>145</v>
      </c>
      <c r="AR1454" t="s">
        <v>145</v>
      </c>
    </row>
    <row r="1455" spans="1:44" hidden="1" x14ac:dyDescent="0.3">
      <c r="A1455">
        <v>420645</v>
      </c>
      <c r="B1455" t="s">
        <v>1412</v>
      </c>
      <c r="H1455" t="s">
        <v>144</v>
      </c>
      <c r="K1455" t="s">
        <v>144</v>
      </c>
      <c r="AA1455" t="s">
        <v>144</v>
      </c>
      <c r="AF1455" t="s">
        <v>146</v>
      </c>
      <c r="AI1455" t="s">
        <v>145</v>
      </c>
      <c r="AJ1455" t="s">
        <v>145</v>
      </c>
      <c r="AK1455" t="s">
        <v>145</v>
      </c>
      <c r="AL1455" t="s">
        <v>145</v>
      </c>
      <c r="AM1455" t="s">
        <v>145</v>
      </c>
      <c r="AN1455" t="s">
        <v>145</v>
      </c>
      <c r="AO1455" t="s">
        <v>145</v>
      </c>
      <c r="AP1455" t="s">
        <v>145</v>
      </c>
      <c r="AQ1455" t="s">
        <v>145</v>
      </c>
      <c r="AR1455" t="s">
        <v>145</v>
      </c>
    </row>
  </sheetData>
  <sheetProtection algorithmName="SHA-512" hashValue="wODOEk4hBGJR9HvWo/EazbJBzzWv00NF0Kzii0RnFDlS1ihhu7xQ0LWcqaHzwkKaO0rhK6Ujd6/a8nMM0rxwuw==" saltValue="Oq7W8TWfhPioBqtZrHk4xA==" spinCount="100000" sheet="1" selectLockedCells="1" selectUnlockedCells="1"/>
  <autoFilter ref="A1:AS1455" xr:uid="{00000000-0001-0000-0500-000000000000}">
    <filterColumn colId="1">
      <filters>
        <filter val="الأولى"/>
        <filter val="الثالثة"/>
        <filter val="الثالثة حديث"/>
        <filter val="الثانية"/>
        <filter val="الثانية حديث"/>
      </filters>
    </filterColumn>
    <sortState xmlns:xlrd2="http://schemas.microsoft.com/office/spreadsheetml/2017/richdata2" ref="A2:AR1455">
      <sortCondition descending="1" ref="B1:B1455"/>
    </sortState>
  </autoFilter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ورقة5"/>
  <dimension ref="A1:AF1828"/>
  <sheetViews>
    <sheetView rightToLeft="1" workbookViewId="0">
      <pane xSplit="2" ySplit="2" topLeftCell="H751" activePane="bottomRight" state="frozen"/>
      <selection pane="topRight" activeCell="C1" sqref="C1"/>
      <selection pane="bottomLeft" activeCell="A2" sqref="A2"/>
      <selection pane="bottomRight" sqref="A1:XFD1048576"/>
    </sheetView>
  </sheetViews>
  <sheetFormatPr defaultColWidth="9" defaultRowHeight="14.4" x14ac:dyDescent="0.3"/>
  <cols>
    <col min="1" max="1" width="11.109375" style="230" bestFit="1" customWidth="1"/>
    <col min="2" max="2" width="9.6640625" style="230" customWidth="1"/>
    <col min="3" max="3" width="18.44140625" style="230" bestFit="1" customWidth="1"/>
    <col min="4" max="4" width="20.44140625" style="230" bestFit="1" customWidth="1"/>
    <col min="5" max="5" width="6.44140625" style="230" bestFit="1" customWidth="1"/>
    <col min="6" max="6" width="10.44140625" style="230" bestFit="1" customWidth="1"/>
    <col min="7" max="7" width="13.21875" style="230" bestFit="1" customWidth="1"/>
    <col min="8" max="8" width="12" style="230" bestFit="1" customWidth="1"/>
    <col min="9" max="9" width="13.109375" style="230" bestFit="1" customWidth="1"/>
    <col min="10" max="11" width="9.44140625" style="230" bestFit="1" customWidth="1"/>
    <col min="12" max="12" width="11.109375" style="230" bestFit="1" customWidth="1"/>
    <col min="13" max="13" width="8.109375" style="230" bestFit="1" customWidth="1"/>
    <col min="14" max="14" width="9.44140625" style="230" bestFit="1" customWidth="1"/>
    <col min="15" max="15" width="10.88671875" style="230" bestFit="1" customWidth="1"/>
    <col min="16" max="17" width="10.44140625" style="230" bestFit="1" customWidth="1"/>
    <col min="18" max="22" width="13.6640625" style="230" customWidth="1"/>
    <col min="23" max="23" width="18.21875" style="230" bestFit="1" customWidth="1"/>
    <col min="24" max="24" width="5.44140625" style="230" bestFit="1" customWidth="1"/>
    <col min="25" max="25" width="23.44140625" style="230" bestFit="1" customWidth="1"/>
    <col min="26" max="27" width="15.44140625" style="230" customWidth="1"/>
    <col min="28" max="28" width="45.109375" style="230" customWidth="1"/>
    <col min="29" max="30" width="13.44140625" style="230" customWidth="1"/>
    <col min="31" max="16384" width="9" style="230"/>
  </cols>
  <sheetData>
    <row r="1" spans="1:32" x14ac:dyDescent="0.3">
      <c r="A1" s="230">
        <v>1</v>
      </c>
      <c r="B1" s="230">
        <v>2</v>
      </c>
      <c r="C1" s="230">
        <v>3</v>
      </c>
      <c r="D1" s="230">
        <v>4</v>
      </c>
      <c r="E1" s="230">
        <v>5</v>
      </c>
      <c r="F1" s="230">
        <v>6</v>
      </c>
      <c r="G1" s="230">
        <v>7</v>
      </c>
      <c r="H1" s="230">
        <v>8</v>
      </c>
      <c r="I1" s="230">
        <v>9</v>
      </c>
      <c r="J1" s="230">
        <v>10</v>
      </c>
      <c r="K1" s="230">
        <v>11</v>
      </c>
      <c r="L1" s="230">
        <v>12</v>
      </c>
      <c r="M1" s="230">
        <v>13</v>
      </c>
      <c r="N1" s="230">
        <v>14</v>
      </c>
      <c r="O1" s="230">
        <v>15</v>
      </c>
      <c r="P1" s="230">
        <v>16</v>
      </c>
      <c r="Q1" s="230">
        <v>17</v>
      </c>
      <c r="R1" s="230">
        <v>18</v>
      </c>
      <c r="S1" s="230">
        <v>19</v>
      </c>
      <c r="T1" s="230">
        <v>20</v>
      </c>
      <c r="U1" s="230">
        <v>21</v>
      </c>
      <c r="V1" s="230">
        <v>22</v>
      </c>
      <c r="W1" s="230">
        <v>23</v>
      </c>
      <c r="X1" s="230">
        <v>24</v>
      </c>
      <c r="Y1" s="230">
        <v>25</v>
      </c>
      <c r="AC1" s="230">
        <v>29</v>
      </c>
    </row>
    <row r="2" spans="1:32" x14ac:dyDescent="0.3">
      <c r="A2" s="230" t="s">
        <v>2</v>
      </c>
      <c r="B2" s="230" t="s">
        <v>3</v>
      </c>
      <c r="C2" s="230" t="s">
        <v>4</v>
      </c>
      <c r="D2" s="230" t="s">
        <v>5</v>
      </c>
      <c r="E2" s="230" t="s">
        <v>11</v>
      </c>
      <c r="F2" s="230" t="s">
        <v>48</v>
      </c>
      <c r="G2" s="230" t="s">
        <v>6</v>
      </c>
      <c r="H2" s="230" t="s">
        <v>10</v>
      </c>
      <c r="I2" s="230" t="s">
        <v>9</v>
      </c>
      <c r="J2" s="230" t="s">
        <v>12</v>
      </c>
      <c r="K2" s="230" t="s">
        <v>13</v>
      </c>
      <c r="L2" s="230" t="s">
        <v>14</v>
      </c>
      <c r="M2" s="230" t="s">
        <v>16</v>
      </c>
      <c r="N2" s="230" t="s">
        <v>723</v>
      </c>
      <c r="O2" s="230" t="s">
        <v>0</v>
      </c>
      <c r="P2" s="230" t="s">
        <v>724</v>
      </c>
      <c r="Q2" s="230" t="s">
        <v>152</v>
      </c>
      <c r="R2" s="230" t="s">
        <v>883</v>
      </c>
      <c r="S2" s="230" t="s">
        <v>891</v>
      </c>
      <c r="T2" s="230" t="s">
        <v>884</v>
      </c>
      <c r="U2" s="230" t="s">
        <v>892</v>
      </c>
      <c r="V2" s="230" t="s">
        <v>1356</v>
      </c>
      <c r="AC2" s="230">
        <v>1</v>
      </c>
    </row>
    <row r="3" spans="1:32" ht="17.25" customHeight="1" x14ac:dyDescent="0.3">
      <c r="A3" s="230">
        <v>419030</v>
      </c>
      <c r="B3" s="230" t="s">
        <v>803</v>
      </c>
      <c r="C3" s="230" t="s">
        <v>442</v>
      </c>
      <c r="D3" s="230" t="s">
        <v>230</v>
      </c>
      <c r="E3" s="230" t="s">
        <v>142</v>
      </c>
      <c r="F3" s="230">
        <v>33025</v>
      </c>
      <c r="G3" s="230" t="s">
        <v>276</v>
      </c>
      <c r="H3" s="230" t="s">
        <v>1377</v>
      </c>
      <c r="I3" s="230" t="s">
        <v>1355</v>
      </c>
      <c r="J3" s="230" t="s">
        <v>290</v>
      </c>
      <c r="K3" s="230">
        <v>2008</v>
      </c>
      <c r="L3" s="230" t="s">
        <v>276</v>
      </c>
      <c r="AE3" s="230">
        <v>4</v>
      </c>
      <c r="AF3" s="230" t="s">
        <v>893</v>
      </c>
    </row>
    <row r="4" spans="1:32" ht="17.25" customHeight="1" x14ac:dyDescent="0.3">
      <c r="A4" s="230">
        <v>419416</v>
      </c>
      <c r="B4" s="230" t="s">
        <v>919</v>
      </c>
      <c r="C4" s="230" t="s">
        <v>920</v>
      </c>
      <c r="D4" s="230" t="s">
        <v>205</v>
      </c>
      <c r="E4" s="230" t="s">
        <v>141</v>
      </c>
      <c r="F4" s="230">
        <v>35314</v>
      </c>
      <c r="G4" s="230" t="s">
        <v>276</v>
      </c>
      <c r="H4" s="230" t="s">
        <v>1385</v>
      </c>
      <c r="I4" s="230" t="s">
        <v>1355</v>
      </c>
    </row>
    <row r="5" spans="1:32" ht="17.25" customHeight="1" x14ac:dyDescent="0.3">
      <c r="A5" s="230">
        <v>419559</v>
      </c>
      <c r="B5" s="230" t="s">
        <v>1217</v>
      </c>
      <c r="C5" s="230" t="s">
        <v>430</v>
      </c>
      <c r="D5" s="230" t="s">
        <v>350</v>
      </c>
      <c r="E5" s="230" t="s">
        <v>142</v>
      </c>
      <c r="F5" s="230">
        <v>34661</v>
      </c>
      <c r="G5" s="230" t="s">
        <v>1422</v>
      </c>
      <c r="H5" s="230" t="s">
        <v>1385</v>
      </c>
      <c r="I5" s="230" t="s">
        <v>1355</v>
      </c>
      <c r="J5" s="230" t="s">
        <v>290</v>
      </c>
      <c r="K5" s="230">
        <v>2012</v>
      </c>
      <c r="L5" s="230" t="s">
        <v>276</v>
      </c>
    </row>
    <row r="6" spans="1:32" ht="17.25" customHeight="1" x14ac:dyDescent="0.3">
      <c r="A6" s="230">
        <v>409334</v>
      </c>
      <c r="B6" s="230" t="s">
        <v>1322</v>
      </c>
      <c r="C6" s="230" t="s">
        <v>59</v>
      </c>
      <c r="D6" s="230" t="s">
        <v>1323</v>
      </c>
      <c r="E6" s="230" t="s">
        <v>141</v>
      </c>
      <c r="F6" s="230">
        <v>30577</v>
      </c>
      <c r="G6" s="230" t="s">
        <v>1423</v>
      </c>
      <c r="H6" s="230" t="s">
        <v>1377</v>
      </c>
      <c r="I6" s="230" t="s">
        <v>1355</v>
      </c>
      <c r="J6" s="230" t="s">
        <v>290</v>
      </c>
      <c r="K6" s="230">
        <v>2002</v>
      </c>
      <c r="L6" s="230" t="s">
        <v>288</v>
      </c>
    </row>
    <row r="7" spans="1:32" ht="17.25" customHeight="1" x14ac:dyDescent="0.3">
      <c r="A7" s="230">
        <v>400663</v>
      </c>
      <c r="B7" s="230" t="s">
        <v>1260</v>
      </c>
      <c r="C7" s="230" t="s">
        <v>531</v>
      </c>
      <c r="D7" s="230" t="s">
        <v>1261</v>
      </c>
      <c r="E7" s="230" t="s">
        <v>142</v>
      </c>
      <c r="F7" s="230">
        <v>30033</v>
      </c>
      <c r="G7" s="230" t="s">
        <v>1461</v>
      </c>
      <c r="H7" s="230" t="s">
        <v>1377</v>
      </c>
      <c r="I7" s="230" t="s">
        <v>1355</v>
      </c>
      <c r="J7" s="230" t="s">
        <v>290</v>
      </c>
      <c r="K7" s="230">
        <v>2000</v>
      </c>
      <c r="L7" s="230" t="s">
        <v>286</v>
      </c>
    </row>
    <row r="8" spans="1:32" ht="17.25" customHeight="1" x14ac:dyDescent="0.3">
      <c r="A8" s="230">
        <v>403447</v>
      </c>
      <c r="B8" s="230" t="s">
        <v>1331</v>
      </c>
      <c r="C8" s="230" t="s">
        <v>412</v>
      </c>
      <c r="D8" s="230" t="s">
        <v>1332</v>
      </c>
      <c r="E8" s="230" t="s">
        <v>141</v>
      </c>
      <c r="F8" s="230">
        <v>30507</v>
      </c>
      <c r="G8" s="230" t="s">
        <v>1473</v>
      </c>
      <c r="H8" s="230" t="s">
        <v>1377</v>
      </c>
      <c r="I8" s="230" t="s">
        <v>1355</v>
      </c>
      <c r="J8" s="230" t="s">
        <v>291</v>
      </c>
      <c r="K8" s="230">
        <v>2002</v>
      </c>
      <c r="L8" s="230" t="s">
        <v>286</v>
      </c>
      <c r="U8" s="230" t="s">
        <v>882</v>
      </c>
      <c r="V8" s="230" t="s">
        <v>882</v>
      </c>
    </row>
    <row r="9" spans="1:32" ht="17.25" customHeight="1" x14ac:dyDescent="0.3">
      <c r="A9" s="230">
        <v>410483</v>
      </c>
      <c r="B9" s="230" t="s">
        <v>1233</v>
      </c>
      <c r="C9" s="230" t="s">
        <v>1223</v>
      </c>
      <c r="D9" s="230" t="s">
        <v>1234</v>
      </c>
      <c r="E9" s="230" t="s">
        <v>141</v>
      </c>
      <c r="F9" s="230">
        <v>30709</v>
      </c>
      <c r="G9" s="230" t="s">
        <v>286</v>
      </c>
      <c r="H9" s="230" t="s">
        <v>1377</v>
      </c>
      <c r="I9" s="230" t="s">
        <v>1355</v>
      </c>
      <c r="J9" s="230" t="s">
        <v>1402</v>
      </c>
      <c r="K9" s="230">
        <v>2003</v>
      </c>
      <c r="L9" s="230" t="s">
        <v>286</v>
      </c>
    </row>
    <row r="10" spans="1:32" ht="17.25" customHeight="1" x14ac:dyDescent="0.3">
      <c r="A10" s="230">
        <v>425702</v>
      </c>
      <c r="B10" s="230" t="s">
        <v>930</v>
      </c>
      <c r="C10" s="230" t="s">
        <v>388</v>
      </c>
      <c r="D10" s="230" t="s">
        <v>226</v>
      </c>
      <c r="E10" s="230" t="s">
        <v>141</v>
      </c>
      <c r="F10" s="230">
        <v>33482</v>
      </c>
      <c r="G10" s="230" t="s">
        <v>286</v>
      </c>
      <c r="H10" s="230" t="s">
        <v>1377</v>
      </c>
      <c r="I10" s="230" t="s">
        <v>1355</v>
      </c>
      <c r="K10" s="230">
        <v>2008</v>
      </c>
      <c r="L10" s="230" t="s">
        <v>286</v>
      </c>
      <c r="S10" s="230" t="s">
        <v>882</v>
      </c>
      <c r="T10" s="230" t="s">
        <v>882</v>
      </c>
      <c r="V10" s="230" t="s">
        <v>882</v>
      </c>
    </row>
    <row r="11" spans="1:32" ht="17.25" customHeight="1" x14ac:dyDescent="0.3">
      <c r="A11" s="230">
        <v>413597</v>
      </c>
      <c r="B11" s="230" t="s">
        <v>1287</v>
      </c>
      <c r="C11" s="230" t="s">
        <v>553</v>
      </c>
      <c r="D11" s="230" t="s">
        <v>1288</v>
      </c>
      <c r="E11" s="230" t="s">
        <v>142</v>
      </c>
      <c r="F11" s="230">
        <v>32709</v>
      </c>
      <c r="G11" s="230" t="s">
        <v>1465</v>
      </c>
      <c r="H11" s="230" t="s">
        <v>1377</v>
      </c>
      <c r="I11" s="230" t="s">
        <v>1355</v>
      </c>
      <c r="K11" s="230">
        <v>2009</v>
      </c>
      <c r="L11" s="230" t="s">
        <v>286</v>
      </c>
    </row>
    <row r="12" spans="1:32" ht="17.25" customHeight="1" x14ac:dyDescent="0.3">
      <c r="A12" s="230">
        <v>419710</v>
      </c>
      <c r="B12" s="230" t="s">
        <v>816</v>
      </c>
      <c r="C12" s="230" t="s">
        <v>82</v>
      </c>
      <c r="D12" s="230" t="s">
        <v>427</v>
      </c>
      <c r="E12" s="230" t="s">
        <v>142</v>
      </c>
      <c r="F12" s="230">
        <v>34562</v>
      </c>
      <c r="G12" s="230" t="s">
        <v>1472</v>
      </c>
      <c r="H12" s="230" t="s">
        <v>1377</v>
      </c>
      <c r="I12" s="230" t="s">
        <v>1355</v>
      </c>
      <c r="J12" s="230" t="s">
        <v>290</v>
      </c>
      <c r="K12" s="230">
        <v>2012</v>
      </c>
      <c r="L12" s="230" t="s">
        <v>286</v>
      </c>
      <c r="V12" s="230" t="s">
        <v>882</v>
      </c>
    </row>
    <row r="13" spans="1:32" ht="17.25" customHeight="1" x14ac:dyDescent="0.3">
      <c r="A13" s="230">
        <v>419606</v>
      </c>
      <c r="B13" s="230" t="s">
        <v>1218</v>
      </c>
      <c r="C13" s="230" t="s">
        <v>674</v>
      </c>
      <c r="D13" s="230" t="s">
        <v>470</v>
      </c>
      <c r="E13" s="230" t="s">
        <v>142</v>
      </c>
      <c r="F13" s="230">
        <v>34700</v>
      </c>
      <c r="G13" s="230" t="s">
        <v>1461</v>
      </c>
      <c r="H13" s="230" t="s">
        <v>1377</v>
      </c>
      <c r="I13" s="230" t="s">
        <v>1355</v>
      </c>
      <c r="J13" s="230" t="s">
        <v>290</v>
      </c>
      <c r="K13" s="230">
        <v>2012</v>
      </c>
      <c r="L13" s="230" t="s">
        <v>286</v>
      </c>
    </row>
    <row r="14" spans="1:32" ht="17.25" customHeight="1" x14ac:dyDescent="0.3">
      <c r="A14" s="230">
        <v>425266</v>
      </c>
      <c r="B14" s="230" t="s">
        <v>1135</v>
      </c>
      <c r="C14" s="230" t="s">
        <v>409</v>
      </c>
      <c r="D14" s="230" t="s">
        <v>1055</v>
      </c>
      <c r="E14" s="230" t="s">
        <v>141</v>
      </c>
      <c r="F14" s="230">
        <v>34597</v>
      </c>
      <c r="G14" s="230" t="s">
        <v>286</v>
      </c>
      <c r="H14" s="230" t="s">
        <v>1377</v>
      </c>
      <c r="I14" s="230" t="s">
        <v>1355</v>
      </c>
      <c r="J14" s="230" t="s">
        <v>291</v>
      </c>
      <c r="K14" s="230">
        <v>2013</v>
      </c>
      <c r="L14" s="230" t="s">
        <v>286</v>
      </c>
    </row>
    <row r="15" spans="1:32" ht="17.25" customHeight="1" x14ac:dyDescent="0.3">
      <c r="A15" s="230">
        <v>417142</v>
      </c>
      <c r="B15" s="230" t="s">
        <v>1203</v>
      </c>
      <c r="C15" s="230" t="s">
        <v>90</v>
      </c>
      <c r="D15" s="230" t="s">
        <v>567</v>
      </c>
      <c r="E15" s="230" t="s">
        <v>142</v>
      </c>
      <c r="F15" s="230">
        <v>34710</v>
      </c>
      <c r="G15" s="230" t="s">
        <v>1518</v>
      </c>
      <c r="H15" s="230" t="s">
        <v>1377</v>
      </c>
      <c r="I15" s="230" t="s">
        <v>1355</v>
      </c>
      <c r="J15" s="230" t="s">
        <v>290</v>
      </c>
      <c r="K15" s="230">
        <v>2014</v>
      </c>
      <c r="L15" s="230" t="s">
        <v>286</v>
      </c>
      <c r="V15" s="230" t="s">
        <v>882</v>
      </c>
    </row>
    <row r="16" spans="1:32" ht="17.25" customHeight="1" x14ac:dyDescent="0.3">
      <c r="A16" s="230">
        <v>425424</v>
      </c>
      <c r="B16" s="230" t="s">
        <v>875</v>
      </c>
      <c r="C16" s="230" t="s">
        <v>526</v>
      </c>
      <c r="D16" s="230" t="s">
        <v>233</v>
      </c>
      <c r="E16" s="230" t="s">
        <v>141</v>
      </c>
      <c r="F16" s="230">
        <v>35292</v>
      </c>
      <c r="G16" s="230" t="s">
        <v>1504</v>
      </c>
      <c r="H16" s="230" t="s">
        <v>1377</v>
      </c>
      <c r="I16" s="230" t="s">
        <v>1355</v>
      </c>
      <c r="J16" s="230" t="s">
        <v>290</v>
      </c>
      <c r="K16" s="230">
        <v>2014</v>
      </c>
      <c r="L16" s="230" t="s">
        <v>286</v>
      </c>
    </row>
    <row r="17" spans="1:22" ht="17.25" customHeight="1" x14ac:dyDescent="0.3">
      <c r="A17" s="230">
        <v>425536</v>
      </c>
      <c r="B17" s="230" t="s">
        <v>971</v>
      </c>
      <c r="C17" s="230" t="s">
        <v>563</v>
      </c>
      <c r="D17" s="230" t="s">
        <v>543</v>
      </c>
      <c r="E17" s="230" t="s">
        <v>142</v>
      </c>
      <c r="F17" s="230">
        <v>35075</v>
      </c>
      <c r="G17" s="230" t="s">
        <v>286</v>
      </c>
      <c r="H17" s="230" t="s">
        <v>1377</v>
      </c>
      <c r="I17" s="230" t="s">
        <v>1355</v>
      </c>
      <c r="J17" s="230" t="s">
        <v>291</v>
      </c>
      <c r="K17" s="230">
        <v>2014</v>
      </c>
      <c r="L17" s="230" t="s">
        <v>286</v>
      </c>
    </row>
    <row r="18" spans="1:22" ht="17.25" customHeight="1" x14ac:dyDescent="0.3">
      <c r="A18" s="230">
        <v>422458</v>
      </c>
      <c r="B18" s="230" t="s">
        <v>705</v>
      </c>
      <c r="C18" s="230" t="s">
        <v>367</v>
      </c>
      <c r="D18" s="230" t="s">
        <v>550</v>
      </c>
      <c r="E18" s="230" t="s">
        <v>141</v>
      </c>
      <c r="F18" s="230">
        <v>35989</v>
      </c>
      <c r="G18" s="230" t="s">
        <v>286</v>
      </c>
      <c r="H18" s="230" t="s">
        <v>1377</v>
      </c>
      <c r="I18" s="230" t="s">
        <v>1355</v>
      </c>
      <c r="J18" s="230" t="s">
        <v>291</v>
      </c>
      <c r="K18" s="230">
        <v>2015</v>
      </c>
      <c r="L18" s="230" t="s">
        <v>286</v>
      </c>
      <c r="V18" s="230" t="s">
        <v>882</v>
      </c>
    </row>
    <row r="19" spans="1:22" ht="17.25" customHeight="1" x14ac:dyDescent="0.3">
      <c r="A19" s="230">
        <v>422375</v>
      </c>
      <c r="B19" s="230" t="s">
        <v>994</v>
      </c>
      <c r="C19" s="230" t="s">
        <v>995</v>
      </c>
      <c r="D19" s="230" t="s">
        <v>215</v>
      </c>
      <c r="E19" s="230" t="s">
        <v>142</v>
      </c>
      <c r="F19" s="230">
        <v>35680</v>
      </c>
      <c r="G19" s="230" t="s">
        <v>1518</v>
      </c>
      <c r="H19" s="230" t="s">
        <v>1377</v>
      </c>
      <c r="I19" s="230" t="s">
        <v>1355</v>
      </c>
      <c r="J19" s="230" t="s">
        <v>290</v>
      </c>
      <c r="K19" s="230">
        <v>2016</v>
      </c>
      <c r="L19" s="230" t="s">
        <v>286</v>
      </c>
    </row>
    <row r="20" spans="1:22" ht="17.25" customHeight="1" x14ac:dyDescent="0.3">
      <c r="A20" s="230">
        <v>420747</v>
      </c>
      <c r="B20" s="230" t="s">
        <v>921</v>
      </c>
      <c r="C20" s="230" t="s">
        <v>488</v>
      </c>
      <c r="D20" s="230" t="s">
        <v>584</v>
      </c>
      <c r="E20" s="230" t="s">
        <v>142</v>
      </c>
      <c r="F20" s="230">
        <v>35990</v>
      </c>
      <c r="G20" s="230" t="s">
        <v>286</v>
      </c>
      <c r="H20" s="230" t="s">
        <v>1377</v>
      </c>
      <c r="I20" s="230" t="s">
        <v>1355</v>
      </c>
      <c r="J20" s="230" t="s">
        <v>291</v>
      </c>
      <c r="K20" s="230">
        <v>2016</v>
      </c>
      <c r="L20" s="230" t="s">
        <v>286</v>
      </c>
      <c r="V20" s="230" t="s">
        <v>882</v>
      </c>
    </row>
    <row r="21" spans="1:22" ht="17.25" customHeight="1" x14ac:dyDescent="0.3">
      <c r="A21" s="230">
        <v>422274</v>
      </c>
      <c r="B21" s="230" t="s">
        <v>859</v>
      </c>
      <c r="C21" s="230" t="s">
        <v>343</v>
      </c>
      <c r="D21" s="230" t="s">
        <v>240</v>
      </c>
      <c r="E21" s="230" t="s">
        <v>141</v>
      </c>
      <c r="F21" s="230">
        <v>36161</v>
      </c>
      <c r="G21" s="230" t="s">
        <v>1542</v>
      </c>
      <c r="H21" s="230" t="s">
        <v>1377</v>
      </c>
      <c r="I21" s="230" t="s">
        <v>1355</v>
      </c>
      <c r="J21" s="230" t="s">
        <v>291</v>
      </c>
      <c r="K21" s="230">
        <v>2016</v>
      </c>
      <c r="L21" s="230" t="s">
        <v>286</v>
      </c>
      <c r="U21" s="230" t="s">
        <v>882</v>
      </c>
      <c r="V21" s="230" t="s">
        <v>882</v>
      </c>
    </row>
    <row r="22" spans="1:22" ht="17.25" customHeight="1" x14ac:dyDescent="0.3">
      <c r="A22" s="230">
        <v>421158</v>
      </c>
      <c r="B22" s="230" t="s">
        <v>1029</v>
      </c>
      <c r="C22" s="230" t="s">
        <v>90</v>
      </c>
      <c r="D22" s="230" t="s">
        <v>240</v>
      </c>
      <c r="E22" s="230" t="s">
        <v>142</v>
      </c>
      <c r="F22" s="230">
        <v>36185</v>
      </c>
      <c r="G22" s="230" t="s">
        <v>1477</v>
      </c>
      <c r="H22" s="230" t="s">
        <v>1377</v>
      </c>
      <c r="I22" s="230" t="s">
        <v>1355</v>
      </c>
      <c r="J22" s="230" t="s">
        <v>291</v>
      </c>
      <c r="K22" s="230">
        <v>2016</v>
      </c>
      <c r="L22" s="230" t="s">
        <v>286</v>
      </c>
    </row>
    <row r="23" spans="1:22" ht="17.25" customHeight="1" x14ac:dyDescent="0.3">
      <c r="A23" s="230">
        <v>423960</v>
      </c>
      <c r="B23" s="230" t="s">
        <v>1008</v>
      </c>
      <c r="C23" s="230" t="s">
        <v>365</v>
      </c>
      <c r="D23" s="230" t="s">
        <v>129</v>
      </c>
      <c r="E23" s="230" t="s">
        <v>142</v>
      </c>
      <c r="F23" s="230">
        <v>36222</v>
      </c>
      <c r="G23" s="230" t="s">
        <v>276</v>
      </c>
      <c r="H23" s="230" t="s">
        <v>1377</v>
      </c>
      <c r="I23" s="230" t="s">
        <v>1355</v>
      </c>
      <c r="J23" s="230" t="s">
        <v>290</v>
      </c>
      <c r="K23" s="230">
        <v>2017</v>
      </c>
      <c r="L23" s="230" t="s">
        <v>286</v>
      </c>
    </row>
    <row r="24" spans="1:22" ht="17.25" customHeight="1" x14ac:dyDescent="0.3">
      <c r="A24" s="230">
        <v>408165</v>
      </c>
      <c r="B24" s="230" t="s">
        <v>1165</v>
      </c>
      <c r="C24" s="230" t="s">
        <v>64</v>
      </c>
      <c r="D24" s="230" t="s">
        <v>1166</v>
      </c>
      <c r="E24" s="230" t="s">
        <v>141</v>
      </c>
      <c r="F24" s="230">
        <v>31932</v>
      </c>
      <c r="G24" s="230" t="s">
        <v>286</v>
      </c>
      <c r="H24" s="230" t="s">
        <v>1377</v>
      </c>
      <c r="I24" s="230" t="s">
        <v>1355</v>
      </c>
      <c r="J24" s="230" t="s">
        <v>290</v>
      </c>
      <c r="K24" s="230">
        <v>2005</v>
      </c>
      <c r="L24" s="230" t="s">
        <v>276</v>
      </c>
    </row>
    <row r="25" spans="1:22" ht="17.25" customHeight="1" x14ac:dyDescent="0.3">
      <c r="A25" s="230">
        <v>417182</v>
      </c>
      <c r="B25" s="230" t="s">
        <v>790</v>
      </c>
      <c r="C25" s="230" t="s">
        <v>707</v>
      </c>
      <c r="D25" s="230" t="s">
        <v>235</v>
      </c>
      <c r="E25" s="230" t="s">
        <v>141</v>
      </c>
      <c r="F25" s="230">
        <v>34967</v>
      </c>
      <c r="G25" s="230" t="s">
        <v>286</v>
      </c>
      <c r="H25" s="230" t="s">
        <v>1377</v>
      </c>
      <c r="I25" s="230" t="s">
        <v>1355</v>
      </c>
      <c r="J25" s="230" t="s">
        <v>290</v>
      </c>
      <c r="K25" s="230">
        <v>2012</v>
      </c>
      <c r="L25" s="230" t="s">
        <v>281</v>
      </c>
      <c r="V25" s="230" t="s">
        <v>882</v>
      </c>
    </row>
    <row r="26" spans="1:22" ht="17.25" customHeight="1" x14ac:dyDescent="0.3">
      <c r="A26" s="230">
        <v>422222</v>
      </c>
      <c r="B26" s="230" t="s">
        <v>856</v>
      </c>
      <c r="C26" s="230" t="s">
        <v>88</v>
      </c>
      <c r="D26" s="230" t="s">
        <v>857</v>
      </c>
      <c r="E26" s="230" t="s">
        <v>141</v>
      </c>
      <c r="F26" s="230">
        <v>35456</v>
      </c>
      <c r="G26" s="230" t="s">
        <v>276</v>
      </c>
      <c r="H26" s="230" t="s">
        <v>1377</v>
      </c>
      <c r="I26" s="230" t="s">
        <v>1355</v>
      </c>
      <c r="J26" s="230" t="s">
        <v>290</v>
      </c>
      <c r="K26" s="230">
        <v>2015</v>
      </c>
      <c r="L26" s="230" t="s">
        <v>281</v>
      </c>
      <c r="V26" s="230" t="s">
        <v>882</v>
      </c>
    </row>
    <row r="27" spans="1:22" ht="17.25" customHeight="1" x14ac:dyDescent="0.3">
      <c r="A27" s="230">
        <v>408009</v>
      </c>
      <c r="B27" s="230" t="s">
        <v>762</v>
      </c>
      <c r="C27" s="230" t="s">
        <v>111</v>
      </c>
      <c r="D27" s="230" t="s">
        <v>763</v>
      </c>
      <c r="E27" s="230" t="s">
        <v>142</v>
      </c>
      <c r="F27" s="230">
        <v>30435</v>
      </c>
      <c r="G27" s="230" t="s">
        <v>276</v>
      </c>
      <c r="H27" s="230" t="s">
        <v>1377</v>
      </c>
      <c r="I27" s="230" t="s">
        <v>1355</v>
      </c>
    </row>
    <row r="28" spans="1:22" ht="17.25" customHeight="1" x14ac:dyDescent="0.3">
      <c r="A28" s="230">
        <v>412806</v>
      </c>
      <c r="B28" s="230" t="s">
        <v>1149</v>
      </c>
      <c r="C28" s="230" t="s">
        <v>105</v>
      </c>
      <c r="D28" s="230" t="s">
        <v>444</v>
      </c>
      <c r="E28" s="230" t="s">
        <v>141</v>
      </c>
      <c r="F28" s="230">
        <v>31162</v>
      </c>
      <c r="G28" s="230" t="s">
        <v>1469</v>
      </c>
      <c r="H28" s="230" t="s">
        <v>1377</v>
      </c>
      <c r="I28" s="230" t="s">
        <v>1355</v>
      </c>
    </row>
    <row r="29" spans="1:22" ht="17.25" customHeight="1" x14ac:dyDescent="0.3">
      <c r="A29" s="230">
        <v>410282</v>
      </c>
      <c r="B29" s="230" t="s">
        <v>1148</v>
      </c>
      <c r="C29" s="230" t="s">
        <v>64</v>
      </c>
      <c r="D29" s="230" t="s">
        <v>199</v>
      </c>
      <c r="E29" s="230" t="s">
        <v>142</v>
      </c>
      <c r="F29" s="230">
        <v>31437</v>
      </c>
      <c r="G29" s="230" t="s">
        <v>1518</v>
      </c>
      <c r="H29" s="230" t="s">
        <v>1377</v>
      </c>
      <c r="I29" s="230" t="s">
        <v>1355</v>
      </c>
    </row>
    <row r="30" spans="1:22" ht="17.25" customHeight="1" x14ac:dyDescent="0.3">
      <c r="A30" s="230">
        <v>413783</v>
      </c>
      <c r="B30" s="230" t="s">
        <v>1274</v>
      </c>
      <c r="C30" s="230" t="s">
        <v>103</v>
      </c>
      <c r="D30" s="230" t="s">
        <v>1275</v>
      </c>
      <c r="E30" s="230" t="s">
        <v>141</v>
      </c>
      <c r="F30" s="230">
        <v>33304</v>
      </c>
      <c r="G30" s="230" t="s">
        <v>276</v>
      </c>
      <c r="H30" s="230" t="s">
        <v>1377</v>
      </c>
      <c r="I30" s="230" t="s">
        <v>1355</v>
      </c>
    </row>
    <row r="31" spans="1:22" ht="17.25" customHeight="1" x14ac:dyDescent="0.3">
      <c r="A31" s="230">
        <v>413464</v>
      </c>
      <c r="B31" s="230" t="s">
        <v>1187</v>
      </c>
      <c r="C31" s="230" t="s">
        <v>1073</v>
      </c>
      <c r="D31" s="230" t="s">
        <v>1188</v>
      </c>
      <c r="E31" s="230" t="s">
        <v>142</v>
      </c>
      <c r="F31" s="230">
        <v>33575</v>
      </c>
      <c r="G31" s="230" t="s">
        <v>276</v>
      </c>
      <c r="H31" s="230" t="s">
        <v>1377</v>
      </c>
      <c r="I31" s="230" t="s">
        <v>1355</v>
      </c>
      <c r="J31" s="230" t="s">
        <v>291</v>
      </c>
      <c r="K31" s="230">
        <v>2010</v>
      </c>
      <c r="L31" s="230" t="s">
        <v>287</v>
      </c>
    </row>
    <row r="32" spans="1:22" ht="17.25" customHeight="1" x14ac:dyDescent="0.3">
      <c r="A32" s="230">
        <v>419177</v>
      </c>
      <c r="B32" s="230" t="s">
        <v>806</v>
      </c>
      <c r="C32" s="230" t="s">
        <v>361</v>
      </c>
      <c r="D32" s="230" t="s">
        <v>807</v>
      </c>
      <c r="E32" s="230" t="s">
        <v>141</v>
      </c>
      <c r="F32" s="230">
        <v>34700</v>
      </c>
      <c r="G32" s="230" t="s">
        <v>1652</v>
      </c>
      <c r="H32" s="230" t="s">
        <v>1377</v>
      </c>
      <c r="I32" s="230" t="s">
        <v>1355</v>
      </c>
      <c r="J32" s="230" t="s">
        <v>290</v>
      </c>
      <c r="K32" s="230">
        <v>2013</v>
      </c>
      <c r="L32" s="230" t="s">
        <v>287</v>
      </c>
      <c r="V32" s="230" t="s">
        <v>882</v>
      </c>
    </row>
    <row r="33" spans="1:22" ht="17.25" customHeight="1" x14ac:dyDescent="0.3">
      <c r="A33" s="230">
        <v>419753</v>
      </c>
      <c r="B33" s="230" t="s">
        <v>818</v>
      </c>
      <c r="C33" s="230" t="s">
        <v>680</v>
      </c>
      <c r="D33" s="230" t="s">
        <v>428</v>
      </c>
      <c r="E33" s="230" t="s">
        <v>141</v>
      </c>
      <c r="F33" s="230">
        <v>35230</v>
      </c>
      <c r="G33" s="230" t="s">
        <v>278</v>
      </c>
      <c r="H33" s="230" t="s">
        <v>1377</v>
      </c>
      <c r="I33" s="230" t="s">
        <v>1355</v>
      </c>
      <c r="J33" s="230" t="s">
        <v>291</v>
      </c>
      <c r="K33" s="230">
        <v>2014</v>
      </c>
      <c r="L33" s="230" t="s">
        <v>287</v>
      </c>
    </row>
    <row r="34" spans="1:22" ht="17.25" customHeight="1" x14ac:dyDescent="0.3">
      <c r="A34" s="230">
        <v>419987</v>
      </c>
      <c r="B34" s="230" t="s">
        <v>395</v>
      </c>
      <c r="C34" s="230" t="s">
        <v>95</v>
      </c>
      <c r="D34" s="230" t="s">
        <v>241</v>
      </c>
      <c r="E34" s="230" t="s">
        <v>142</v>
      </c>
      <c r="F34" s="230">
        <v>35184</v>
      </c>
      <c r="G34" s="230" t="s">
        <v>1670</v>
      </c>
      <c r="H34" s="230" t="s">
        <v>1377</v>
      </c>
      <c r="I34" s="230" t="s">
        <v>1355</v>
      </c>
      <c r="J34" s="230" t="s">
        <v>290</v>
      </c>
      <c r="K34" s="230">
        <v>2015</v>
      </c>
      <c r="L34" s="230" t="s">
        <v>287</v>
      </c>
    </row>
    <row r="35" spans="1:22" ht="17.25" customHeight="1" x14ac:dyDescent="0.3">
      <c r="A35" s="230">
        <v>421547</v>
      </c>
      <c r="B35" s="230" t="s">
        <v>924</v>
      </c>
      <c r="C35" s="230" t="s">
        <v>61</v>
      </c>
      <c r="D35" s="230" t="s">
        <v>524</v>
      </c>
      <c r="E35" s="230" t="s">
        <v>141</v>
      </c>
      <c r="F35" s="230">
        <v>36161</v>
      </c>
      <c r="G35" s="230" t="s">
        <v>276</v>
      </c>
      <c r="H35" s="230" t="s">
        <v>1377</v>
      </c>
      <c r="I35" s="230" t="s">
        <v>1355</v>
      </c>
      <c r="J35" s="230" t="s">
        <v>290</v>
      </c>
      <c r="K35" s="230">
        <v>2016</v>
      </c>
      <c r="L35" s="230" t="s">
        <v>287</v>
      </c>
    </row>
    <row r="36" spans="1:22" ht="17.25" customHeight="1" x14ac:dyDescent="0.3">
      <c r="A36" s="230">
        <v>425607</v>
      </c>
      <c r="B36" s="230" t="s">
        <v>974</v>
      </c>
      <c r="C36" s="230" t="s">
        <v>83</v>
      </c>
      <c r="D36" s="230" t="s">
        <v>975</v>
      </c>
      <c r="E36" s="230" t="s">
        <v>142</v>
      </c>
      <c r="F36" s="230">
        <v>36176</v>
      </c>
      <c r="G36" s="230" t="s">
        <v>278</v>
      </c>
      <c r="H36" s="230" t="s">
        <v>1377</v>
      </c>
      <c r="I36" s="230" t="s">
        <v>1355</v>
      </c>
      <c r="J36" s="230" t="s">
        <v>291</v>
      </c>
      <c r="K36" s="230">
        <v>2016</v>
      </c>
      <c r="L36" s="230" t="s">
        <v>287</v>
      </c>
      <c r="V36" s="230" t="s">
        <v>882</v>
      </c>
    </row>
    <row r="37" spans="1:22" ht="17.25" customHeight="1" x14ac:dyDescent="0.3">
      <c r="A37" s="230">
        <v>408276</v>
      </c>
      <c r="B37" s="230" t="s">
        <v>1167</v>
      </c>
      <c r="C37" s="230" t="s">
        <v>83</v>
      </c>
      <c r="D37" s="230" t="s">
        <v>1168</v>
      </c>
      <c r="E37" s="230" t="s">
        <v>142</v>
      </c>
      <c r="F37" s="230">
        <v>24373</v>
      </c>
      <c r="G37" s="230" t="s">
        <v>276</v>
      </c>
      <c r="H37" s="230" t="s">
        <v>1377</v>
      </c>
      <c r="I37" s="230" t="s">
        <v>1355</v>
      </c>
      <c r="J37" s="230" t="s">
        <v>290</v>
      </c>
      <c r="K37" s="230">
        <v>1985</v>
      </c>
      <c r="L37" s="230" t="s">
        <v>276</v>
      </c>
    </row>
    <row r="38" spans="1:22" ht="17.25" customHeight="1" x14ac:dyDescent="0.3">
      <c r="A38" s="230">
        <v>409562</v>
      </c>
      <c r="B38" s="230" t="s">
        <v>767</v>
      </c>
      <c r="C38" s="230" t="s">
        <v>57</v>
      </c>
      <c r="D38" s="230" t="s">
        <v>768</v>
      </c>
      <c r="E38" s="230" t="s">
        <v>142</v>
      </c>
      <c r="F38" s="230">
        <v>27426</v>
      </c>
      <c r="G38" s="230" t="s">
        <v>1677</v>
      </c>
      <c r="H38" s="230" t="s">
        <v>1377</v>
      </c>
      <c r="I38" s="230" t="s">
        <v>1355</v>
      </c>
      <c r="J38" s="230" t="s">
        <v>1401</v>
      </c>
      <c r="K38" s="230">
        <v>1997</v>
      </c>
      <c r="L38" s="230" t="s">
        <v>281</v>
      </c>
      <c r="S38" s="230" t="s">
        <v>882</v>
      </c>
      <c r="U38" s="230" t="s">
        <v>882</v>
      </c>
      <c r="V38" s="230" t="s">
        <v>882</v>
      </c>
    </row>
    <row r="39" spans="1:22" ht="17.25" customHeight="1" x14ac:dyDescent="0.3">
      <c r="A39" s="230">
        <v>420596</v>
      </c>
      <c r="B39" s="230" t="s">
        <v>1027</v>
      </c>
      <c r="C39" s="230" t="s">
        <v>570</v>
      </c>
      <c r="D39" s="230" t="s">
        <v>246</v>
      </c>
      <c r="E39" s="230" t="s">
        <v>141</v>
      </c>
      <c r="F39" s="230">
        <v>35431</v>
      </c>
      <c r="G39" s="230" t="s">
        <v>1758</v>
      </c>
      <c r="H39" s="230" t="s">
        <v>1377</v>
      </c>
      <c r="I39" s="230" t="s">
        <v>1355</v>
      </c>
      <c r="J39" s="230" t="s">
        <v>290</v>
      </c>
      <c r="K39" s="230">
        <v>2014</v>
      </c>
      <c r="L39" s="230" t="s">
        <v>281</v>
      </c>
      <c r="S39" s="230" t="s">
        <v>882</v>
      </c>
      <c r="V39" s="230" t="s">
        <v>882</v>
      </c>
    </row>
    <row r="40" spans="1:22" ht="17.25" customHeight="1" x14ac:dyDescent="0.3">
      <c r="A40" s="230">
        <v>423415</v>
      </c>
      <c r="B40" s="230" t="s">
        <v>1119</v>
      </c>
      <c r="C40" s="230" t="s">
        <v>97</v>
      </c>
      <c r="D40" s="230" t="s">
        <v>230</v>
      </c>
      <c r="E40" s="230" t="s">
        <v>141</v>
      </c>
      <c r="F40" s="230">
        <v>36530</v>
      </c>
      <c r="G40" s="230" t="s">
        <v>276</v>
      </c>
      <c r="H40" s="230" t="s">
        <v>1377</v>
      </c>
      <c r="I40" s="230" t="s">
        <v>1355</v>
      </c>
      <c r="J40" s="230" t="s">
        <v>290</v>
      </c>
      <c r="K40" s="230">
        <v>2017</v>
      </c>
      <c r="L40" s="230" t="s">
        <v>281</v>
      </c>
      <c r="S40" s="230" t="s">
        <v>882</v>
      </c>
      <c r="U40" s="230" t="s">
        <v>882</v>
      </c>
      <c r="V40" s="230" t="s">
        <v>882</v>
      </c>
    </row>
    <row r="41" spans="1:22" ht="17.25" customHeight="1" x14ac:dyDescent="0.3">
      <c r="A41" s="230">
        <v>423313</v>
      </c>
      <c r="B41" s="230" t="s">
        <v>1000</v>
      </c>
      <c r="C41" s="230" t="s">
        <v>118</v>
      </c>
      <c r="D41" s="230" t="s">
        <v>255</v>
      </c>
      <c r="E41" s="230" t="s">
        <v>141</v>
      </c>
      <c r="F41" s="230">
        <v>36678</v>
      </c>
      <c r="G41" s="230" t="s">
        <v>1618</v>
      </c>
      <c r="H41" s="230" t="s">
        <v>1377</v>
      </c>
      <c r="I41" s="230" t="s">
        <v>1355</v>
      </c>
      <c r="J41" s="230" t="s">
        <v>291</v>
      </c>
      <c r="K41" s="230">
        <v>2017</v>
      </c>
      <c r="L41" s="230" t="s">
        <v>281</v>
      </c>
      <c r="V41" s="230" t="s">
        <v>882</v>
      </c>
    </row>
    <row r="42" spans="1:22" ht="17.25" customHeight="1" x14ac:dyDescent="0.3">
      <c r="A42" s="230">
        <v>424572</v>
      </c>
      <c r="B42" s="230" t="s">
        <v>1141</v>
      </c>
      <c r="C42" s="230" t="s">
        <v>63</v>
      </c>
      <c r="D42" s="230" t="s">
        <v>245</v>
      </c>
      <c r="E42" s="230" t="s">
        <v>141</v>
      </c>
      <c r="F42" s="230">
        <v>35565</v>
      </c>
      <c r="G42" s="230" t="s">
        <v>276</v>
      </c>
      <c r="H42" s="230" t="s">
        <v>1377</v>
      </c>
      <c r="I42" s="230" t="s">
        <v>1355</v>
      </c>
      <c r="J42" s="230" t="s">
        <v>290</v>
      </c>
      <c r="K42" s="230">
        <v>2015</v>
      </c>
      <c r="L42" s="230" t="s">
        <v>287</v>
      </c>
    </row>
    <row r="43" spans="1:22" ht="17.25" customHeight="1" x14ac:dyDescent="0.3">
      <c r="A43" s="230">
        <v>425030</v>
      </c>
      <c r="B43" s="230" t="s">
        <v>954</v>
      </c>
      <c r="C43" s="230" t="s">
        <v>72</v>
      </c>
      <c r="D43" s="230" t="s">
        <v>266</v>
      </c>
      <c r="E43" s="230" t="s">
        <v>141</v>
      </c>
      <c r="F43" s="230">
        <v>36163</v>
      </c>
      <c r="G43" s="230" t="s">
        <v>1773</v>
      </c>
      <c r="H43" s="230" t="s">
        <v>1377</v>
      </c>
      <c r="I43" s="230" t="s">
        <v>1355</v>
      </c>
      <c r="J43" s="230" t="s">
        <v>291</v>
      </c>
      <c r="K43" s="230">
        <v>2016</v>
      </c>
      <c r="L43" s="230" t="s">
        <v>287</v>
      </c>
    </row>
    <row r="44" spans="1:22" ht="17.25" customHeight="1" x14ac:dyDescent="0.3">
      <c r="A44" s="230">
        <v>412207</v>
      </c>
      <c r="B44" s="230" t="s">
        <v>1268</v>
      </c>
      <c r="C44" s="230" t="s">
        <v>343</v>
      </c>
      <c r="D44" s="230" t="s">
        <v>1064</v>
      </c>
      <c r="E44" s="230" t="s">
        <v>141</v>
      </c>
      <c r="F44" s="230">
        <v>26666</v>
      </c>
      <c r="G44" s="230" t="s">
        <v>1774</v>
      </c>
      <c r="H44" s="230" t="s">
        <v>1377</v>
      </c>
      <c r="I44" s="230" t="s">
        <v>1355</v>
      </c>
    </row>
    <row r="45" spans="1:22" ht="17.25" customHeight="1" x14ac:dyDescent="0.3">
      <c r="A45" s="230">
        <v>424653</v>
      </c>
      <c r="B45" s="230" t="s">
        <v>1349</v>
      </c>
      <c r="C45" s="230" t="s">
        <v>69</v>
      </c>
      <c r="D45" s="230" t="s">
        <v>237</v>
      </c>
      <c r="E45" s="230" t="s">
        <v>141</v>
      </c>
      <c r="F45" s="230">
        <v>35704</v>
      </c>
      <c r="G45" s="230" t="s">
        <v>1787</v>
      </c>
      <c r="H45" s="230" t="s">
        <v>1377</v>
      </c>
      <c r="I45" s="230" t="s">
        <v>1355</v>
      </c>
      <c r="J45" s="230" t="s">
        <v>291</v>
      </c>
      <c r="K45" s="230">
        <v>2014</v>
      </c>
      <c r="L45" s="230" t="s">
        <v>278</v>
      </c>
      <c r="V45" s="230" t="s">
        <v>882</v>
      </c>
    </row>
    <row r="46" spans="1:22" ht="17.25" customHeight="1" x14ac:dyDescent="0.3">
      <c r="A46" s="230">
        <v>419018</v>
      </c>
      <c r="B46" s="230" t="s">
        <v>905</v>
      </c>
      <c r="E46" s="230" t="s">
        <v>141</v>
      </c>
      <c r="F46" s="230">
        <v>34443</v>
      </c>
      <c r="G46" s="230" t="s">
        <v>276</v>
      </c>
      <c r="H46" s="230" t="s">
        <v>1377</v>
      </c>
      <c r="I46" s="230" t="s">
        <v>1355</v>
      </c>
      <c r="V46" s="230" t="s">
        <v>882</v>
      </c>
    </row>
    <row r="47" spans="1:22" ht="17.25" customHeight="1" x14ac:dyDescent="0.3">
      <c r="A47" s="230">
        <v>422477</v>
      </c>
      <c r="B47" s="230" t="s">
        <v>876</v>
      </c>
      <c r="C47" s="230" t="s">
        <v>118</v>
      </c>
      <c r="D47" s="230" t="s">
        <v>877</v>
      </c>
      <c r="E47" s="230" t="s">
        <v>141</v>
      </c>
      <c r="F47" s="230" t="s">
        <v>1791</v>
      </c>
      <c r="H47" s="230" t="s">
        <v>1377</v>
      </c>
      <c r="I47" s="230" t="s">
        <v>1355</v>
      </c>
    </row>
    <row r="48" spans="1:22" ht="17.25" customHeight="1" x14ac:dyDescent="0.3">
      <c r="A48" s="230">
        <v>419979</v>
      </c>
      <c r="B48" s="230" t="s">
        <v>1341</v>
      </c>
      <c r="C48" s="230" t="s">
        <v>402</v>
      </c>
      <c r="D48" s="230" t="s">
        <v>234</v>
      </c>
      <c r="E48" s="230" t="s">
        <v>142</v>
      </c>
      <c r="F48" s="230">
        <v>30286</v>
      </c>
      <c r="G48" s="230" t="s">
        <v>1792</v>
      </c>
      <c r="H48" s="230" t="s">
        <v>1377</v>
      </c>
      <c r="I48" s="230" t="s">
        <v>1355</v>
      </c>
      <c r="J48" s="230" t="s">
        <v>291</v>
      </c>
      <c r="K48" s="230">
        <v>2000</v>
      </c>
      <c r="L48" s="230" t="s">
        <v>284</v>
      </c>
    </row>
    <row r="49" spans="1:22" ht="17.25" customHeight="1" x14ac:dyDescent="0.3">
      <c r="A49" s="230">
        <v>411366</v>
      </c>
      <c r="B49" s="230" t="s">
        <v>1177</v>
      </c>
      <c r="C49" s="230" t="s">
        <v>67</v>
      </c>
      <c r="D49" s="230" t="s">
        <v>1178</v>
      </c>
      <c r="E49" s="230" t="s">
        <v>141</v>
      </c>
      <c r="F49" s="230">
        <v>31720</v>
      </c>
      <c r="G49" s="230" t="s">
        <v>284</v>
      </c>
      <c r="H49" s="230" t="s">
        <v>1377</v>
      </c>
      <c r="I49" s="230" t="s">
        <v>1355</v>
      </c>
      <c r="J49" s="230" t="s">
        <v>291</v>
      </c>
      <c r="K49" s="230">
        <v>2005</v>
      </c>
      <c r="L49" s="230" t="s">
        <v>284</v>
      </c>
    </row>
    <row r="50" spans="1:22" ht="17.25" customHeight="1" x14ac:dyDescent="0.3">
      <c r="A50" s="230">
        <v>417035</v>
      </c>
      <c r="B50" s="230" t="s">
        <v>1202</v>
      </c>
      <c r="C50" s="230" t="s">
        <v>63</v>
      </c>
      <c r="D50" s="230" t="s">
        <v>492</v>
      </c>
      <c r="E50" s="230" t="s">
        <v>141</v>
      </c>
      <c r="F50" s="230">
        <v>33639</v>
      </c>
      <c r="G50" s="230" t="s">
        <v>1794</v>
      </c>
      <c r="H50" s="230" t="s">
        <v>1377</v>
      </c>
      <c r="I50" s="230" t="s">
        <v>1355</v>
      </c>
      <c r="J50" s="230" t="s">
        <v>291</v>
      </c>
      <c r="K50" s="230">
        <v>2010</v>
      </c>
      <c r="L50" s="230" t="s">
        <v>284</v>
      </c>
    </row>
    <row r="51" spans="1:22" ht="17.25" customHeight="1" x14ac:dyDescent="0.3">
      <c r="A51" s="230">
        <v>419688</v>
      </c>
      <c r="B51" s="230" t="s">
        <v>814</v>
      </c>
      <c r="C51" s="230" t="s">
        <v>385</v>
      </c>
      <c r="D51" s="230" t="s">
        <v>815</v>
      </c>
      <c r="E51" s="230" t="s">
        <v>141</v>
      </c>
      <c r="F51" s="230">
        <v>33305</v>
      </c>
      <c r="G51" s="230" t="s">
        <v>276</v>
      </c>
      <c r="H51" s="230" t="s">
        <v>1377</v>
      </c>
      <c r="I51" s="230" t="s">
        <v>1355</v>
      </c>
      <c r="J51" s="230" t="s">
        <v>291</v>
      </c>
      <c r="K51" s="230">
        <v>2013</v>
      </c>
      <c r="L51" s="230" t="s">
        <v>284</v>
      </c>
    </row>
    <row r="52" spans="1:22" ht="17.25" customHeight="1" x14ac:dyDescent="0.3">
      <c r="A52" s="230">
        <v>400520</v>
      </c>
      <c r="B52" s="230" t="s">
        <v>1312</v>
      </c>
      <c r="C52" s="230" t="s">
        <v>434</v>
      </c>
      <c r="D52" s="230" t="s">
        <v>1313</v>
      </c>
      <c r="E52" s="230" t="s">
        <v>141</v>
      </c>
      <c r="F52" s="230">
        <v>30709</v>
      </c>
      <c r="G52" s="230" t="s">
        <v>1738</v>
      </c>
      <c r="H52" s="230" t="s">
        <v>1377</v>
      </c>
      <c r="I52" s="230" t="s">
        <v>1355</v>
      </c>
      <c r="J52" s="230" t="s">
        <v>291</v>
      </c>
      <c r="K52" s="230">
        <v>2002</v>
      </c>
      <c r="L52" s="230" t="s">
        <v>276</v>
      </c>
    </row>
    <row r="53" spans="1:22" ht="17.25" customHeight="1" x14ac:dyDescent="0.3">
      <c r="A53" s="230">
        <v>402866</v>
      </c>
      <c r="B53" s="230" t="s">
        <v>1278</v>
      </c>
      <c r="C53" s="230" t="s">
        <v>86</v>
      </c>
      <c r="D53" s="230" t="s">
        <v>233</v>
      </c>
      <c r="E53" s="230" t="s">
        <v>141</v>
      </c>
      <c r="F53" s="230">
        <v>31588</v>
      </c>
      <c r="G53" s="230" t="s">
        <v>276</v>
      </c>
      <c r="H53" s="230" t="s">
        <v>1377</v>
      </c>
      <c r="I53" s="230" t="s">
        <v>1355</v>
      </c>
      <c r="J53" s="230" t="s">
        <v>290</v>
      </c>
      <c r="K53" s="230">
        <v>2004</v>
      </c>
      <c r="L53" s="230" t="s">
        <v>276</v>
      </c>
    </row>
    <row r="54" spans="1:22" ht="17.25" customHeight="1" x14ac:dyDescent="0.3">
      <c r="A54" s="230">
        <v>409573</v>
      </c>
      <c r="B54" s="230" t="s">
        <v>1169</v>
      </c>
      <c r="C54" s="230" t="s">
        <v>61</v>
      </c>
      <c r="D54" s="230" t="s">
        <v>564</v>
      </c>
      <c r="E54" s="230" t="s">
        <v>142</v>
      </c>
      <c r="F54" s="230">
        <v>30863</v>
      </c>
      <c r="G54" s="230" t="s">
        <v>276</v>
      </c>
      <c r="H54" s="230" t="s">
        <v>1377</v>
      </c>
      <c r="I54" s="230" t="s">
        <v>1355</v>
      </c>
      <c r="J54" s="230" t="s">
        <v>290</v>
      </c>
      <c r="K54" s="230">
        <v>2008</v>
      </c>
      <c r="L54" s="230" t="s">
        <v>276</v>
      </c>
    </row>
    <row r="55" spans="1:22" ht="17.25" customHeight="1" x14ac:dyDescent="0.3">
      <c r="A55" s="230">
        <v>421147</v>
      </c>
      <c r="B55" s="230" t="s">
        <v>922</v>
      </c>
      <c r="C55" s="230" t="s">
        <v>65</v>
      </c>
      <c r="D55" s="230" t="s">
        <v>923</v>
      </c>
      <c r="E55" s="230" t="s">
        <v>142</v>
      </c>
      <c r="F55" s="230" t="s">
        <v>1819</v>
      </c>
      <c r="G55" s="230" t="s">
        <v>276</v>
      </c>
      <c r="H55" s="230" t="s">
        <v>1377</v>
      </c>
      <c r="I55" s="230" t="s">
        <v>1355</v>
      </c>
      <c r="J55" s="230" t="s">
        <v>291</v>
      </c>
      <c r="K55" s="230">
        <v>2008</v>
      </c>
      <c r="L55" s="230" t="s">
        <v>276</v>
      </c>
    </row>
    <row r="56" spans="1:22" ht="17.25" customHeight="1" x14ac:dyDescent="0.3">
      <c r="A56" s="230">
        <v>413730</v>
      </c>
      <c r="B56" s="230" t="s">
        <v>1190</v>
      </c>
      <c r="C56" s="230" t="s">
        <v>74</v>
      </c>
      <c r="D56" s="230" t="s">
        <v>226</v>
      </c>
      <c r="E56" s="230" t="s">
        <v>141</v>
      </c>
      <c r="F56" s="230">
        <v>33604</v>
      </c>
      <c r="G56" s="230" t="s">
        <v>1821</v>
      </c>
      <c r="H56" s="230" t="s">
        <v>1377</v>
      </c>
      <c r="I56" s="230" t="s">
        <v>1355</v>
      </c>
      <c r="J56" s="230" t="s">
        <v>291</v>
      </c>
      <c r="K56" s="230">
        <v>2011</v>
      </c>
      <c r="L56" s="230" t="s">
        <v>276</v>
      </c>
    </row>
    <row r="57" spans="1:22" ht="17.25" customHeight="1" x14ac:dyDescent="0.3">
      <c r="A57" s="230">
        <v>424418</v>
      </c>
      <c r="B57" s="230" t="s">
        <v>1059</v>
      </c>
      <c r="C57" s="230" t="s">
        <v>1060</v>
      </c>
      <c r="D57" s="230" t="s">
        <v>208</v>
      </c>
      <c r="E57" s="230" t="s">
        <v>142</v>
      </c>
      <c r="F57" s="230">
        <v>34336</v>
      </c>
      <c r="G57" s="230" t="s">
        <v>276</v>
      </c>
      <c r="H57" s="230" t="s">
        <v>1377</v>
      </c>
      <c r="I57" s="230" t="s">
        <v>1355</v>
      </c>
      <c r="J57" s="230" t="s">
        <v>291</v>
      </c>
      <c r="K57" s="230">
        <v>2011</v>
      </c>
      <c r="L57" s="230" t="s">
        <v>276</v>
      </c>
      <c r="S57" s="230" t="s">
        <v>882</v>
      </c>
      <c r="U57" s="230" t="s">
        <v>882</v>
      </c>
      <c r="V57" s="230" t="s">
        <v>882</v>
      </c>
    </row>
    <row r="58" spans="1:22" ht="17.25" customHeight="1" x14ac:dyDescent="0.3">
      <c r="A58" s="230">
        <v>420334</v>
      </c>
      <c r="B58" s="230" t="s">
        <v>834</v>
      </c>
      <c r="C58" s="230" t="s">
        <v>502</v>
      </c>
      <c r="D58" s="230" t="s">
        <v>621</v>
      </c>
      <c r="E58" s="230" t="s">
        <v>142</v>
      </c>
      <c r="F58" s="230">
        <v>34632</v>
      </c>
      <c r="G58" s="230" t="s">
        <v>276</v>
      </c>
      <c r="H58" s="230" t="s">
        <v>1377</v>
      </c>
      <c r="I58" s="230" t="s">
        <v>1355</v>
      </c>
      <c r="J58" s="230" t="s">
        <v>291</v>
      </c>
      <c r="K58" s="230">
        <v>2013</v>
      </c>
      <c r="L58" s="230" t="s">
        <v>276</v>
      </c>
    </row>
    <row r="59" spans="1:22" ht="17.25" customHeight="1" x14ac:dyDescent="0.3">
      <c r="A59" s="230">
        <v>421994</v>
      </c>
      <c r="B59" s="230" t="s">
        <v>70</v>
      </c>
      <c r="C59" s="230" t="s">
        <v>65</v>
      </c>
      <c r="D59" s="230" t="s">
        <v>194</v>
      </c>
      <c r="E59" s="230" t="s">
        <v>141</v>
      </c>
      <c r="F59" s="230">
        <v>35091</v>
      </c>
      <c r="G59" s="230" t="s">
        <v>276</v>
      </c>
      <c r="H59" s="230" t="s">
        <v>1377</v>
      </c>
      <c r="I59" s="230" t="s">
        <v>1355</v>
      </c>
      <c r="J59" s="230" t="s">
        <v>291</v>
      </c>
      <c r="K59" s="230">
        <v>2013</v>
      </c>
      <c r="L59" s="230" t="s">
        <v>276</v>
      </c>
    </row>
    <row r="60" spans="1:22" ht="17.25" customHeight="1" x14ac:dyDescent="0.3">
      <c r="A60" s="230">
        <v>423131</v>
      </c>
      <c r="B60" s="230" t="s">
        <v>999</v>
      </c>
      <c r="C60" s="230" t="s">
        <v>409</v>
      </c>
      <c r="D60" s="230" t="s">
        <v>135</v>
      </c>
      <c r="E60" s="230" t="s">
        <v>142</v>
      </c>
      <c r="F60" s="230">
        <v>36300</v>
      </c>
      <c r="G60" s="230" t="s">
        <v>276</v>
      </c>
      <c r="H60" s="230" t="s">
        <v>1377</v>
      </c>
      <c r="I60" s="230" t="s">
        <v>1355</v>
      </c>
      <c r="J60" s="230" t="s">
        <v>290</v>
      </c>
      <c r="K60" s="230">
        <v>2017</v>
      </c>
      <c r="L60" s="230" t="s">
        <v>276</v>
      </c>
    </row>
    <row r="61" spans="1:22" ht="17.25" customHeight="1" x14ac:dyDescent="0.3">
      <c r="A61" s="230">
        <v>425478</v>
      </c>
      <c r="B61" s="230" t="s">
        <v>967</v>
      </c>
      <c r="C61" s="230" t="s">
        <v>116</v>
      </c>
      <c r="D61" s="230" t="s">
        <v>202</v>
      </c>
      <c r="E61" s="230" t="s">
        <v>141</v>
      </c>
      <c r="F61" s="230">
        <v>32970</v>
      </c>
      <c r="G61" s="230" t="s">
        <v>284</v>
      </c>
      <c r="H61" s="230" t="s">
        <v>1377</v>
      </c>
      <c r="I61" s="230" t="s">
        <v>1355</v>
      </c>
      <c r="J61" s="230" t="s">
        <v>291</v>
      </c>
      <c r="K61" s="230">
        <v>2016</v>
      </c>
      <c r="L61" s="230" t="s">
        <v>1380</v>
      </c>
    </row>
    <row r="62" spans="1:22" ht="17.25" customHeight="1" x14ac:dyDescent="0.3">
      <c r="A62" s="230">
        <v>424351</v>
      </c>
      <c r="B62" s="230" t="s">
        <v>1128</v>
      </c>
      <c r="C62" s="230" t="s">
        <v>63</v>
      </c>
      <c r="D62" s="230" t="s">
        <v>601</v>
      </c>
      <c r="E62" s="230" t="s">
        <v>142</v>
      </c>
      <c r="F62" s="230">
        <v>33604</v>
      </c>
      <c r="G62" s="230" t="s">
        <v>276</v>
      </c>
      <c r="H62" s="230" t="s">
        <v>1377</v>
      </c>
      <c r="I62" s="230" t="s">
        <v>1355</v>
      </c>
      <c r="J62" s="230" t="s">
        <v>290</v>
      </c>
      <c r="K62" s="230">
        <v>1992</v>
      </c>
      <c r="U62" s="230" t="s">
        <v>882</v>
      </c>
      <c r="V62" s="230" t="s">
        <v>882</v>
      </c>
    </row>
    <row r="63" spans="1:22" ht="17.25" customHeight="1" x14ac:dyDescent="0.3">
      <c r="A63" s="230">
        <v>408382</v>
      </c>
      <c r="B63" s="230" t="s">
        <v>1269</v>
      </c>
      <c r="C63" s="230" t="s">
        <v>83</v>
      </c>
      <c r="D63" s="230" t="s">
        <v>475</v>
      </c>
      <c r="E63" s="230" t="s">
        <v>142</v>
      </c>
      <c r="F63" s="230">
        <v>31625</v>
      </c>
      <c r="G63" s="230" t="s">
        <v>276</v>
      </c>
      <c r="H63" s="230" t="s">
        <v>1377</v>
      </c>
      <c r="I63" s="230" t="s">
        <v>1355</v>
      </c>
    </row>
    <row r="64" spans="1:22" ht="17.25" customHeight="1" x14ac:dyDescent="0.3">
      <c r="A64" s="230">
        <v>417039</v>
      </c>
      <c r="B64" s="230" t="s">
        <v>1338</v>
      </c>
      <c r="C64" s="230" t="s">
        <v>63</v>
      </c>
      <c r="D64" s="230" t="s">
        <v>248</v>
      </c>
      <c r="E64" s="230" t="s">
        <v>142</v>
      </c>
      <c r="F64" s="230">
        <v>34349</v>
      </c>
      <c r="G64" s="230" t="s">
        <v>276</v>
      </c>
      <c r="H64" s="230" t="s">
        <v>1377</v>
      </c>
      <c r="I64" s="230" t="s">
        <v>1355</v>
      </c>
    </row>
    <row r="65" spans="1:22" ht="17.25" customHeight="1" x14ac:dyDescent="0.3">
      <c r="A65" s="230">
        <v>419321</v>
      </c>
      <c r="B65" s="230" t="s">
        <v>1216</v>
      </c>
      <c r="C65" s="230" t="s">
        <v>809</v>
      </c>
      <c r="D65" s="230" t="s">
        <v>487</v>
      </c>
      <c r="E65" s="230" t="s">
        <v>141</v>
      </c>
      <c r="F65" s="230">
        <v>34610</v>
      </c>
      <c r="G65" s="230" t="s">
        <v>276</v>
      </c>
      <c r="H65" s="230" t="s">
        <v>1377</v>
      </c>
      <c r="I65" s="230" t="s">
        <v>1355</v>
      </c>
      <c r="J65" s="230" t="s">
        <v>291</v>
      </c>
      <c r="K65" s="230">
        <v>2013</v>
      </c>
      <c r="L65" s="230" t="s">
        <v>276</v>
      </c>
    </row>
    <row r="66" spans="1:22" ht="17.25" customHeight="1" x14ac:dyDescent="0.3">
      <c r="A66" s="230">
        <v>422261</v>
      </c>
      <c r="B66" s="230" t="s">
        <v>1031</v>
      </c>
      <c r="C66" s="230" t="s">
        <v>90</v>
      </c>
      <c r="D66" s="230" t="s">
        <v>240</v>
      </c>
      <c r="E66" s="230" t="s">
        <v>142</v>
      </c>
      <c r="F66" s="230">
        <v>35226</v>
      </c>
      <c r="G66" s="230" t="s">
        <v>1888</v>
      </c>
      <c r="H66" s="230" t="s">
        <v>1377</v>
      </c>
      <c r="I66" s="230" t="s">
        <v>1355</v>
      </c>
      <c r="J66" s="230" t="s">
        <v>290</v>
      </c>
      <c r="K66" s="230">
        <v>2016</v>
      </c>
      <c r="L66" s="230" t="s">
        <v>276</v>
      </c>
    </row>
    <row r="67" spans="1:22" ht="17.25" customHeight="1" x14ac:dyDescent="0.3">
      <c r="A67" s="230">
        <v>425310</v>
      </c>
      <c r="B67" s="230" t="s">
        <v>1094</v>
      </c>
      <c r="C67" s="230" t="s">
        <v>92</v>
      </c>
      <c r="D67" s="230" t="s">
        <v>1043</v>
      </c>
      <c r="E67" s="230" t="s">
        <v>141</v>
      </c>
      <c r="F67" s="230">
        <v>36526</v>
      </c>
      <c r="G67" s="230" t="s">
        <v>1892</v>
      </c>
      <c r="H67" s="230" t="s">
        <v>1377</v>
      </c>
      <c r="I67" s="230" t="s">
        <v>1355</v>
      </c>
      <c r="J67" s="230" t="s">
        <v>290</v>
      </c>
      <c r="K67" s="230">
        <v>2016</v>
      </c>
      <c r="L67" s="230" t="s">
        <v>276</v>
      </c>
      <c r="U67" s="230" t="s">
        <v>882</v>
      </c>
      <c r="V67" s="230" t="s">
        <v>882</v>
      </c>
    </row>
    <row r="68" spans="1:22" ht="17.25" customHeight="1" x14ac:dyDescent="0.3">
      <c r="A68" s="230">
        <v>420242</v>
      </c>
      <c r="B68" s="230" t="s">
        <v>831</v>
      </c>
      <c r="C68" s="230" t="s">
        <v>526</v>
      </c>
      <c r="D68" s="230" t="s">
        <v>205</v>
      </c>
      <c r="E68" s="230" t="s">
        <v>142</v>
      </c>
      <c r="F68" s="230">
        <v>33970</v>
      </c>
      <c r="G68" s="230" t="s">
        <v>1899</v>
      </c>
      <c r="H68" s="230" t="s">
        <v>1377</v>
      </c>
      <c r="I68" s="230" t="s">
        <v>1355</v>
      </c>
      <c r="J68" s="230" t="s">
        <v>291</v>
      </c>
      <c r="K68" s="230">
        <v>2011</v>
      </c>
      <c r="L68" s="230" t="s">
        <v>281</v>
      </c>
    </row>
    <row r="69" spans="1:22" ht="17.25" customHeight="1" x14ac:dyDescent="0.3">
      <c r="A69" s="230">
        <v>425455</v>
      </c>
      <c r="B69" s="230" t="s">
        <v>934</v>
      </c>
      <c r="C69" s="230" t="s">
        <v>63</v>
      </c>
      <c r="D69" s="230" t="s">
        <v>935</v>
      </c>
      <c r="E69" s="230" t="s">
        <v>142</v>
      </c>
      <c r="F69" s="230">
        <v>34700</v>
      </c>
      <c r="G69" s="230" t="s">
        <v>1943</v>
      </c>
      <c r="H69" s="230" t="s">
        <v>1377</v>
      </c>
      <c r="I69" s="230" t="s">
        <v>1355</v>
      </c>
      <c r="J69" s="230" t="s">
        <v>291</v>
      </c>
      <c r="K69" s="230">
        <v>2015</v>
      </c>
      <c r="L69" s="230" t="s">
        <v>1395</v>
      </c>
    </row>
    <row r="70" spans="1:22" ht="17.25" customHeight="1" x14ac:dyDescent="0.3">
      <c r="A70" s="230">
        <v>412876</v>
      </c>
      <c r="B70" s="230" t="s">
        <v>1286</v>
      </c>
      <c r="C70" s="230" t="s">
        <v>103</v>
      </c>
      <c r="D70" s="230" t="s">
        <v>342</v>
      </c>
      <c r="E70" s="230" t="s">
        <v>141</v>
      </c>
      <c r="F70" s="230">
        <v>32195</v>
      </c>
      <c r="G70" s="230" t="s">
        <v>1975</v>
      </c>
      <c r="H70" s="230" t="s">
        <v>1377</v>
      </c>
      <c r="I70" s="230" t="s">
        <v>1355</v>
      </c>
      <c r="K70" s="230">
        <v>2007</v>
      </c>
      <c r="L70" s="230" t="s">
        <v>279</v>
      </c>
    </row>
    <row r="71" spans="1:22" ht="17.25" customHeight="1" x14ac:dyDescent="0.3">
      <c r="A71" s="230">
        <v>424680</v>
      </c>
      <c r="B71" s="230" t="s">
        <v>1134</v>
      </c>
      <c r="C71" s="230" t="s">
        <v>587</v>
      </c>
      <c r="D71" s="230" t="s">
        <v>216</v>
      </c>
      <c r="E71" s="230" t="s">
        <v>142</v>
      </c>
      <c r="F71" s="230">
        <v>35855</v>
      </c>
      <c r="G71" s="230" t="s">
        <v>1985</v>
      </c>
      <c r="H71" s="230" t="s">
        <v>1377</v>
      </c>
      <c r="I71" s="230" t="s">
        <v>1355</v>
      </c>
      <c r="J71" s="230" t="s">
        <v>291</v>
      </c>
      <c r="K71" s="230">
        <v>2016</v>
      </c>
      <c r="L71" s="230" t="s">
        <v>1384</v>
      </c>
      <c r="V71" s="230" t="s">
        <v>882</v>
      </c>
    </row>
    <row r="72" spans="1:22" ht="17.25" customHeight="1" x14ac:dyDescent="0.3">
      <c r="A72" s="230">
        <v>401369</v>
      </c>
      <c r="B72" s="230" t="s">
        <v>1153</v>
      </c>
      <c r="C72" s="230" t="s">
        <v>65</v>
      </c>
      <c r="D72" s="230" t="s">
        <v>1154</v>
      </c>
      <c r="E72" s="230" t="s">
        <v>141</v>
      </c>
      <c r="F72" s="230">
        <v>28088</v>
      </c>
      <c r="G72" s="230" t="s">
        <v>1996</v>
      </c>
      <c r="H72" s="230" t="s">
        <v>1377</v>
      </c>
      <c r="I72" s="230" t="s">
        <v>1355</v>
      </c>
      <c r="J72" s="230" t="s">
        <v>1402</v>
      </c>
      <c r="K72" s="230">
        <v>1998</v>
      </c>
      <c r="L72" s="230" t="s">
        <v>276</v>
      </c>
    </row>
    <row r="73" spans="1:22" ht="17.25" customHeight="1" x14ac:dyDescent="0.3">
      <c r="A73" s="230">
        <v>412837</v>
      </c>
      <c r="B73" s="230" t="s">
        <v>1185</v>
      </c>
      <c r="C73" s="230" t="s">
        <v>63</v>
      </c>
      <c r="D73" s="230" t="s">
        <v>1186</v>
      </c>
      <c r="E73" s="230" t="s">
        <v>142</v>
      </c>
      <c r="F73" s="230">
        <v>31099</v>
      </c>
      <c r="G73" s="230" t="s">
        <v>276</v>
      </c>
      <c r="H73" s="230" t="s">
        <v>1377</v>
      </c>
      <c r="I73" s="230" t="s">
        <v>1355</v>
      </c>
      <c r="J73" s="230" t="s">
        <v>1401</v>
      </c>
      <c r="K73" s="230">
        <v>2004</v>
      </c>
      <c r="L73" s="230" t="s">
        <v>276</v>
      </c>
    </row>
    <row r="74" spans="1:22" ht="17.25" customHeight="1" x14ac:dyDescent="0.3">
      <c r="A74" s="230">
        <v>411687</v>
      </c>
      <c r="B74" s="230" t="s">
        <v>1311</v>
      </c>
      <c r="C74" s="230" t="s">
        <v>402</v>
      </c>
      <c r="D74" s="230" t="s">
        <v>204</v>
      </c>
      <c r="E74" s="230" t="s">
        <v>141</v>
      </c>
      <c r="F74" s="230">
        <v>31167</v>
      </c>
      <c r="G74" s="230" t="s">
        <v>2015</v>
      </c>
      <c r="H74" s="230" t="s">
        <v>1377</v>
      </c>
      <c r="I74" s="230" t="s">
        <v>1355</v>
      </c>
      <c r="J74" s="230" t="s">
        <v>1402</v>
      </c>
      <c r="K74" s="230">
        <v>2006</v>
      </c>
      <c r="L74" s="230" t="s">
        <v>276</v>
      </c>
    </row>
    <row r="75" spans="1:22" ht="17.25" customHeight="1" x14ac:dyDescent="0.3">
      <c r="A75" s="230">
        <v>419526</v>
      </c>
      <c r="B75" s="230" t="s">
        <v>750</v>
      </c>
      <c r="C75" s="230" t="s">
        <v>751</v>
      </c>
      <c r="D75" s="230" t="s">
        <v>204</v>
      </c>
      <c r="E75" s="230" t="s">
        <v>142</v>
      </c>
      <c r="F75" s="230">
        <v>35278</v>
      </c>
      <c r="G75" s="230" t="s">
        <v>2032</v>
      </c>
      <c r="H75" s="230" t="s">
        <v>1377</v>
      </c>
      <c r="I75" s="230" t="s">
        <v>1355</v>
      </c>
      <c r="J75" s="230" t="s">
        <v>290</v>
      </c>
      <c r="K75" s="230">
        <v>2014</v>
      </c>
      <c r="L75" s="230" t="s">
        <v>276</v>
      </c>
      <c r="V75" s="230" t="s">
        <v>882</v>
      </c>
    </row>
    <row r="76" spans="1:22" ht="17.25" customHeight="1" x14ac:dyDescent="0.3">
      <c r="A76" s="230">
        <v>419983</v>
      </c>
      <c r="B76" s="230" t="s">
        <v>1304</v>
      </c>
      <c r="C76" s="230" t="s">
        <v>527</v>
      </c>
      <c r="D76" s="230" t="s">
        <v>641</v>
      </c>
      <c r="E76" s="230" t="s">
        <v>141</v>
      </c>
      <c r="F76" s="230">
        <v>34914</v>
      </c>
      <c r="G76" s="230" t="s">
        <v>276</v>
      </c>
      <c r="H76" s="230" t="s">
        <v>1377</v>
      </c>
      <c r="I76" s="230" t="s">
        <v>1355</v>
      </c>
      <c r="J76" s="230" t="s">
        <v>291</v>
      </c>
      <c r="K76" s="230">
        <v>2014</v>
      </c>
      <c r="L76" s="230" t="s">
        <v>276</v>
      </c>
    </row>
    <row r="77" spans="1:22" ht="17.25" customHeight="1" x14ac:dyDescent="0.3">
      <c r="A77" s="230">
        <v>421888</v>
      </c>
      <c r="B77" s="230" t="s">
        <v>854</v>
      </c>
      <c r="C77" s="230" t="s">
        <v>694</v>
      </c>
      <c r="D77" s="230" t="s">
        <v>234</v>
      </c>
      <c r="E77" s="230" t="s">
        <v>141</v>
      </c>
      <c r="F77" s="230">
        <v>35833</v>
      </c>
      <c r="G77" s="230" t="s">
        <v>1618</v>
      </c>
      <c r="H77" s="230" t="s">
        <v>1377</v>
      </c>
      <c r="I77" s="230" t="s">
        <v>1355</v>
      </c>
      <c r="J77" s="230" t="s">
        <v>290</v>
      </c>
      <c r="K77" s="230">
        <v>2016</v>
      </c>
      <c r="L77" s="230" t="s">
        <v>276</v>
      </c>
    </row>
    <row r="78" spans="1:22" ht="17.25" customHeight="1" x14ac:dyDescent="0.3">
      <c r="A78" s="230">
        <v>425389</v>
      </c>
      <c r="B78" s="230" t="s">
        <v>1057</v>
      </c>
      <c r="C78" s="230" t="s">
        <v>685</v>
      </c>
      <c r="D78" s="230" t="s">
        <v>205</v>
      </c>
      <c r="E78" s="230" t="s">
        <v>141</v>
      </c>
      <c r="F78" s="230">
        <v>35584</v>
      </c>
      <c r="G78" s="230" t="s">
        <v>276</v>
      </c>
      <c r="H78" s="230" t="s">
        <v>1377</v>
      </c>
      <c r="I78" s="230" t="s">
        <v>1355</v>
      </c>
      <c r="J78" s="230" t="s">
        <v>291</v>
      </c>
      <c r="K78" s="230">
        <v>2016</v>
      </c>
      <c r="L78" s="230" t="s">
        <v>276</v>
      </c>
      <c r="S78" s="230" t="s">
        <v>882</v>
      </c>
      <c r="T78" s="230" t="s">
        <v>882</v>
      </c>
      <c r="U78" s="230" t="s">
        <v>882</v>
      </c>
      <c r="V78" s="230" t="s">
        <v>882</v>
      </c>
    </row>
    <row r="79" spans="1:22" ht="17.25" customHeight="1" x14ac:dyDescent="0.3">
      <c r="A79" s="230">
        <v>421796</v>
      </c>
      <c r="B79" s="230" t="s">
        <v>987</v>
      </c>
      <c r="C79" s="230" t="s">
        <v>83</v>
      </c>
      <c r="D79" s="230" t="s">
        <v>988</v>
      </c>
      <c r="E79" s="230" t="s">
        <v>141</v>
      </c>
      <c r="F79" s="230">
        <v>35796</v>
      </c>
      <c r="G79" s="230" t="s">
        <v>276</v>
      </c>
      <c r="H79" s="230" t="s">
        <v>1377</v>
      </c>
      <c r="I79" s="230" t="s">
        <v>1355</v>
      </c>
      <c r="J79" s="230" t="s">
        <v>291</v>
      </c>
      <c r="K79" s="230">
        <v>2016</v>
      </c>
      <c r="L79" s="230" t="s">
        <v>276</v>
      </c>
    </row>
    <row r="80" spans="1:22" ht="17.25" customHeight="1" x14ac:dyDescent="0.3">
      <c r="A80" s="230">
        <v>404275</v>
      </c>
      <c r="B80" s="230" t="s">
        <v>979</v>
      </c>
      <c r="C80" s="230" t="s">
        <v>106</v>
      </c>
      <c r="D80" s="230" t="s">
        <v>980</v>
      </c>
      <c r="E80" s="230" t="s">
        <v>141</v>
      </c>
      <c r="F80" s="230">
        <v>28896</v>
      </c>
      <c r="G80" s="230" t="s">
        <v>276</v>
      </c>
      <c r="H80" s="230" t="s">
        <v>1377</v>
      </c>
      <c r="I80" s="230" t="s">
        <v>1355</v>
      </c>
      <c r="J80" s="230" t="s">
        <v>290</v>
      </c>
      <c r="K80" s="230">
        <v>1998</v>
      </c>
      <c r="L80" s="230" t="s">
        <v>281</v>
      </c>
    </row>
    <row r="81" spans="1:22" ht="17.25" customHeight="1" x14ac:dyDescent="0.3">
      <c r="A81" s="230">
        <v>416144</v>
      </c>
      <c r="B81" s="230" t="s">
        <v>1195</v>
      </c>
      <c r="C81" s="230" t="s">
        <v>416</v>
      </c>
      <c r="D81" s="230" t="s">
        <v>1196</v>
      </c>
      <c r="E81" s="230" t="s">
        <v>142</v>
      </c>
      <c r="F81" s="230">
        <v>31004</v>
      </c>
      <c r="G81" s="230" t="s">
        <v>276</v>
      </c>
      <c r="H81" s="230" t="s">
        <v>1377</v>
      </c>
      <c r="I81" s="230" t="s">
        <v>1355</v>
      </c>
      <c r="J81" s="230" t="s">
        <v>290</v>
      </c>
      <c r="K81" s="230">
        <v>2002</v>
      </c>
      <c r="L81" s="230" t="s">
        <v>281</v>
      </c>
    </row>
    <row r="82" spans="1:22" ht="17.25" customHeight="1" x14ac:dyDescent="0.3">
      <c r="A82" s="230">
        <v>425095</v>
      </c>
      <c r="B82" s="230" t="s">
        <v>687</v>
      </c>
      <c r="C82" s="230" t="s">
        <v>648</v>
      </c>
      <c r="D82" s="230" t="s">
        <v>901</v>
      </c>
      <c r="E82" s="230" t="s">
        <v>141</v>
      </c>
      <c r="F82" s="230" t="s">
        <v>2043</v>
      </c>
      <c r="G82" s="230" t="s">
        <v>2044</v>
      </c>
      <c r="H82" s="230" t="s">
        <v>1377</v>
      </c>
      <c r="I82" s="230" t="s">
        <v>1355</v>
      </c>
      <c r="J82" s="230" t="s">
        <v>290</v>
      </c>
      <c r="K82" s="230">
        <v>2004</v>
      </c>
      <c r="L82" s="230" t="s">
        <v>281</v>
      </c>
    </row>
    <row r="83" spans="1:22" ht="17.25" customHeight="1" x14ac:dyDescent="0.3">
      <c r="A83" s="230">
        <v>412805</v>
      </c>
      <c r="B83" s="230" t="s">
        <v>1342</v>
      </c>
      <c r="C83" s="230" t="s">
        <v>63</v>
      </c>
      <c r="D83" s="230" t="s">
        <v>1343</v>
      </c>
      <c r="E83" s="230" t="s">
        <v>142</v>
      </c>
      <c r="F83" s="230">
        <v>33604</v>
      </c>
      <c r="G83" s="230" t="s">
        <v>2045</v>
      </c>
      <c r="H83" s="230" t="s">
        <v>1377</v>
      </c>
      <c r="I83" s="230" t="s">
        <v>1355</v>
      </c>
      <c r="J83" s="230" t="s">
        <v>290</v>
      </c>
      <c r="K83" s="230">
        <v>2009</v>
      </c>
      <c r="L83" s="230" t="s">
        <v>281</v>
      </c>
      <c r="V83" s="230" t="s">
        <v>882</v>
      </c>
    </row>
    <row r="84" spans="1:22" ht="17.25" customHeight="1" x14ac:dyDescent="0.3">
      <c r="A84" s="230">
        <v>424649</v>
      </c>
      <c r="B84" s="230" t="s">
        <v>945</v>
      </c>
      <c r="C84" s="230" t="s">
        <v>63</v>
      </c>
      <c r="D84" s="230" t="s">
        <v>348</v>
      </c>
      <c r="E84" s="230" t="s">
        <v>142</v>
      </c>
      <c r="F84" s="230">
        <v>35902</v>
      </c>
      <c r="G84" s="230" t="s">
        <v>2051</v>
      </c>
      <c r="H84" s="230" t="s">
        <v>1377</v>
      </c>
      <c r="I84" s="230" t="s">
        <v>1355</v>
      </c>
      <c r="J84" s="230" t="s">
        <v>291</v>
      </c>
      <c r="K84" s="230">
        <v>2016</v>
      </c>
      <c r="L84" s="230" t="s">
        <v>281</v>
      </c>
    </row>
    <row r="85" spans="1:22" ht="17.25" customHeight="1" x14ac:dyDescent="0.3">
      <c r="A85" s="230">
        <v>412745</v>
      </c>
      <c r="B85" s="230" t="s">
        <v>1244</v>
      </c>
      <c r="C85" s="230" t="s">
        <v>63</v>
      </c>
      <c r="D85" s="230" t="s">
        <v>1245</v>
      </c>
      <c r="E85" s="230" t="s">
        <v>142</v>
      </c>
      <c r="F85" s="230">
        <v>30265</v>
      </c>
      <c r="G85" s="230" t="s">
        <v>276</v>
      </c>
      <c r="H85" s="230" t="s">
        <v>1377</v>
      </c>
      <c r="I85" s="230" t="s">
        <v>1355</v>
      </c>
      <c r="J85" s="230" t="s">
        <v>291</v>
      </c>
      <c r="K85" s="230">
        <v>2001</v>
      </c>
      <c r="L85" s="230" t="s">
        <v>282</v>
      </c>
      <c r="S85" s="230" t="s">
        <v>882</v>
      </c>
      <c r="U85" s="230" t="s">
        <v>882</v>
      </c>
      <c r="V85" s="230" t="s">
        <v>882</v>
      </c>
    </row>
    <row r="86" spans="1:22" ht="17.25" customHeight="1" x14ac:dyDescent="0.3">
      <c r="A86" s="230">
        <v>422056</v>
      </c>
      <c r="B86" s="230" t="s">
        <v>990</v>
      </c>
      <c r="C86" s="230" t="s">
        <v>92</v>
      </c>
      <c r="D86" s="230" t="s">
        <v>662</v>
      </c>
      <c r="E86" s="230" t="s">
        <v>141</v>
      </c>
      <c r="F86" s="230">
        <v>36281</v>
      </c>
      <c r="G86" s="230" t="s">
        <v>282</v>
      </c>
      <c r="H86" s="230" t="s">
        <v>1377</v>
      </c>
      <c r="I86" s="230" t="s">
        <v>1355</v>
      </c>
      <c r="J86" s="230" t="s">
        <v>290</v>
      </c>
      <c r="K86" s="230">
        <v>2016</v>
      </c>
      <c r="L86" s="230" t="s">
        <v>276</v>
      </c>
    </row>
    <row r="87" spans="1:22" ht="17.25" customHeight="1" x14ac:dyDescent="0.3">
      <c r="A87" s="230">
        <v>418409</v>
      </c>
      <c r="B87" s="230" t="s">
        <v>1208</v>
      </c>
      <c r="C87" s="230" t="s">
        <v>63</v>
      </c>
      <c r="D87" s="230" t="s">
        <v>1209</v>
      </c>
      <c r="E87" s="230" t="s">
        <v>141</v>
      </c>
      <c r="F87" s="230">
        <v>34335</v>
      </c>
      <c r="G87" s="230" t="s">
        <v>276</v>
      </c>
      <c r="H87" s="230" t="s">
        <v>1377</v>
      </c>
      <c r="I87" s="230" t="s">
        <v>1355</v>
      </c>
      <c r="J87" s="230" t="s">
        <v>291</v>
      </c>
      <c r="K87" s="230">
        <v>2001</v>
      </c>
      <c r="L87" s="230" t="s">
        <v>281</v>
      </c>
    </row>
    <row r="88" spans="1:22" ht="17.25" customHeight="1" x14ac:dyDescent="0.3">
      <c r="A88" s="230">
        <v>424630</v>
      </c>
      <c r="B88" s="230" t="s">
        <v>931</v>
      </c>
      <c r="C88" s="230" t="s">
        <v>932</v>
      </c>
      <c r="D88" s="230" t="s">
        <v>933</v>
      </c>
      <c r="E88" s="230" t="s">
        <v>142</v>
      </c>
      <c r="F88" s="230">
        <v>36075</v>
      </c>
      <c r="G88" s="230" t="s">
        <v>2122</v>
      </c>
      <c r="H88" s="230" t="s">
        <v>1377</v>
      </c>
      <c r="I88" s="230" t="s">
        <v>1355</v>
      </c>
      <c r="J88" s="230" t="s">
        <v>290</v>
      </c>
      <c r="K88" s="230">
        <v>2016</v>
      </c>
      <c r="L88" s="230" t="s">
        <v>281</v>
      </c>
      <c r="S88" s="230" t="s">
        <v>882</v>
      </c>
      <c r="V88" s="230" t="s">
        <v>882</v>
      </c>
    </row>
    <row r="89" spans="1:22" ht="17.25" customHeight="1" x14ac:dyDescent="0.3">
      <c r="A89" s="230">
        <v>408925</v>
      </c>
      <c r="B89" s="230" t="s">
        <v>1146</v>
      </c>
      <c r="C89" s="230" t="s">
        <v>1101</v>
      </c>
      <c r="D89" s="230" t="s">
        <v>1147</v>
      </c>
      <c r="E89" s="230" t="s">
        <v>142</v>
      </c>
      <c r="F89" s="230">
        <v>31413</v>
      </c>
      <c r="G89" s="230" t="s">
        <v>2085</v>
      </c>
      <c r="H89" s="230" t="s">
        <v>1377</v>
      </c>
      <c r="I89" s="230" t="s">
        <v>1355</v>
      </c>
    </row>
    <row r="90" spans="1:22" ht="17.25" customHeight="1" x14ac:dyDescent="0.3">
      <c r="A90" s="230">
        <v>419448</v>
      </c>
      <c r="B90" s="230" t="s">
        <v>878</v>
      </c>
      <c r="C90" s="230" t="s">
        <v>65</v>
      </c>
      <c r="D90" s="230" t="s">
        <v>200</v>
      </c>
      <c r="E90" s="230" t="s">
        <v>141</v>
      </c>
      <c r="F90" s="230" t="s">
        <v>2135</v>
      </c>
      <c r="G90" s="230" t="s">
        <v>2105</v>
      </c>
      <c r="H90" s="230" t="s">
        <v>1377</v>
      </c>
      <c r="I90" s="230" t="s">
        <v>1355</v>
      </c>
      <c r="J90" s="230" t="s">
        <v>291</v>
      </c>
      <c r="K90" s="230">
        <v>2010</v>
      </c>
      <c r="L90" s="230" t="s">
        <v>276</v>
      </c>
    </row>
    <row r="91" spans="1:22" ht="17.25" customHeight="1" x14ac:dyDescent="0.3">
      <c r="A91" s="230">
        <v>423175</v>
      </c>
      <c r="B91" s="230" t="s">
        <v>1347</v>
      </c>
      <c r="C91" s="230" t="s">
        <v>76</v>
      </c>
      <c r="D91" s="230" t="s">
        <v>459</v>
      </c>
      <c r="E91" s="230" t="s">
        <v>142</v>
      </c>
      <c r="F91" s="230" t="s">
        <v>2137</v>
      </c>
      <c r="G91" s="230" t="s">
        <v>2138</v>
      </c>
      <c r="H91" s="230" t="s">
        <v>1377</v>
      </c>
      <c r="I91" s="230" t="s">
        <v>1355</v>
      </c>
      <c r="J91" s="230" t="s">
        <v>291</v>
      </c>
      <c r="K91" s="230">
        <v>2013</v>
      </c>
      <c r="L91" s="230" t="s">
        <v>281</v>
      </c>
    </row>
    <row r="92" spans="1:22" ht="17.25" customHeight="1" x14ac:dyDescent="0.3">
      <c r="A92" s="230">
        <v>404222</v>
      </c>
      <c r="B92" s="230" t="s">
        <v>1226</v>
      </c>
      <c r="C92" s="230" t="s">
        <v>65</v>
      </c>
      <c r="D92" s="230" t="s">
        <v>671</v>
      </c>
      <c r="E92" s="230" t="s">
        <v>142</v>
      </c>
      <c r="F92" s="230">
        <v>26024</v>
      </c>
      <c r="G92" s="230" t="s">
        <v>1625</v>
      </c>
      <c r="H92" s="230" t="s">
        <v>1377</v>
      </c>
      <c r="I92" s="230" t="s">
        <v>1355</v>
      </c>
      <c r="J92" s="230" t="s">
        <v>1401</v>
      </c>
      <c r="K92" s="230">
        <v>1989</v>
      </c>
      <c r="L92" s="230" t="s">
        <v>278</v>
      </c>
    </row>
    <row r="93" spans="1:22" ht="17.25" customHeight="1" x14ac:dyDescent="0.3">
      <c r="A93" s="230">
        <v>412247</v>
      </c>
      <c r="B93" s="230" t="s">
        <v>1239</v>
      </c>
      <c r="C93" s="230" t="s">
        <v>117</v>
      </c>
      <c r="D93" s="230" t="s">
        <v>1240</v>
      </c>
      <c r="E93" s="230" t="s">
        <v>142</v>
      </c>
      <c r="F93" s="230">
        <v>30885</v>
      </c>
      <c r="G93" s="230" t="s">
        <v>276</v>
      </c>
      <c r="H93" s="230" t="s">
        <v>1377</v>
      </c>
      <c r="I93" s="230" t="s">
        <v>1355</v>
      </c>
      <c r="J93" s="230" t="s">
        <v>291</v>
      </c>
      <c r="K93" s="230">
        <v>2000</v>
      </c>
      <c r="L93" s="230" t="s">
        <v>278</v>
      </c>
    </row>
    <row r="94" spans="1:22" ht="17.25" customHeight="1" x14ac:dyDescent="0.3">
      <c r="A94" s="230">
        <v>417030</v>
      </c>
      <c r="B94" s="230" t="s">
        <v>1242</v>
      </c>
      <c r="C94" s="230" t="s">
        <v>493</v>
      </c>
      <c r="D94" s="230" t="s">
        <v>1243</v>
      </c>
      <c r="E94" s="230" t="s">
        <v>142</v>
      </c>
      <c r="F94" s="230">
        <v>30510</v>
      </c>
      <c r="G94" s="230" t="s">
        <v>2154</v>
      </c>
      <c r="H94" s="230" t="s">
        <v>1377</v>
      </c>
      <c r="I94" s="230" t="s">
        <v>1355</v>
      </c>
      <c r="J94" s="230" t="s">
        <v>290</v>
      </c>
      <c r="K94" s="230">
        <v>2002</v>
      </c>
      <c r="L94" s="230" t="s">
        <v>278</v>
      </c>
      <c r="S94" s="230" t="s">
        <v>882</v>
      </c>
      <c r="T94" s="230" t="s">
        <v>882</v>
      </c>
      <c r="U94" s="230" t="s">
        <v>882</v>
      </c>
      <c r="V94" s="230" t="s">
        <v>882</v>
      </c>
    </row>
    <row r="95" spans="1:22" ht="17.25" customHeight="1" x14ac:dyDescent="0.3">
      <c r="A95" s="230">
        <v>419647</v>
      </c>
      <c r="B95" s="230" t="s">
        <v>1246</v>
      </c>
      <c r="C95" s="230" t="s">
        <v>379</v>
      </c>
      <c r="D95" s="230" t="s">
        <v>210</v>
      </c>
      <c r="E95" s="230" t="s">
        <v>142</v>
      </c>
      <c r="F95" s="230">
        <v>33664</v>
      </c>
      <c r="G95" s="230" t="s">
        <v>278</v>
      </c>
      <c r="H95" s="230" t="s">
        <v>1377</v>
      </c>
      <c r="I95" s="230" t="s">
        <v>1355</v>
      </c>
      <c r="J95" s="230" t="s">
        <v>290</v>
      </c>
      <c r="K95" s="230">
        <v>2010</v>
      </c>
      <c r="L95" s="230" t="s">
        <v>278</v>
      </c>
    </row>
    <row r="96" spans="1:22" ht="17.25" customHeight="1" x14ac:dyDescent="0.3">
      <c r="A96" s="230">
        <v>418591</v>
      </c>
      <c r="B96" s="230" t="s">
        <v>1326</v>
      </c>
      <c r="C96" s="230" t="s">
        <v>493</v>
      </c>
      <c r="D96" s="230" t="s">
        <v>1019</v>
      </c>
      <c r="E96" s="230" t="s">
        <v>141</v>
      </c>
      <c r="F96" s="230">
        <v>34335</v>
      </c>
      <c r="G96" s="230" t="s">
        <v>2190</v>
      </c>
      <c r="H96" s="230" t="s">
        <v>1377</v>
      </c>
      <c r="I96" s="230" t="s">
        <v>1355</v>
      </c>
      <c r="J96" s="230" t="s">
        <v>291</v>
      </c>
      <c r="K96" s="230">
        <v>2011</v>
      </c>
      <c r="L96" s="230" t="s">
        <v>278</v>
      </c>
      <c r="U96" s="230" t="s">
        <v>882</v>
      </c>
      <c r="V96" s="230" t="s">
        <v>882</v>
      </c>
    </row>
    <row r="97" spans="1:22" ht="17.25" customHeight="1" x14ac:dyDescent="0.3">
      <c r="A97" s="230">
        <v>418449</v>
      </c>
      <c r="B97" s="230" t="s">
        <v>799</v>
      </c>
      <c r="C97" s="230" t="s">
        <v>341</v>
      </c>
      <c r="D97" s="230" t="s">
        <v>210</v>
      </c>
      <c r="E97" s="230" t="s">
        <v>142</v>
      </c>
      <c r="F97" s="230">
        <v>35065</v>
      </c>
      <c r="G97" s="230" t="s">
        <v>554</v>
      </c>
      <c r="H97" s="230" t="s">
        <v>1377</v>
      </c>
      <c r="I97" s="230" t="s">
        <v>1355</v>
      </c>
      <c r="J97" s="230" t="s">
        <v>290</v>
      </c>
      <c r="K97" s="230">
        <v>2012</v>
      </c>
      <c r="L97" s="230" t="s">
        <v>278</v>
      </c>
    </row>
    <row r="98" spans="1:22" ht="17.25" customHeight="1" x14ac:dyDescent="0.3">
      <c r="A98" s="230">
        <v>416286</v>
      </c>
      <c r="B98" s="230" t="s">
        <v>1197</v>
      </c>
      <c r="C98" s="230" t="s">
        <v>343</v>
      </c>
      <c r="D98" s="230" t="s">
        <v>210</v>
      </c>
      <c r="E98" s="230" t="s">
        <v>141</v>
      </c>
      <c r="F98" s="230">
        <v>34700</v>
      </c>
      <c r="G98" s="230" t="s">
        <v>2192</v>
      </c>
      <c r="H98" s="230" t="s">
        <v>1377</v>
      </c>
      <c r="I98" s="230" t="s">
        <v>1355</v>
      </c>
      <c r="J98" s="230" t="s">
        <v>291</v>
      </c>
      <c r="K98" s="230">
        <v>2012</v>
      </c>
      <c r="L98" s="230" t="s">
        <v>278</v>
      </c>
    </row>
    <row r="99" spans="1:22" ht="17.25" customHeight="1" x14ac:dyDescent="0.3">
      <c r="A99" s="230">
        <v>424552</v>
      </c>
      <c r="B99" s="230" t="s">
        <v>1078</v>
      </c>
      <c r="C99" s="230" t="s">
        <v>375</v>
      </c>
      <c r="D99" s="230" t="s">
        <v>216</v>
      </c>
      <c r="E99" s="230" t="s">
        <v>142</v>
      </c>
      <c r="F99" s="230">
        <v>35065</v>
      </c>
      <c r="G99" s="230" t="s">
        <v>678</v>
      </c>
      <c r="H99" s="230" t="s">
        <v>1377</v>
      </c>
      <c r="I99" s="230" t="s">
        <v>1355</v>
      </c>
      <c r="J99" s="230" t="s">
        <v>291</v>
      </c>
      <c r="K99" s="230">
        <v>2013</v>
      </c>
      <c r="L99" s="230" t="s">
        <v>278</v>
      </c>
    </row>
    <row r="100" spans="1:22" ht="17.25" customHeight="1" x14ac:dyDescent="0.3">
      <c r="A100" s="230">
        <v>425379</v>
      </c>
      <c r="B100" s="230" t="s">
        <v>1138</v>
      </c>
      <c r="C100" s="230" t="s">
        <v>75</v>
      </c>
      <c r="D100" s="230" t="s">
        <v>249</v>
      </c>
      <c r="E100" s="230" t="s">
        <v>142</v>
      </c>
      <c r="F100" s="230">
        <v>35645</v>
      </c>
      <c r="G100" s="230" t="s">
        <v>2154</v>
      </c>
      <c r="H100" s="230" t="s">
        <v>1377</v>
      </c>
      <c r="I100" s="230" t="s">
        <v>1355</v>
      </c>
      <c r="J100" s="230" t="s">
        <v>291</v>
      </c>
      <c r="K100" s="230">
        <v>2016</v>
      </c>
      <c r="L100" s="230" t="s">
        <v>278</v>
      </c>
      <c r="V100" s="230" t="s">
        <v>882</v>
      </c>
    </row>
    <row r="101" spans="1:22" ht="17.25" customHeight="1" x14ac:dyDescent="0.3">
      <c r="A101" s="230">
        <v>424390</v>
      </c>
      <c r="B101" s="230" t="s">
        <v>871</v>
      </c>
      <c r="C101" s="230" t="s">
        <v>127</v>
      </c>
      <c r="D101" s="230" t="s">
        <v>261</v>
      </c>
      <c r="E101" s="230" t="s">
        <v>142</v>
      </c>
      <c r="F101" s="230">
        <v>35438</v>
      </c>
      <c r="G101" s="230" t="s">
        <v>2208</v>
      </c>
      <c r="H101" s="230" t="s">
        <v>1377</v>
      </c>
      <c r="I101" s="230" t="s">
        <v>1355</v>
      </c>
      <c r="J101" s="230" t="s">
        <v>290</v>
      </c>
      <c r="K101" s="230">
        <v>2014</v>
      </c>
      <c r="L101" s="230" t="s">
        <v>1399</v>
      </c>
      <c r="U101" s="230" t="s">
        <v>882</v>
      </c>
      <c r="V101" s="230" t="s">
        <v>882</v>
      </c>
    </row>
    <row r="102" spans="1:22" ht="17.25" customHeight="1" x14ac:dyDescent="0.3">
      <c r="A102" s="230">
        <v>411990</v>
      </c>
      <c r="B102" s="230" t="s">
        <v>773</v>
      </c>
      <c r="C102" s="230" t="s">
        <v>526</v>
      </c>
      <c r="D102" s="230" t="s">
        <v>774</v>
      </c>
      <c r="E102" s="230" t="s">
        <v>141</v>
      </c>
      <c r="F102" s="230">
        <v>32748</v>
      </c>
      <c r="G102" s="230" t="s">
        <v>2221</v>
      </c>
      <c r="H102" s="230" t="s">
        <v>1377</v>
      </c>
      <c r="I102" s="230" t="s">
        <v>1355</v>
      </c>
      <c r="J102" s="230" t="s">
        <v>291</v>
      </c>
      <c r="K102" s="230">
        <v>2008</v>
      </c>
      <c r="L102" s="230" t="s">
        <v>276</v>
      </c>
    </row>
    <row r="103" spans="1:22" ht="17.25" customHeight="1" x14ac:dyDescent="0.3">
      <c r="A103" s="230">
        <v>417573</v>
      </c>
      <c r="B103" s="230" t="s">
        <v>1205</v>
      </c>
      <c r="C103" s="230" t="s">
        <v>390</v>
      </c>
      <c r="D103" s="230" t="s">
        <v>508</v>
      </c>
      <c r="E103" s="230" t="s">
        <v>141</v>
      </c>
      <c r="F103" s="230">
        <v>33284</v>
      </c>
      <c r="G103" s="230" t="s">
        <v>278</v>
      </c>
      <c r="H103" s="230" t="s">
        <v>1377</v>
      </c>
      <c r="I103" s="230" t="s">
        <v>1355</v>
      </c>
      <c r="J103" s="230" t="s">
        <v>291</v>
      </c>
      <c r="K103" s="230">
        <v>2009</v>
      </c>
      <c r="L103" s="230" t="s">
        <v>276</v>
      </c>
    </row>
    <row r="104" spans="1:22" ht="17.25" customHeight="1" x14ac:dyDescent="0.3">
      <c r="A104" s="230">
        <v>420034</v>
      </c>
      <c r="B104" s="230" t="s">
        <v>825</v>
      </c>
      <c r="C104" s="230" t="s">
        <v>419</v>
      </c>
      <c r="D104" s="230" t="s">
        <v>248</v>
      </c>
      <c r="E104" s="230" t="s">
        <v>141</v>
      </c>
      <c r="F104" s="230">
        <v>33100</v>
      </c>
      <c r="G104" s="230" t="s">
        <v>2225</v>
      </c>
      <c r="H104" s="230" t="s">
        <v>1377</v>
      </c>
      <c r="I104" s="230" t="s">
        <v>1355</v>
      </c>
      <c r="J104" s="230" t="s">
        <v>290</v>
      </c>
      <c r="K104" s="230">
        <v>2010</v>
      </c>
      <c r="L104" s="230" t="s">
        <v>276</v>
      </c>
    </row>
    <row r="105" spans="1:22" ht="17.25" customHeight="1" x14ac:dyDescent="0.3">
      <c r="A105" s="230">
        <v>424563</v>
      </c>
      <c r="B105" s="230" t="s">
        <v>1079</v>
      </c>
      <c r="C105" s="230" t="s">
        <v>1080</v>
      </c>
      <c r="D105" s="230" t="s">
        <v>196</v>
      </c>
      <c r="E105" s="230" t="s">
        <v>142</v>
      </c>
      <c r="F105" s="230">
        <v>34359</v>
      </c>
      <c r="G105" s="230" t="s">
        <v>282</v>
      </c>
      <c r="H105" s="230" t="s">
        <v>1377</v>
      </c>
      <c r="I105" s="230" t="s">
        <v>1355</v>
      </c>
      <c r="J105" s="230" t="s">
        <v>290</v>
      </c>
      <c r="K105" s="230">
        <v>2014</v>
      </c>
      <c r="L105" s="230" t="s">
        <v>276</v>
      </c>
      <c r="U105" s="230" t="s">
        <v>882</v>
      </c>
      <c r="V105" s="230" t="s">
        <v>882</v>
      </c>
    </row>
    <row r="106" spans="1:22" ht="17.25" customHeight="1" x14ac:dyDescent="0.3">
      <c r="A106" s="230">
        <v>419171</v>
      </c>
      <c r="B106" s="230" t="s">
        <v>981</v>
      </c>
      <c r="C106" s="230" t="s">
        <v>384</v>
      </c>
      <c r="D106" s="230" t="s">
        <v>982</v>
      </c>
      <c r="E106" s="230" t="s">
        <v>141</v>
      </c>
      <c r="F106" s="230">
        <v>34700</v>
      </c>
      <c r="G106" s="230" t="s">
        <v>1533</v>
      </c>
      <c r="H106" s="230" t="s">
        <v>1377</v>
      </c>
      <c r="I106" s="230" t="s">
        <v>1355</v>
      </c>
      <c r="J106" s="230" t="s">
        <v>290</v>
      </c>
      <c r="K106" s="230">
        <v>2015</v>
      </c>
      <c r="L106" s="230" t="s">
        <v>276</v>
      </c>
    </row>
    <row r="107" spans="1:22" ht="17.25" customHeight="1" x14ac:dyDescent="0.3">
      <c r="A107" s="230">
        <v>424706</v>
      </c>
      <c r="B107" s="230" t="s">
        <v>1074</v>
      </c>
      <c r="C107" s="230" t="s">
        <v>1075</v>
      </c>
      <c r="D107" s="230" t="s">
        <v>218</v>
      </c>
      <c r="E107" s="230" t="s">
        <v>141</v>
      </c>
      <c r="F107" s="230">
        <v>35796</v>
      </c>
      <c r="G107" s="230" t="s">
        <v>276</v>
      </c>
      <c r="H107" s="230" t="s">
        <v>1377</v>
      </c>
      <c r="I107" s="230" t="s">
        <v>1355</v>
      </c>
      <c r="J107" s="230" t="s">
        <v>291</v>
      </c>
      <c r="K107" s="230">
        <v>2016</v>
      </c>
      <c r="L107" s="230" t="s">
        <v>276</v>
      </c>
      <c r="T107" s="230" t="s">
        <v>882</v>
      </c>
      <c r="U107" s="230" t="s">
        <v>882</v>
      </c>
      <c r="V107" s="230" t="s">
        <v>882</v>
      </c>
    </row>
    <row r="108" spans="1:22" ht="17.25" customHeight="1" x14ac:dyDescent="0.3">
      <c r="A108" s="230">
        <v>411267</v>
      </c>
      <c r="B108" s="230" t="s">
        <v>1255</v>
      </c>
      <c r="C108" s="230" t="s">
        <v>497</v>
      </c>
      <c r="D108" s="230" t="s">
        <v>567</v>
      </c>
      <c r="E108" s="230" t="s">
        <v>141</v>
      </c>
      <c r="F108" s="230">
        <v>32575</v>
      </c>
      <c r="G108" s="230" t="s">
        <v>2172</v>
      </c>
      <c r="H108" s="230" t="s">
        <v>1377</v>
      </c>
      <c r="I108" s="230" t="s">
        <v>1355</v>
      </c>
      <c r="J108" s="230" t="s">
        <v>1402</v>
      </c>
      <c r="K108" s="230">
        <v>2008</v>
      </c>
      <c r="L108" s="230" t="s">
        <v>281</v>
      </c>
      <c r="U108" s="230" t="s">
        <v>882</v>
      </c>
      <c r="V108" s="230" t="s">
        <v>882</v>
      </c>
    </row>
    <row r="109" spans="1:22" ht="17.25" customHeight="1" x14ac:dyDescent="0.3">
      <c r="A109" s="230">
        <v>421305</v>
      </c>
      <c r="B109" s="230" t="s">
        <v>849</v>
      </c>
      <c r="C109" s="230" t="s">
        <v>70</v>
      </c>
      <c r="D109" s="230" t="s">
        <v>734</v>
      </c>
      <c r="E109" s="230" t="s">
        <v>142</v>
      </c>
      <c r="F109" s="230">
        <v>31194</v>
      </c>
      <c r="G109" s="230" t="s">
        <v>2238</v>
      </c>
      <c r="H109" s="230" t="s">
        <v>1377</v>
      </c>
      <c r="I109" s="230" t="s">
        <v>1355</v>
      </c>
      <c r="K109" s="230">
        <v>2003</v>
      </c>
    </row>
    <row r="110" spans="1:22" ht="17.25" customHeight="1" x14ac:dyDescent="0.3">
      <c r="A110" s="230">
        <v>413560</v>
      </c>
      <c r="B110" s="230" t="s">
        <v>1333</v>
      </c>
      <c r="C110" s="230" t="s">
        <v>532</v>
      </c>
      <c r="D110" s="230" t="s">
        <v>631</v>
      </c>
      <c r="E110" s="230" t="s">
        <v>142</v>
      </c>
      <c r="F110" s="230">
        <v>30965</v>
      </c>
      <c r="G110" s="230" t="s">
        <v>1625</v>
      </c>
      <c r="H110" s="230" t="s">
        <v>1377</v>
      </c>
      <c r="I110" s="230" t="s">
        <v>1355</v>
      </c>
    </row>
    <row r="111" spans="1:22" ht="17.25" customHeight="1" x14ac:dyDescent="0.3">
      <c r="A111" s="230">
        <v>413392</v>
      </c>
      <c r="B111" s="230" t="s">
        <v>1270</v>
      </c>
      <c r="C111" s="230" t="s">
        <v>1101</v>
      </c>
      <c r="D111" s="230" t="s">
        <v>226</v>
      </c>
      <c r="E111" s="230" t="s">
        <v>142</v>
      </c>
      <c r="F111" s="230">
        <v>31857</v>
      </c>
      <c r="G111" s="230" t="s">
        <v>276</v>
      </c>
      <c r="H111" s="230" t="s">
        <v>1377</v>
      </c>
      <c r="I111" s="230" t="s">
        <v>1355</v>
      </c>
    </row>
    <row r="112" spans="1:22" ht="17.25" customHeight="1" x14ac:dyDescent="0.3">
      <c r="A112" s="230">
        <v>413977</v>
      </c>
      <c r="B112" s="230" t="s">
        <v>1266</v>
      </c>
      <c r="C112" s="230" t="s">
        <v>1228</v>
      </c>
      <c r="D112" s="230" t="s">
        <v>603</v>
      </c>
      <c r="E112" s="230" t="s">
        <v>142</v>
      </c>
      <c r="F112" s="230">
        <v>32893</v>
      </c>
      <c r="G112" s="230" t="s">
        <v>276</v>
      </c>
      <c r="H112" s="230" t="s">
        <v>1377</v>
      </c>
      <c r="I112" s="230" t="s">
        <v>1355</v>
      </c>
      <c r="V112" s="230" t="s">
        <v>882</v>
      </c>
    </row>
    <row r="113" spans="1:22" ht="17.25" customHeight="1" x14ac:dyDescent="0.3">
      <c r="A113" s="230">
        <v>413128</v>
      </c>
      <c r="B113" s="230" t="s">
        <v>778</v>
      </c>
      <c r="C113" s="230" t="s">
        <v>66</v>
      </c>
      <c r="D113" s="230" t="s">
        <v>208</v>
      </c>
      <c r="E113" s="230" t="s">
        <v>141</v>
      </c>
      <c r="F113" s="230">
        <v>33399</v>
      </c>
      <c r="G113" s="230" t="s">
        <v>276</v>
      </c>
      <c r="H113" s="230" t="s">
        <v>1377</v>
      </c>
      <c r="I113" s="230" t="s">
        <v>1355</v>
      </c>
      <c r="V113" s="230" t="s">
        <v>882</v>
      </c>
    </row>
    <row r="114" spans="1:22" ht="17.25" customHeight="1" x14ac:dyDescent="0.3">
      <c r="A114" s="230">
        <v>416045</v>
      </c>
      <c r="B114" s="230" t="s">
        <v>787</v>
      </c>
      <c r="C114" s="230" t="s">
        <v>683</v>
      </c>
      <c r="D114" s="230" t="s">
        <v>374</v>
      </c>
      <c r="E114" s="230" t="s">
        <v>141</v>
      </c>
      <c r="F114" s="230">
        <v>34369</v>
      </c>
      <c r="G114" s="230" t="s">
        <v>2192</v>
      </c>
      <c r="H114" s="230" t="s">
        <v>1377</v>
      </c>
      <c r="I114" s="230" t="s">
        <v>1355</v>
      </c>
    </row>
    <row r="115" spans="1:22" ht="17.25" customHeight="1" x14ac:dyDescent="0.3">
      <c r="A115" s="230">
        <v>411595</v>
      </c>
      <c r="B115" s="230" t="s">
        <v>1285</v>
      </c>
      <c r="C115" s="230" t="s">
        <v>396</v>
      </c>
      <c r="D115" s="230" t="s">
        <v>448</v>
      </c>
      <c r="E115" s="230" t="s">
        <v>141</v>
      </c>
      <c r="F115" s="230">
        <v>32145</v>
      </c>
      <c r="G115" s="230" t="s">
        <v>276</v>
      </c>
      <c r="H115" s="230" t="s">
        <v>1377</v>
      </c>
      <c r="I115" s="230" t="s">
        <v>1355</v>
      </c>
      <c r="J115" s="230" t="s">
        <v>290</v>
      </c>
      <c r="K115" s="230">
        <v>2005</v>
      </c>
      <c r="L115" s="230" t="s">
        <v>287</v>
      </c>
    </row>
    <row r="116" spans="1:22" ht="17.25" customHeight="1" x14ac:dyDescent="0.3">
      <c r="A116" s="230">
        <v>414409</v>
      </c>
      <c r="B116" s="230" t="s">
        <v>1152</v>
      </c>
      <c r="C116" s="230" t="s">
        <v>92</v>
      </c>
      <c r="D116" s="230" t="s">
        <v>255</v>
      </c>
      <c r="E116" s="230" t="s">
        <v>141</v>
      </c>
      <c r="F116" s="230">
        <v>33994</v>
      </c>
      <c r="G116" s="230" t="s">
        <v>276</v>
      </c>
      <c r="H116" s="230" t="s">
        <v>1377</v>
      </c>
      <c r="I116" s="230" t="s">
        <v>1355</v>
      </c>
      <c r="J116" s="230" t="s">
        <v>290</v>
      </c>
      <c r="K116" s="230">
        <v>2010</v>
      </c>
      <c r="L116" s="230" t="s">
        <v>287</v>
      </c>
      <c r="T116" s="230" t="s">
        <v>882</v>
      </c>
      <c r="V116" s="230" t="s">
        <v>882</v>
      </c>
    </row>
    <row r="117" spans="1:22" ht="17.25" customHeight="1" x14ac:dyDescent="0.3">
      <c r="A117" s="230">
        <v>416905</v>
      </c>
      <c r="B117" s="230" t="s">
        <v>1099</v>
      </c>
      <c r="C117" s="230" t="s">
        <v>1100</v>
      </c>
      <c r="D117" s="230" t="s">
        <v>202</v>
      </c>
      <c r="E117" s="230" t="s">
        <v>142</v>
      </c>
      <c r="F117" s="230">
        <v>33853</v>
      </c>
      <c r="G117" s="230" t="s">
        <v>276</v>
      </c>
      <c r="H117" s="230" t="s">
        <v>1377</v>
      </c>
      <c r="I117" s="230" t="s">
        <v>1355</v>
      </c>
      <c r="J117" s="230" t="s">
        <v>291</v>
      </c>
      <c r="K117" s="230">
        <v>2011</v>
      </c>
      <c r="L117" s="230" t="s">
        <v>287</v>
      </c>
      <c r="U117" s="230" t="s">
        <v>882</v>
      </c>
      <c r="V117" s="230" t="s">
        <v>882</v>
      </c>
    </row>
    <row r="118" spans="1:22" ht="17.25" customHeight="1" x14ac:dyDescent="0.3">
      <c r="A118" s="230">
        <v>424975</v>
      </c>
      <c r="B118" s="230" t="s">
        <v>953</v>
      </c>
      <c r="C118" s="230" t="s">
        <v>497</v>
      </c>
      <c r="D118" s="230" t="s">
        <v>431</v>
      </c>
      <c r="E118" s="230" t="s">
        <v>141</v>
      </c>
      <c r="F118" s="230">
        <v>35261</v>
      </c>
      <c r="G118" s="230" t="s">
        <v>281</v>
      </c>
      <c r="H118" s="230" t="s">
        <v>1377</v>
      </c>
      <c r="I118" s="230" t="s">
        <v>1355</v>
      </c>
      <c r="J118" s="230" t="s">
        <v>291</v>
      </c>
      <c r="K118" s="230">
        <v>2014</v>
      </c>
      <c r="L118" s="230" t="s">
        <v>287</v>
      </c>
    </row>
    <row r="119" spans="1:22" ht="17.25" customHeight="1" x14ac:dyDescent="0.3">
      <c r="A119" s="230">
        <v>421692</v>
      </c>
      <c r="B119" s="230" t="s">
        <v>1124</v>
      </c>
      <c r="C119" s="230" t="s">
        <v>103</v>
      </c>
      <c r="D119" s="230" t="s">
        <v>248</v>
      </c>
      <c r="E119" s="230" t="s">
        <v>141</v>
      </c>
      <c r="F119" s="230">
        <v>35918</v>
      </c>
      <c r="G119" s="230" t="s">
        <v>276</v>
      </c>
      <c r="H119" s="230" t="s">
        <v>1377</v>
      </c>
      <c r="I119" s="230" t="s">
        <v>1355</v>
      </c>
      <c r="J119" s="230" t="s">
        <v>290</v>
      </c>
      <c r="K119" s="230">
        <v>2016</v>
      </c>
      <c r="L119" s="230" t="s">
        <v>287</v>
      </c>
      <c r="U119" s="230" t="s">
        <v>882</v>
      </c>
      <c r="V119" s="230" t="s">
        <v>882</v>
      </c>
    </row>
    <row r="120" spans="1:22" ht="17.25" customHeight="1" x14ac:dyDescent="0.3">
      <c r="A120" s="230">
        <v>423849</v>
      </c>
      <c r="B120" s="230" t="s">
        <v>1066</v>
      </c>
      <c r="C120" s="230" t="s">
        <v>83</v>
      </c>
      <c r="D120" s="230" t="s">
        <v>1067</v>
      </c>
      <c r="E120" s="230" t="s">
        <v>141</v>
      </c>
      <c r="F120" s="230">
        <v>36337</v>
      </c>
      <c r="G120" s="230" t="s">
        <v>276</v>
      </c>
      <c r="H120" s="230" t="s">
        <v>1377</v>
      </c>
      <c r="I120" s="230" t="s">
        <v>1355</v>
      </c>
      <c r="J120" s="230" t="s">
        <v>290</v>
      </c>
      <c r="K120" s="230">
        <v>2017</v>
      </c>
      <c r="L120" s="230" t="s">
        <v>287</v>
      </c>
      <c r="S120" s="230" t="s">
        <v>882</v>
      </c>
      <c r="T120" s="230" t="s">
        <v>882</v>
      </c>
      <c r="U120" s="230" t="s">
        <v>882</v>
      </c>
      <c r="V120" s="230" t="s">
        <v>882</v>
      </c>
    </row>
    <row r="121" spans="1:22" ht="17.25" customHeight="1" x14ac:dyDescent="0.3">
      <c r="A121" s="230">
        <v>422335</v>
      </c>
      <c r="B121" s="230" t="s">
        <v>993</v>
      </c>
      <c r="C121" s="230" t="s">
        <v>64</v>
      </c>
      <c r="D121" s="230" t="s">
        <v>245</v>
      </c>
      <c r="E121" s="230" t="s">
        <v>142</v>
      </c>
      <c r="F121" s="230">
        <v>22785</v>
      </c>
      <c r="G121" s="230" t="s">
        <v>276</v>
      </c>
      <c r="H121" s="230" t="s">
        <v>1377</v>
      </c>
      <c r="I121" s="230" t="s">
        <v>1355</v>
      </c>
      <c r="J121" s="230" t="s">
        <v>290</v>
      </c>
      <c r="K121" s="230">
        <v>1982</v>
      </c>
      <c r="L121" s="230" t="s">
        <v>276</v>
      </c>
    </row>
    <row r="122" spans="1:22" ht="17.25" customHeight="1" x14ac:dyDescent="0.3">
      <c r="A122" s="230">
        <v>421645</v>
      </c>
      <c r="B122" s="230" t="s">
        <v>853</v>
      </c>
      <c r="C122" s="230" t="s">
        <v>92</v>
      </c>
      <c r="D122" s="230" t="s">
        <v>597</v>
      </c>
      <c r="E122" s="230" t="s">
        <v>142</v>
      </c>
      <c r="F122" s="230">
        <v>26539</v>
      </c>
      <c r="G122" s="230" t="s">
        <v>2289</v>
      </c>
      <c r="H122" s="230" t="s">
        <v>1377</v>
      </c>
      <c r="I122" s="230" t="s">
        <v>1355</v>
      </c>
      <c r="J122" s="230" t="s">
        <v>291</v>
      </c>
      <c r="K122" s="230">
        <v>1990</v>
      </c>
      <c r="L122" s="230" t="s">
        <v>276</v>
      </c>
      <c r="U122" s="230" t="s">
        <v>882</v>
      </c>
      <c r="V122" s="230" t="s">
        <v>882</v>
      </c>
    </row>
    <row r="123" spans="1:22" ht="17.25" customHeight="1" x14ac:dyDescent="0.3">
      <c r="A123" s="230">
        <v>420284</v>
      </c>
      <c r="B123" s="230" t="s">
        <v>833</v>
      </c>
      <c r="C123" s="230" t="s">
        <v>823</v>
      </c>
      <c r="D123" s="230" t="s">
        <v>519</v>
      </c>
      <c r="E123" s="230" t="s">
        <v>142</v>
      </c>
      <c r="F123" s="230">
        <v>27039</v>
      </c>
      <c r="G123" s="230" t="s">
        <v>276</v>
      </c>
      <c r="H123" s="230" t="s">
        <v>1377</v>
      </c>
      <c r="I123" s="230" t="s">
        <v>1355</v>
      </c>
      <c r="J123" s="230" t="s">
        <v>290</v>
      </c>
      <c r="K123" s="230">
        <v>1992</v>
      </c>
      <c r="L123" s="230" t="s">
        <v>276</v>
      </c>
    </row>
    <row r="124" spans="1:22" ht="17.25" customHeight="1" x14ac:dyDescent="0.3">
      <c r="A124" s="230">
        <v>403517</v>
      </c>
      <c r="B124" s="230" t="s">
        <v>1155</v>
      </c>
      <c r="C124" s="230" t="s">
        <v>122</v>
      </c>
      <c r="D124" s="230" t="s">
        <v>1156</v>
      </c>
      <c r="E124" s="230" t="s">
        <v>142</v>
      </c>
      <c r="F124" s="230">
        <v>28185</v>
      </c>
      <c r="G124" s="230" t="s">
        <v>276</v>
      </c>
      <c r="H124" s="230" t="s">
        <v>1377</v>
      </c>
      <c r="I124" s="230" t="s">
        <v>1355</v>
      </c>
      <c r="J124" s="230" t="s">
        <v>290</v>
      </c>
      <c r="K124" s="230">
        <v>1995</v>
      </c>
      <c r="L124" s="230" t="s">
        <v>276</v>
      </c>
      <c r="V124" s="230" t="s">
        <v>882</v>
      </c>
    </row>
    <row r="125" spans="1:22" ht="17.25" customHeight="1" x14ac:dyDescent="0.3">
      <c r="A125" s="230">
        <v>418600</v>
      </c>
      <c r="B125" s="230" t="s">
        <v>1210</v>
      </c>
      <c r="C125" s="230" t="s">
        <v>126</v>
      </c>
      <c r="D125" s="230" t="s">
        <v>200</v>
      </c>
      <c r="E125" s="230" t="s">
        <v>141</v>
      </c>
      <c r="F125" s="230">
        <v>34335</v>
      </c>
      <c r="G125" s="230" t="s">
        <v>276</v>
      </c>
      <c r="H125" s="230" t="s">
        <v>1377</v>
      </c>
      <c r="I125" s="230" t="s">
        <v>1355</v>
      </c>
      <c r="J125" s="230" t="s">
        <v>291</v>
      </c>
      <c r="K125" s="230">
        <v>1998</v>
      </c>
      <c r="L125" s="230" t="s">
        <v>276</v>
      </c>
    </row>
    <row r="126" spans="1:22" ht="17.25" customHeight="1" x14ac:dyDescent="0.3">
      <c r="A126" s="230">
        <v>420251</v>
      </c>
      <c r="B126" s="230" t="s">
        <v>832</v>
      </c>
      <c r="C126" s="230" t="s">
        <v>390</v>
      </c>
      <c r="D126" s="230" t="s">
        <v>202</v>
      </c>
      <c r="E126" s="230" t="s">
        <v>142</v>
      </c>
      <c r="F126" s="230">
        <v>29598</v>
      </c>
      <c r="G126" s="230" t="s">
        <v>276</v>
      </c>
      <c r="H126" s="230" t="s">
        <v>1377</v>
      </c>
      <c r="I126" s="230" t="s">
        <v>1355</v>
      </c>
      <c r="J126" s="230" t="s">
        <v>291</v>
      </c>
      <c r="K126" s="230">
        <v>1999</v>
      </c>
      <c r="L126" s="230" t="s">
        <v>276</v>
      </c>
      <c r="S126" s="230" t="s">
        <v>882</v>
      </c>
      <c r="U126" s="230" t="s">
        <v>882</v>
      </c>
      <c r="V126" s="230" t="s">
        <v>882</v>
      </c>
    </row>
    <row r="127" spans="1:22" ht="17.25" customHeight="1" x14ac:dyDescent="0.3">
      <c r="A127" s="230">
        <v>416958</v>
      </c>
      <c r="B127" s="230" t="s">
        <v>1200</v>
      </c>
      <c r="C127" s="230" t="s">
        <v>103</v>
      </c>
      <c r="D127" s="230" t="s">
        <v>1201</v>
      </c>
      <c r="E127" s="230" t="s">
        <v>142</v>
      </c>
      <c r="F127" s="230">
        <v>30367</v>
      </c>
      <c r="G127" s="230" t="s">
        <v>276</v>
      </c>
      <c r="H127" s="230" t="s">
        <v>1377</v>
      </c>
      <c r="I127" s="230" t="s">
        <v>1355</v>
      </c>
      <c r="J127" s="230" t="s">
        <v>290</v>
      </c>
      <c r="K127" s="230">
        <v>2001</v>
      </c>
      <c r="L127" s="230" t="s">
        <v>276</v>
      </c>
    </row>
    <row r="128" spans="1:22" ht="17.25" customHeight="1" x14ac:dyDescent="0.3">
      <c r="A128" s="230">
        <v>411223</v>
      </c>
      <c r="B128" s="230" t="s">
        <v>1176</v>
      </c>
      <c r="C128" s="230" t="s">
        <v>92</v>
      </c>
      <c r="D128" s="230" t="s">
        <v>1068</v>
      </c>
      <c r="E128" s="230" t="s">
        <v>141</v>
      </c>
      <c r="F128" s="230">
        <v>29740</v>
      </c>
      <c r="G128" s="230" t="s">
        <v>276</v>
      </c>
      <c r="H128" s="230" t="s">
        <v>1377</v>
      </c>
      <c r="I128" s="230" t="s">
        <v>1355</v>
      </c>
      <c r="J128" s="230" t="s">
        <v>1401</v>
      </c>
      <c r="K128" s="230">
        <v>2002</v>
      </c>
      <c r="L128" s="230" t="s">
        <v>276</v>
      </c>
    </row>
    <row r="129" spans="1:22" ht="17.25" customHeight="1" x14ac:dyDescent="0.3">
      <c r="A129" s="230">
        <v>410698</v>
      </c>
      <c r="B129" s="230" t="s">
        <v>1175</v>
      </c>
      <c r="C129" s="230" t="s">
        <v>63</v>
      </c>
      <c r="D129" s="230" t="s">
        <v>218</v>
      </c>
      <c r="E129" s="230" t="s">
        <v>142</v>
      </c>
      <c r="F129" s="230">
        <v>31075</v>
      </c>
      <c r="G129" s="230" t="s">
        <v>276</v>
      </c>
      <c r="H129" s="230" t="s">
        <v>1377</v>
      </c>
      <c r="I129" s="230" t="s">
        <v>1355</v>
      </c>
      <c r="J129" s="230" t="s">
        <v>1401</v>
      </c>
      <c r="K129" s="230">
        <v>2003</v>
      </c>
      <c r="L129" s="230" t="s">
        <v>276</v>
      </c>
    </row>
    <row r="130" spans="1:22" ht="17.25" customHeight="1" x14ac:dyDescent="0.3">
      <c r="A130" s="230">
        <v>417627</v>
      </c>
      <c r="B130" s="230" t="s">
        <v>1206</v>
      </c>
      <c r="C130" s="230" t="s">
        <v>577</v>
      </c>
      <c r="D130" s="230" t="s">
        <v>218</v>
      </c>
      <c r="E130" s="230" t="s">
        <v>142</v>
      </c>
      <c r="F130" s="230">
        <v>30720</v>
      </c>
      <c r="G130" s="230" t="s">
        <v>276</v>
      </c>
      <c r="H130" s="230" t="s">
        <v>1377</v>
      </c>
      <c r="I130" s="230" t="s">
        <v>1355</v>
      </c>
      <c r="J130" s="230" t="s">
        <v>290</v>
      </c>
      <c r="K130" s="230">
        <v>2003</v>
      </c>
      <c r="L130" s="230" t="s">
        <v>276</v>
      </c>
    </row>
    <row r="131" spans="1:22" ht="17.25" customHeight="1" x14ac:dyDescent="0.3">
      <c r="A131" s="230">
        <v>409762</v>
      </c>
      <c r="B131" s="230" t="s">
        <v>1172</v>
      </c>
      <c r="C131" s="230" t="s">
        <v>109</v>
      </c>
      <c r="D131" s="230" t="s">
        <v>227</v>
      </c>
      <c r="E131" s="230" t="s">
        <v>141</v>
      </c>
      <c r="F131" s="230">
        <v>30965</v>
      </c>
      <c r="G131" s="230" t="s">
        <v>276</v>
      </c>
      <c r="H131" s="230" t="s">
        <v>1377</v>
      </c>
      <c r="I131" s="230" t="s">
        <v>1355</v>
      </c>
      <c r="J131" s="230" t="s">
        <v>290</v>
      </c>
      <c r="K131" s="230">
        <v>2003</v>
      </c>
      <c r="L131" s="230" t="s">
        <v>276</v>
      </c>
    </row>
    <row r="132" spans="1:22" ht="17.25" customHeight="1" x14ac:dyDescent="0.3">
      <c r="A132" s="230">
        <v>408048</v>
      </c>
      <c r="B132" s="230" t="s">
        <v>1281</v>
      </c>
      <c r="C132" s="230" t="s">
        <v>83</v>
      </c>
      <c r="D132" s="230" t="s">
        <v>191</v>
      </c>
      <c r="E132" s="230" t="s">
        <v>141</v>
      </c>
      <c r="F132" s="230">
        <v>31435</v>
      </c>
      <c r="G132" s="230" t="s">
        <v>276</v>
      </c>
      <c r="H132" s="230" t="s">
        <v>1377</v>
      </c>
      <c r="I132" s="230" t="s">
        <v>1355</v>
      </c>
      <c r="J132" s="230" t="s">
        <v>290</v>
      </c>
      <c r="K132" s="230">
        <v>2004</v>
      </c>
      <c r="L132" s="230" t="s">
        <v>276</v>
      </c>
    </row>
    <row r="133" spans="1:22" ht="17.25" customHeight="1" x14ac:dyDescent="0.3">
      <c r="A133" s="230">
        <v>407157</v>
      </c>
      <c r="B133" s="230" t="s">
        <v>1314</v>
      </c>
      <c r="C133" s="230" t="s">
        <v>100</v>
      </c>
      <c r="D133" s="230" t="s">
        <v>1315</v>
      </c>
      <c r="E133" s="230" t="s">
        <v>141</v>
      </c>
      <c r="F133" s="230">
        <v>31599</v>
      </c>
      <c r="G133" s="230" t="s">
        <v>276</v>
      </c>
      <c r="H133" s="230" t="s">
        <v>1377</v>
      </c>
      <c r="I133" s="230" t="s">
        <v>1355</v>
      </c>
      <c r="J133" s="230" t="s">
        <v>291</v>
      </c>
      <c r="K133" s="230">
        <v>2004</v>
      </c>
      <c r="L133" s="230" t="s">
        <v>276</v>
      </c>
    </row>
    <row r="134" spans="1:22" ht="17.25" customHeight="1" x14ac:dyDescent="0.3">
      <c r="A134" s="230">
        <v>404998</v>
      </c>
      <c r="B134" s="230" t="s">
        <v>1159</v>
      </c>
      <c r="C134" s="230" t="s">
        <v>538</v>
      </c>
      <c r="D134" s="230" t="s">
        <v>1160</v>
      </c>
      <c r="E134" s="230" t="s">
        <v>142</v>
      </c>
      <c r="F134" s="230">
        <v>31413</v>
      </c>
      <c r="G134" s="230" t="s">
        <v>276</v>
      </c>
      <c r="H134" s="230" t="s">
        <v>1377</v>
      </c>
      <c r="I134" s="230" t="s">
        <v>1355</v>
      </c>
      <c r="J134" s="230" t="s">
        <v>291</v>
      </c>
      <c r="K134" s="230">
        <v>2004</v>
      </c>
      <c r="L134" s="230" t="s">
        <v>276</v>
      </c>
    </row>
    <row r="135" spans="1:22" ht="17.25" customHeight="1" x14ac:dyDescent="0.3">
      <c r="A135" s="230">
        <v>415187</v>
      </c>
      <c r="B135" s="230" t="s">
        <v>1191</v>
      </c>
      <c r="C135" s="230" t="s">
        <v>497</v>
      </c>
      <c r="D135" s="230" t="s">
        <v>91</v>
      </c>
      <c r="E135" s="230" t="s">
        <v>142</v>
      </c>
      <c r="F135" s="230">
        <v>31050</v>
      </c>
      <c r="G135" s="230" t="s">
        <v>276</v>
      </c>
      <c r="H135" s="230" t="s">
        <v>1377</v>
      </c>
      <c r="I135" s="230" t="s">
        <v>1355</v>
      </c>
      <c r="J135" s="230" t="s">
        <v>290</v>
      </c>
      <c r="K135" s="230">
        <v>2005</v>
      </c>
      <c r="L135" s="230" t="s">
        <v>276</v>
      </c>
      <c r="V135" s="230" t="s">
        <v>882</v>
      </c>
    </row>
    <row r="136" spans="1:22" ht="17.25" customHeight="1" x14ac:dyDescent="0.3">
      <c r="A136" s="230">
        <v>404164</v>
      </c>
      <c r="B136" s="230" t="s">
        <v>1247</v>
      </c>
      <c r="C136" s="230" t="s">
        <v>83</v>
      </c>
      <c r="D136" s="230" t="s">
        <v>228</v>
      </c>
      <c r="E136" s="230" t="s">
        <v>142</v>
      </c>
      <c r="F136" s="230">
        <v>32122</v>
      </c>
      <c r="G136" s="230" t="s">
        <v>276</v>
      </c>
      <c r="H136" s="230" t="s">
        <v>1377</v>
      </c>
      <c r="I136" s="230" t="s">
        <v>1355</v>
      </c>
      <c r="J136" s="230" t="s">
        <v>290</v>
      </c>
      <c r="K136" s="230">
        <v>2005</v>
      </c>
      <c r="L136" s="230" t="s">
        <v>276</v>
      </c>
      <c r="U136" s="230" t="s">
        <v>882</v>
      </c>
      <c r="V136" s="230" t="s">
        <v>882</v>
      </c>
    </row>
    <row r="137" spans="1:22" ht="17.25" customHeight="1" x14ac:dyDescent="0.3">
      <c r="A137" s="230">
        <v>411663</v>
      </c>
      <c r="B137" s="230" t="s">
        <v>1182</v>
      </c>
      <c r="C137" s="230" t="s">
        <v>515</v>
      </c>
      <c r="D137" s="230" t="s">
        <v>256</v>
      </c>
      <c r="E137" s="230" t="s">
        <v>141</v>
      </c>
      <c r="F137" s="230">
        <v>31498</v>
      </c>
      <c r="G137" s="230" t="s">
        <v>276</v>
      </c>
      <c r="H137" s="230" t="s">
        <v>1377</v>
      </c>
      <c r="I137" s="230" t="s">
        <v>1355</v>
      </c>
      <c r="J137" s="230" t="s">
        <v>290</v>
      </c>
      <c r="K137" s="230">
        <v>2006</v>
      </c>
      <c r="L137" s="230" t="s">
        <v>276</v>
      </c>
    </row>
    <row r="138" spans="1:22" ht="17.25" customHeight="1" x14ac:dyDescent="0.3">
      <c r="A138" s="230">
        <v>412036</v>
      </c>
      <c r="B138" s="230" t="s">
        <v>1237</v>
      </c>
      <c r="C138" s="230" t="s">
        <v>656</v>
      </c>
      <c r="D138" s="230" t="s">
        <v>1238</v>
      </c>
      <c r="E138" s="230" t="s">
        <v>142</v>
      </c>
      <c r="F138" s="230">
        <v>31618</v>
      </c>
      <c r="G138" s="230" t="s">
        <v>276</v>
      </c>
      <c r="H138" s="230" t="s">
        <v>1377</v>
      </c>
      <c r="I138" s="230" t="s">
        <v>1355</v>
      </c>
      <c r="J138" s="230" t="s">
        <v>290</v>
      </c>
      <c r="K138" s="230">
        <v>2008</v>
      </c>
      <c r="L138" s="230" t="s">
        <v>276</v>
      </c>
    </row>
    <row r="139" spans="1:22" ht="17.25" customHeight="1" x14ac:dyDescent="0.3">
      <c r="A139" s="230">
        <v>415781</v>
      </c>
      <c r="B139" s="230" t="s">
        <v>1193</v>
      </c>
      <c r="C139" s="230" t="s">
        <v>66</v>
      </c>
      <c r="D139" s="230" t="s">
        <v>1194</v>
      </c>
      <c r="E139" s="230" t="s">
        <v>141</v>
      </c>
      <c r="F139" s="230">
        <v>32690</v>
      </c>
      <c r="G139" s="230" t="s">
        <v>276</v>
      </c>
      <c r="H139" s="230" t="s">
        <v>1377</v>
      </c>
      <c r="I139" s="230" t="s">
        <v>1355</v>
      </c>
      <c r="J139" s="230" t="s">
        <v>290</v>
      </c>
      <c r="K139" s="230">
        <v>2008</v>
      </c>
      <c r="L139" s="230" t="s">
        <v>276</v>
      </c>
    </row>
    <row r="140" spans="1:22" ht="17.25" customHeight="1" x14ac:dyDescent="0.3">
      <c r="A140" s="230">
        <v>424845</v>
      </c>
      <c r="B140" s="230" t="s">
        <v>952</v>
      </c>
      <c r="C140" s="230" t="s">
        <v>63</v>
      </c>
      <c r="D140" s="230" t="s">
        <v>210</v>
      </c>
      <c r="E140" s="230" t="s">
        <v>141</v>
      </c>
      <c r="F140" s="230">
        <v>33032</v>
      </c>
      <c r="G140" s="230" t="s">
        <v>276</v>
      </c>
      <c r="H140" s="230" t="s">
        <v>1377</v>
      </c>
      <c r="I140" s="230" t="s">
        <v>1355</v>
      </c>
      <c r="J140" s="230" t="s">
        <v>290</v>
      </c>
      <c r="K140" s="230">
        <v>2008</v>
      </c>
      <c r="L140" s="230" t="s">
        <v>276</v>
      </c>
      <c r="V140" s="230" t="s">
        <v>882</v>
      </c>
    </row>
    <row r="141" spans="1:22" ht="17.25" customHeight="1" x14ac:dyDescent="0.3">
      <c r="A141" s="230">
        <v>422344</v>
      </c>
      <c r="B141" s="230" t="s">
        <v>862</v>
      </c>
      <c r="C141" s="230" t="s">
        <v>594</v>
      </c>
      <c r="D141" s="230" t="s">
        <v>223</v>
      </c>
      <c r="E141" s="230" t="s">
        <v>142</v>
      </c>
      <c r="F141" s="230">
        <v>33245</v>
      </c>
      <c r="G141" s="230" t="s">
        <v>276</v>
      </c>
      <c r="H141" s="230" t="s">
        <v>1377</v>
      </c>
      <c r="I141" s="230" t="s">
        <v>1355</v>
      </c>
      <c r="J141" s="230" t="s">
        <v>290</v>
      </c>
      <c r="K141" s="230">
        <v>2008</v>
      </c>
      <c r="L141" s="230" t="s">
        <v>276</v>
      </c>
    </row>
    <row r="142" spans="1:22" ht="17.25" customHeight="1" x14ac:dyDescent="0.3">
      <c r="A142" s="230">
        <v>415320</v>
      </c>
      <c r="B142" s="230" t="s">
        <v>785</v>
      </c>
      <c r="C142" s="230" t="s">
        <v>743</v>
      </c>
      <c r="D142" s="230" t="s">
        <v>401</v>
      </c>
      <c r="E142" s="230" t="s">
        <v>141</v>
      </c>
      <c r="F142" s="230">
        <v>33268</v>
      </c>
      <c r="G142" s="230" t="s">
        <v>276</v>
      </c>
      <c r="H142" s="230" t="s">
        <v>1377</v>
      </c>
      <c r="I142" s="230" t="s">
        <v>1355</v>
      </c>
      <c r="J142" s="230" t="s">
        <v>290</v>
      </c>
      <c r="K142" s="230">
        <v>2009</v>
      </c>
      <c r="L142" s="230" t="s">
        <v>276</v>
      </c>
    </row>
    <row r="143" spans="1:22" ht="17.25" customHeight="1" x14ac:dyDescent="0.3">
      <c r="A143" s="230">
        <v>423644</v>
      </c>
      <c r="B143" s="230" t="s">
        <v>1004</v>
      </c>
      <c r="C143" s="230" t="s">
        <v>546</v>
      </c>
      <c r="D143" s="230" t="s">
        <v>194</v>
      </c>
      <c r="E143" s="230" t="s">
        <v>142</v>
      </c>
      <c r="F143" s="230">
        <v>33390</v>
      </c>
      <c r="G143" s="230" t="s">
        <v>276</v>
      </c>
      <c r="H143" s="230" t="s">
        <v>1377</v>
      </c>
      <c r="I143" s="230" t="s">
        <v>1355</v>
      </c>
      <c r="J143" s="230" t="s">
        <v>290</v>
      </c>
      <c r="K143" s="230">
        <v>2009</v>
      </c>
      <c r="L143" s="230" t="s">
        <v>276</v>
      </c>
      <c r="V143" s="230" t="s">
        <v>882</v>
      </c>
    </row>
    <row r="144" spans="1:22" ht="17.25" customHeight="1" x14ac:dyDescent="0.3">
      <c r="A144" s="230">
        <v>420740</v>
      </c>
      <c r="B144" s="230" t="s">
        <v>1328</v>
      </c>
      <c r="C144" s="230" t="s">
        <v>108</v>
      </c>
      <c r="D144" s="230" t="s">
        <v>250</v>
      </c>
      <c r="E144" s="230" t="s">
        <v>142</v>
      </c>
      <c r="F144" s="230">
        <v>32981</v>
      </c>
      <c r="G144" s="230" t="s">
        <v>276</v>
      </c>
      <c r="H144" s="230" t="s">
        <v>1377</v>
      </c>
      <c r="I144" s="230" t="s">
        <v>1355</v>
      </c>
      <c r="J144" s="230" t="s">
        <v>291</v>
      </c>
      <c r="K144" s="230">
        <v>2009</v>
      </c>
      <c r="L144" s="230" t="s">
        <v>276</v>
      </c>
      <c r="U144" s="230" t="s">
        <v>882</v>
      </c>
      <c r="V144" s="230" t="s">
        <v>882</v>
      </c>
    </row>
    <row r="145" spans="1:22" ht="17.25" customHeight="1" x14ac:dyDescent="0.3">
      <c r="A145" s="230">
        <v>412611</v>
      </c>
      <c r="B145" s="230" t="s">
        <v>1183</v>
      </c>
      <c r="C145" s="230" t="s">
        <v>737</v>
      </c>
      <c r="D145" s="230" t="s">
        <v>251</v>
      </c>
      <c r="E145" s="230" t="s">
        <v>141</v>
      </c>
      <c r="F145" s="230">
        <v>33356</v>
      </c>
      <c r="G145" s="230" t="s">
        <v>276</v>
      </c>
      <c r="H145" s="230" t="s">
        <v>1377</v>
      </c>
      <c r="I145" s="230" t="s">
        <v>1355</v>
      </c>
      <c r="J145" s="230" t="s">
        <v>291</v>
      </c>
      <c r="K145" s="230">
        <v>2009</v>
      </c>
      <c r="L145" s="230" t="s">
        <v>276</v>
      </c>
      <c r="V145" s="230" t="s">
        <v>882</v>
      </c>
    </row>
    <row r="146" spans="1:22" ht="17.25" customHeight="1" x14ac:dyDescent="0.3">
      <c r="A146" s="230">
        <v>412686</v>
      </c>
      <c r="B146" s="230" t="s">
        <v>1184</v>
      </c>
      <c r="C146" s="230" t="s">
        <v>98</v>
      </c>
      <c r="D146" s="230" t="s">
        <v>366</v>
      </c>
      <c r="E146" s="230" t="s">
        <v>142</v>
      </c>
      <c r="F146" s="230">
        <v>33511</v>
      </c>
      <c r="G146" s="230" t="s">
        <v>276</v>
      </c>
      <c r="H146" s="230" t="s">
        <v>1377</v>
      </c>
      <c r="I146" s="230" t="s">
        <v>1355</v>
      </c>
      <c r="J146" s="230" t="s">
        <v>291</v>
      </c>
      <c r="K146" s="230">
        <v>2009</v>
      </c>
      <c r="L146" s="230" t="s">
        <v>276</v>
      </c>
    </row>
    <row r="147" spans="1:22" ht="17.25" customHeight="1" x14ac:dyDescent="0.3">
      <c r="A147" s="230">
        <v>418064</v>
      </c>
      <c r="B147" s="230" t="s">
        <v>1295</v>
      </c>
      <c r="C147" s="230" t="s">
        <v>442</v>
      </c>
      <c r="D147" s="230" t="s">
        <v>655</v>
      </c>
      <c r="E147" s="230" t="s">
        <v>142</v>
      </c>
      <c r="F147" s="230">
        <v>33604</v>
      </c>
      <c r="G147" s="230" t="s">
        <v>276</v>
      </c>
      <c r="H147" s="230" t="s">
        <v>1377</v>
      </c>
      <c r="I147" s="230" t="s">
        <v>1355</v>
      </c>
      <c r="J147" s="230" t="s">
        <v>291</v>
      </c>
      <c r="K147" s="230">
        <v>2009</v>
      </c>
      <c r="L147" s="230" t="s">
        <v>276</v>
      </c>
    </row>
    <row r="148" spans="1:22" ht="17.25" customHeight="1" x14ac:dyDescent="0.3">
      <c r="A148" s="230">
        <v>414495</v>
      </c>
      <c r="B148" s="230" t="s">
        <v>1241</v>
      </c>
      <c r="C148" s="230" t="s">
        <v>412</v>
      </c>
      <c r="D148" s="230" t="s">
        <v>224</v>
      </c>
      <c r="E148" s="230" t="s">
        <v>142</v>
      </c>
      <c r="F148" s="230">
        <v>32625</v>
      </c>
      <c r="G148" s="230" t="s">
        <v>276</v>
      </c>
      <c r="H148" s="230" t="s">
        <v>1377</v>
      </c>
      <c r="I148" s="230" t="s">
        <v>1355</v>
      </c>
      <c r="J148" s="230" t="s">
        <v>290</v>
      </c>
      <c r="K148" s="230">
        <v>2010</v>
      </c>
      <c r="L148" s="230" t="s">
        <v>276</v>
      </c>
    </row>
    <row r="149" spans="1:22" ht="17.25" customHeight="1" x14ac:dyDescent="0.3">
      <c r="A149" s="230">
        <v>414637</v>
      </c>
      <c r="B149" s="230" t="s">
        <v>1320</v>
      </c>
      <c r="C149" s="230" t="s">
        <v>898</v>
      </c>
      <c r="D149" s="230" t="s">
        <v>503</v>
      </c>
      <c r="E149" s="230" t="s">
        <v>142</v>
      </c>
      <c r="F149" s="230">
        <v>33311</v>
      </c>
      <c r="G149" s="230" t="s">
        <v>276</v>
      </c>
      <c r="H149" s="230" t="s">
        <v>1377</v>
      </c>
      <c r="I149" s="230" t="s">
        <v>1355</v>
      </c>
      <c r="J149" s="230" t="s">
        <v>290</v>
      </c>
      <c r="K149" s="230">
        <v>2010</v>
      </c>
      <c r="L149" s="230" t="s">
        <v>276</v>
      </c>
    </row>
    <row r="150" spans="1:22" ht="17.25" customHeight="1" x14ac:dyDescent="0.3">
      <c r="A150" s="230">
        <v>422121</v>
      </c>
      <c r="B150" s="230" t="s">
        <v>1030</v>
      </c>
      <c r="C150" s="230" t="s">
        <v>81</v>
      </c>
      <c r="D150" s="230" t="s">
        <v>228</v>
      </c>
      <c r="E150" s="230" t="s">
        <v>141</v>
      </c>
      <c r="F150" s="230">
        <v>33327</v>
      </c>
      <c r="G150" s="230" t="s">
        <v>1382</v>
      </c>
      <c r="H150" s="230" t="s">
        <v>1377</v>
      </c>
      <c r="I150" s="230" t="s">
        <v>1355</v>
      </c>
      <c r="J150" s="230" t="s">
        <v>290</v>
      </c>
      <c r="K150" s="230">
        <v>2010</v>
      </c>
      <c r="L150" s="230" t="s">
        <v>276</v>
      </c>
      <c r="V150" s="230" t="s">
        <v>882</v>
      </c>
    </row>
    <row r="151" spans="1:22" ht="17.25" customHeight="1" x14ac:dyDescent="0.3">
      <c r="A151" s="230">
        <v>416099</v>
      </c>
      <c r="B151" s="230" t="s">
        <v>1291</v>
      </c>
      <c r="C151" s="230" t="s">
        <v>68</v>
      </c>
      <c r="D151" s="230" t="s">
        <v>1292</v>
      </c>
      <c r="E151" s="230" t="s">
        <v>141</v>
      </c>
      <c r="F151" s="230">
        <v>33252</v>
      </c>
      <c r="G151" s="230" t="s">
        <v>276</v>
      </c>
      <c r="H151" s="230" t="s">
        <v>1377</v>
      </c>
      <c r="I151" s="230" t="s">
        <v>1355</v>
      </c>
      <c r="J151" s="230" t="s">
        <v>290</v>
      </c>
      <c r="K151" s="230">
        <v>2011</v>
      </c>
      <c r="L151" s="230" t="s">
        <v>276</v>
      </c>
    </row>
    <row r="152" spans="1:22" ht="17.25" customHeight="1" x14ac:dyDescent="0.3">
      <c r="A152" s="230">
        <v>417544</v>
      </c>
      <c r="B152" s="230" t="s">
        <v>1293</v>
      </c>
      <c r="C152" s="230" t="s">
        <v>498</v>
      </c>
      <c r="D152" s="230" t="s">
        <v>1294</v>
      </c>
      <c r="E152" s="230" t="s">
        <v>142</v>
      </c>
      <c r="F152" s="230">
        <v>33793</v>
      </c>
      <c r="G152" s="230" t="s">
        <v>276</v>
      </c>
      <c r="H152" s="230" t="s">
        <v>1377</v>
      </c>
      <c r="I152" s="230" t="s">
        <v>1355</v>
      </c>
      <c r="J152" s="230" t="s">
        <v>290</v>
      </c>
      <c r="K152" s="230">
        <v>2011</v>
      </c>
      <c r="L152" s="230" t="s">
        <v>276</v>
      </c>
      <c r="V152" s="230" t="s">
        <v>882</v>
      </c>
    </row>
    <row r="153" spans="1:22" ht="17.25" customHeight="1" x14ac:dyDescent="0.3">
      <c r="A153" s="230">
        <v>415137</v>
      </c>
      <c r="B153" s="230" t="s">
        <v>1290</v>
      </c>
      <c r="C153" s="230" t="s">
        <v>121</v>
      </c>
      <c r="D153" s="230" t="s">
        <v>1053</v>
      </c>
      <c r="E153" s="230" t="s">
        <v>142</v>
      </c>
      <c r="F153" s="230">
        <v>33998</v>
      </c>
      <c r="G153" s="230" t="s">
        <v>276</v>
      </c>
      <c r="H153" s="230" t="s">
        <v>1377</v>
      </c>
      <c r="I153" s="230" t="s">
        <v>1355</v>
      </c>
      <c r="J153" s="230" t="s">
        <v>290</v>
      </c>
      <c r="K153" s="230">
        <v>2011</v>
      </c>
      <c r="L153" s="230" t="s">
        <v>276</v>
      </c>
    </row>
    <row r="154" spans="1:22" ht="17.25" customHeight="1" x14ac:dyDescent="0.3">
      <c r="A154" s="230">
        <v>416439</v>
      </c>
      <c r="B154" s="230" t="s">
        <v>1198</v>
      </c>
      <c r="C154" s="230" t="s">
        <v>379</v>
      </c>
      <c r="D154" s="230" t="s">
        <v>230</v>
      </c>
      <c r="E154" s="230" t="s">
        <v>141</v>
      </c>
      <c r="F154" s="230">
        <v>34362</v>
      </c>
      <c r="G154" s="230" t="s">
        <v>276</v>
      </c>
      <c r="H154" s="230" t="s">
        <v>1377</v>
      </c>
      <c r="I154" s="230" t="s">
        <v>1355</v>
      </c>
      <c r="J154" s="230" t="s">
        <v>290</v>
      </c>
      <c r="K154" s="230">
        <v>2011</v>
      </c>
      <c r="L154" s="230" t="s">
        <v>276</v>
      </c>
    </row>
    <row r="155" spans="1:22" ht="17.25" customHeight="1" x14ac:dyDescent="0.3">
      <c r="A155" s="230">
        <v>417355</v>
      </c>
      <c r="B155" s="230" t="s">
        <v>1204</v>
      </c>
      <c r="C155" s="230" t="s">
        <v>62</v>
      </c>
      <c r="D155" s="230" t="s">
        <v>520</v>
      </c>
      <c r="E155" s="230" t="s">
        <v>141</v>
      </c>
      <c r="F155" s="230">
        <v>33970</v>
      </c>
      <c r="G155" s="230" t="s">
        <v>276</v>
      </c>
      <c r="H155" s="230" t="s">
        <v>1377</v>
      </c>
      <c r="I155" s="230" t="s">
        <v>1355</v>
      </c>
      <c r="J155" s="230" t="s">
        <v>291</v>
      </c>
      <c r="K155" s="230">
        <v>2011</v>
      </c>
      <c r="L155" s="230" t="s">
        <v>276</v>
      </c>
    </row>
    <row r="156" spans="1:22" ht="17.25" customHeight="1" x14ac:dyDescent="0.3">
      <c r="A156" s="230">
        <v>419109</v>
      </c>
      <c r="B156" s="230" t="s">
        <v>1212</v>
      </c>
      <c r="C156" s="230" t="s">
        <v>480</v>
      </c>
      <c r="D156" s="230" t="s">
        <v>225</v>
      </c>
      <c r="E156" s="230" t="s">
        <v>141</v>
      </c>
      <c r="F156" s="230">
        <v>34008</v>
      </c>
      <c r="G156" s="230" t="s">
        <v>276</v>
      </c>
      <c r="H156" s="230" t="s">
        <v>1377</v>
      </c>
      <c r="I156" s="230" t="s">
        <v>1355</v>
      </c>
      <c r="J156" s="230" t="s">
        <v>291</v>
      </c>
      <c r="K156" s="230">
        <v>2011</v>
      </c>
      <c r="L156" s="230" t="s">
        <v>276</v>
      </c>
    </row>
    <row r="157" spans="1:22" ht="17.25" customHeight="1" x14ac:dyDescent="0.3">
      <c r="A157" s="230">
        <v>415654</v>
      </c>
      <c r="B157" s="230" t="s">
        <v>1192</v>
      </c>
      <c r="C157" s="230" t="s">
        <v>1010</v>
      </c>
      <c r="D157" s="230" t="s">
        <v>201</v>
      </c>
      <c r="E157" s="230" t="s">
        <v>141</v>
      </c>
      <c r="F157" s="230">
        <v>34352</v>
      </c>
      <c r="G157" s="230" t="s">
        <v>276</v>
      </c>
      <c r="H157" s="230" t="s">
        <v>1377</v>
      </c>
      <c r="I157" s="230" t="s">
        <v>1355</v>
      </c>
      <c r="J157" s="230" t="s">
        <v>291</v>
      </c>
      <c r="K157" s="230">
        <v>2011</v>
      </c>
      <c r="L157" s="230" t="s">
        <v>276</v>
      </c>
    </row>
    <row r="158" spans="1:22" ht="17.25" customHeight="1" x14ac:dyDescent="0.3">
      <c r="A158" s="230">
        <v>425433</v>
      </c>
      <c r="B158" s="230" t="s">
        <v>1095</v>
      </c>
      <c r="C158" s="230" t="s">
        <v>1096</v>
      </c>
      <c r="D158" s="230" t="s">
        <v>208</v>
      </c>
      <c r="E158" s="230" t="s">
        <v>142</v>
      </c>
      <c r="F158" s="230">
        <v>34336</v>
      </c>
      <c r="G158" s="230" t="s">
        <v>276</v>
      </c>
      <c r="H158" s="230" t="s">
        <v>1377</v>
      </c>
      <c r="I158" s="230" t="s">
        <v>1355</v>
      </c>
      <c r="J158" s="230" t="s">
        <v>290</v>
      </c>
      <c r="K158" s="230">
        <v>2012</v>
      </c>
      <c r="L158" s="230" t="s">
        <v>276</v>
      </c>
      <c r="U158" s="230" t="s">
        <v>882</v>
      </c>
      <c r="V158" s="230" t="s">
        <v>882</v>
      </c>
    </row>
    <row r="159" spans="1:22" ht="17.25" customHeight="1" x14ac:dyDescent="0.3">
      <c r="A159" s="230">
        <v>417975</v>
      </c>
      <c r="B159" s="230" t="s">
        <v>795</v>
      </c>
      <c r="C159" s="230" t="s">
        <v>92</v>
      </c>
      <c r="D159" s="230" t="s">
        <v>796</v>
      </c>
      <c r="E159" s="230" t="s">
        <v>142</v>
      </c>
      <c r="F159" s="230">
        <v>34399</v>
      </c>
      <c r="G159" s="230" t="s">
        <v>287</v>
      </c>
      <c r="H159" s="230" t="s">
        <v>1377</v>
      </c>
      <c r="I159" s="230" t="s">
        <v>1355</v>
      </c>
      <c r="J159" s="230" t="s">
        <v>290</v>
      </c>
      <c r="K159" s="230">
        <v>2012</v>
      </c>
      <c r="L159" s="230" t="s">
        <v>276</v>
      </c>
    </row>
    <row r="160" spans="1:22" ht="17.25" customHeight="1" x14ac:dyDescent="0.3">
      <c r="A160" s="230">
        <v>420159</v>
      </c>
      <c r="B160" s="230" t="s">
        <v>1308</v>
      </c>
      <c r="C160" s="230" t="s">
        <v>1044</v>
      </c>
      <c r="D160" s="230" t="s">
        <v>1309</v>
      </c>
      <c r="E160" s="230" t="s">
        <v>141</v>
      </c>
      <c r="F160" s="230">
        <v>34493</v>
      </c>
      <c r="G160" s="230" t="s">
        <v>276</v>
      </c>
      <c r="H160" s="230" t="s">
        <v>1377</v>
      </c>
      <c r="I160" s="230" t="s">
        <v>1355</v>
      </c>
      <c r="J160" s="230" t="s">
        <v>290</v>
      </c>
      <c r="K160" s="230">
        <v>2012</v>
      </c>
      <c r="L160" s="230" t="s">
        <v>276</v>
      </c>
      <c r="V160" s="230" t="s">
        <v>882</v>
      </c>
    </row>
    <row r="161" spans="1:22" ht="17.25" customHeight="1" x14ac:dyDescent="0.3">
      <c r="A161" s="230">
        <v>418073</v>
      </c>
      <c r="B161" s="230" t="s">
        <v>1296</v>
      </c>
      <c r="C161" s="230" t="s">
        <v>545</v>
      </c>
      <c r="D161" s="230" t="s">
        <v>475</v>
      </c>
      <c r="E161" s="230" t="s">
        <v>142</v>
      </c>
      <c r="F161" s="230">
        <v>34338</v>
      </c>
      <c r="G161" s="230" t="s">
        <v>276</v>
      </c>
      <c r="H161" s="230" t="s">
        <v>1377</v>
      </c>
      <c r="I161" s="230" t="s">
        <v>1355</v>
      </c>
      <c r="J161" s="230" t="s">
        <v>291</v>
      </c>
      <c r="K161" s="230">
        <v>2012</v>
      </c>
      <c r="L161" s="230" t="s">
        <v>276</v>
      </c>
    </row>
    <row r="162" spans="1:22" ht="17.25" customHeight="1" x14ac:dyDescent="0.3">
      <c r="A162" s="230">
        <v>420434</v>
      </c>
      <c r="B162" s="230" t="s">
        <v>1063</v>
      </c>
      <c r="C162" s="230" t="s">
        <v>442</v>
      </c>
      <c r="D162" s="230" t="s">
        <v>950</v>
      </c>
      <c r="E162" s="230" t="s">
        <v>142</v>
      </c>
      <c r="F162" s="230">
        <v>34391</v>
      </c>
      <c r="G162" s="230" t="s">
        <v>276</v>
      </c>
      <c r="H162" s="230" t="s">
        <v>1377</v>
      </c>
      <c r="I162" s="230" t="s">
        <v>1355</v>
      </c>
      <c r="J162" s="230" t="s">
        <v>291</v>
      </c>
      <c r="K162" s="230">
        <v>2012</v>
      </c>
      <c r="L162" s="230" t="s">
        <v>276</v>
      </c>
      <c r="S162" s="230" t="s">
        <v>882</v>
      </c>
      <c r="T162" s="230" t="s">
        <v>882</v>
      </c>
      <c r="U162" s="230" t="s">
        <v>882</v>
      </c>
      <c r="V162" s="230" t="s">
        <v>882</v>
      </c>
    </row>
    <row r="163" spans="1:22" ht="17.25" customHeight="1" x14ac:dyDescent="0.3">
      <c r="A163" s="230">
        <v>419844</v>
      </c>
      <c r="B163" s="230" t="s">
        <v>1319</v>
      </c>
      <c r="C163" s="230" t="s">
        <v>696</v>
      </c>
      <c r="D163" s="230" t="s">
        <v>91</v>
      </c>
      <c r="E163" s="230" t="s">
        <v>141</v>
      </c>
      <c r="F163" s="230">
        <v>34900</v>
      </c>
      <c r="G163" s="230" t="s">
        <v>276</v>
      </c>
      <c r="H163" s="230" t="s">
        <v>1377</v>
      </c>
      <c r="I163" s="230" t="s">
        <v>1355</v>
      </c>
      <c r="J163" s="230" t="s">
        <v>291</v>
      </c>
      <c r="K163" s="230">
        <v>2012</v>
      </c>
      <c r="L163" s="230" t="s">
        <v>276</v>
      </c>
      <c r="V163" s="230" t="s">
        <v>882</v>
      </c>
    </row>
    <row r="164" spans="1:22" ht="17.25" customHeight="1" x14ac:dyDescent="0.3">
      <c r="A164" s="230">
        <v>425082</v>
      </c>
      <c r="B164" s="230" t="s">
        <v>1089</v>
      </c>
      <c r="C164" s="230" t="s">
        <v>361</v>
      </c>
      <c r="D164" s="230" t="s">
        <v>423</v>
      </c>
      <c r="E164" s="230" t="s">
        <v>141</v>
      </c>
      <c r="F164" s="230">
        <v>35065</v>
      </c>
      <c r="G164" s="230" t="s">
        <v>276</v>
      </c>
      <c r="H164" s="230" t="s">
        <v>1377</v>
      </c>
      <c r="I164" s="230" t="s">
        <v>1355</v>
      </c>
      <c r="J164" s="230" t="s">
        <v>290</v>
      </c>
      <c r="K164" s="230">
        <v>2013</v>
      </c>
      <c r="L164" s="230" t="s">
        <v>276</v>
      </c>
    </row>
    <row r="165" spans="1:22" ht="17.25" customHeight="1" x14ac:dyDescent="0.3">
      <c r="A165" s="230">
        <v>419304</v>
      </c>
      <c r="B165" s="230" t="s">
        <v>808</v>
      </c>
      <c r="C165" s="230" t="s">
        <v>72</v>
      </c>
      <c r="D165" s="230" t="s">
        <v>222</v>
      </c>
      <c r="E165" s="230" t="s">
        <v>142</v>
      </c>
      <c r="F165" s="230">
        <v>34773</v>
      </c>
      <c r="G165" s="230" t="s">
        <v>276</v>
      </c>
      <c r="H165" s="230" t="s">
        <v>1377</v>
      </c>
      <c r="I165" s="230" t="s">
        <v>1355</v>
      </c>
      <c r="J165" s="230" t="s">
        <v>290</v>
      </c>
      <c r="K165" s="230">
        <v>2013</v>
      </c>
      <c r="L165" s="230" t="s">
        <v>276</v>
      </c>
    </row>
    <row r="166" spans="1:22" ht="17.25" customHeight="1" x14ac:dyDescent="0.3">
      <c r="A166" s="230">
        <v>418107</v>
      </c>
      <c r="B166" s="230" t="s">
        <v>747</v>
      </c>
      <c r="C166" s="230" t="s">
        <v>501</v>
      </c>
      <c r="D166" s="230" t="s">
        <v>129</v>
      </c>
      <c r="E166" s="230" t="s">
        <v>141</v>
      </c>
      <c r="F166" s="230">
        <v>34879</v>
      </c>
      <c r="G166" s="230" t="s">
        <v>276</v>
      </c>
      <c r="H166" s="230" t="s">
        <v>1377</v>
      </c>
      <c r="I166" s="230" t="s">
        <v>1355</v>
      </c>
      <c r="J166" s="230" t="s">
        <v>290</v>
      </c>
      <c r="K166" s="230">
        <v>2013</v>
      </c>
      <c r="L166" s="230" t="s">
        <v>276</v>
      </c>
    </row>
    <row r="167" spans="1:22" ht="17.25" customHeight="1" x14ac:dyDescent="0.3">
      <c r="A167" s="230">
        <v>419639</v>
      </c>
      <c r="B167" s="230" t="s">
        <v>1219</v>
      </c>
      <c r="C167" s="230" t="s">
        <v>648</v>
      </c>
      <c r="D167" s="230" t="s">
        <v>222</v>
      </c>
      <c r="E167" s="230" t="s">
        <v>142</v>
      </c>
      <c r="F167" s="230">
        <v>35065</v>
      </c>
      <c r="G167" s="230" t="s">
        <v>276</v>
      </c>
      <c r="H167" s="230" t="s">
        <v>1377</v>
      </c>
      <c r="I167" s="230" t="s">
        <v>1355</v>
      </c>
      <c r="J167" s="230" t="s">
        <v>290</v>
      </c>
      <c r="K167" s="230">
        <v>2013</v>
      </c>
      <c r="L167" s="230" t="s">
        <v>276</v>
      </c>
    </row>
    <row r="168" spans="1:22" ht="17.25" customHeight="1" x14ac:dyDescent="0.3">
      <c r="A168" s="230">
        <v>417388</v>
      </c>
      <c r="B168" s="230" t="s">
        <v>791</v>
      </c>
      <c r="C168" s="230" t="s">
        <v>61</v>
      </c>
      <c r="D168" s="230" t="s">
        <v>204</v>
      </c>
      <c r="E168" s="230" t="s">
        <v>141</v>
      </c>
      <c r="F168" s="230">
        <v>35065</v>
      </c>
      <c r="G168" s="230" t="s">
        <v>276</v>
      </c>
      <c r="H168" s="230" t="s">
        <v>1377</v>
      </c>
      <c r="I168" s="230" t="s">
        <v>1355</v>
      </c>
      <c r="J168" s="230" t="s">
        <v>290</v>
      </c>
      <c r="K168" s="230">
        <v>2013</v>
      </c>
      <c r="L168" s="230" t="s">
        <v>276</v>
      </c>
    </row>
    <row r="169" spans="1:22" ht="17.25" customHeight="1" x14ac:dyDescent="0.3">
      <c r="A169" s="230">
        <v>419951</v>
      </c>
      <c r="B169" s="230" t="s">
        <v>1302</v>
      </c>
      <c r="C169" s="230" t="s">
        <v>83</v>
      </c>
      <c r="D169" s="230" t="s">
        <v>200</v>
      </c>
      <c r="E169" s="230" t="s">
        <v>141</v>
      </c>
      <c r="F169" s="230">
        <v>35065</v>
      </c>
      <c r="G169" s="230" t="s">
        <v>276</v>
      </c>
      <c r="H169" s="230" t="s">
        <v>1377</v>
      </c>
      <c r="I169" s="230" t="s">
        <v>1355</v>
      </c>
      <c r="J169" s="230" t="s">
        <v>290</v>
      </c>
      <c r="K169" s="230">
        <v>2013</v>
      </c>
      <c r="L169" s="230" t="s">
        <v>276</v>
      </c>
    </row>
    <row r="170" spans="1:22" ht="17.25" customHeight="1" x14ac:dyDescent="0.3">
      <c r="A170" s="230">
        <v>421479</v>
      </c>
      <c r="B170" s="230" t="s">
        <v>1105</v>
      </c>
      <c r="C170" s="230" t="s">
        <v>88</v>
      </c>
      <c r="D170" s="230" t="s">
        <v>222</v>
      </c>
      <c r="E170" s="230" t="s">
        <v>141</v>
      </c>
      <c r="F170" s="230">
        <v>35174</v>
      </c>
      <c r="G170" s="230" t="s">
        <v>276</v>
      </c>
      <c r="H170" s="230" t="s">
        <v>1377</v>
      </c>
      <c r="I170" s="230" t="s">
        <v>1355</v>
      </c>
      <c r="J170" s="230" t="s">
        <v>290</v>
      </c>
      <c r="K170" s="230">
        <v>2013</v>
      </c>
      <c r="L170" s="230" t="s">
        <v>276</v>
      </c>
      <c r="U170" s="230" t="s">
        <v>882</v>
      </c>
      <c r="V170" s="230" t="s">
        <v>882</v>
      </c>
    </row>
    <row r="171" spans="1:22" ht="17.25" customHeight="1" x14ac:dyDescent="0.3">
      <c r="A171" s="230">
        <v>416581</v>
      </c>
      <c r="B171" s="230" t="s">
        <v>1199</v>
      </c>
      <c r="C171" s="230" t="s">
        <v>81</v>
      </c>
      <c r="D171" s="230" t="s">
        <v>217</v>
      </c>
      <c r="E171" s="230" t="s">
        <v>142</v>
      </c>
      <c r="F171" s="230">
        <v>34703</v>
      </c>
      <c r="G171" s="230" t="s">
        <v>276</v>
      </c>
      <c r="H171" s="230" t="s">
        <v>1377</v>
      </c>
      <c r="I171" s="230" t="s">
        <v>1355</v>
      </c>
      <c r="J171" s="230" t="s">
        <v>291</v>
      </c>
      <c r="K171" s="230">
        <v>2013</v>
      </c>
      <c r="L171" s="230" t="s">
        <v>276</v>
      </c>
      <c r="V171" s="230" t="s">
        <v>882</v>
      </c>
    </row>
    <row r="172" spans="1:22" ht="17.25" customHeight="1" x14ac:dyDescent="0.3">
      <c r="A172" s="230">
        <v>422311</v>
      </c>
      <c r="B172" s="230" t="s">
        <v>861</v>
      </c>
      <c r="C172" s="230" t="s">
        <v>468</v>
      </c>
      <c r="D172" s="230" t="s">
        <v>222</v>
      </c>
      <c r="E172" s="230" t="s">
        <v>142</v>
      </c>
      <c r="F172" s="230">
        <v>34846</v>
      </c>
      <c r="G172" s="230" t="s">
        <v>276</v>
      </c>
      <c r="H172" s="230" t="s">
        <v>1377</v>
      </c>
      <c r="I172" s="230" t="s">
        <v>1355</v>
      </c>
      <c r="J172" s="230" t="s">
        <v>291</v>
      </c>
      <c r="K172" s="230">
        <v>2013</v>
      </c>
      <c r="L172" s="230" t="s">
        <v>276</v>
      </c>
      <c r="U172" s="230" t="s">
        <v>882</v>
      </c>
      <c r="V172" s="230" t="s">
        <v>882</v>
      </c>
    </row>
    <row r="173" spans="1:22" ht="17.25" customHeight="1" x14ac:dyDescent="0.3">
      <c r="A173" s="230">
        <v>419452</v>
      </c>
      <c r="B173" s="230" t="s">
        <v>1301</v>
      </c>
      <c r="C173" s="230" t="s">
        <v>75</v>
      </c>
      <c r="D173" s="230" t="s">
        <v>228</v>
      </c>
      <c r="E173" s="230" t="s">
        <v>141</v>
      </c>
      <c r="F173" s="230">
        <v>34857</v>
      </c>
      <c r="G173" s="230" t="s">
        <v>276</v>
      </c>
      <c r="H173" s="230" t="s">
        <v>1377</v>
      </c>
      <c r="I173" s="230" t="s">
        <v>1355</v>
      </c>
      <c r="J173" s="230" t="s">
        <v>291</v>
      </c>
      <c r="K173" s="230">
        <v>2013</v>
      </c>
      <c r="L173" s="230" t="s">
        <v>276</v>
      </c>
    </row>
    <row r="174" spans="1:22" ht="17.25" customHeight="1" x14ac:dyDescent="0.3">
      <c r="A174" s="230">
        <v>425708</v>
      </c>
      <c r="B174" s="230" t="s">
        <v>977</v>
      </c>
      <c r="C174" s="230" t="s">
        <v>978</v>
      </c>
      <c r="D174" s="230" t="s">
        <v>565</v>
      </c>
      <c r="E174" s="230" t="s">
        <v>142</v>
      </c>
      <c r="F174" s="230">
        <v>35163</v>
      </c>
      <c r="G174" s="230" t="s">
        <v>276</v>
      </c>
      <c r="H174" s="230" t="s">
        <v>1377</v>
      </c>
      <c r="I174" s="230" t="s">
        <v>1355</v>
      </c>
      <c r="J174" s="230" t="s">
        <v>290</v>
      </c>
      <c r="K174" s="230">
        <v>2014</v>
      </c>
      <c r="L174" s="230" t="s">
        <v>276</v>
      </c>
      <c r="V174" s="230" t="s">
        <v>882</v>
      </c>
    </row>
    <row r="175" spans="1:22" ht="17.25" customHeight="1" x14ac:dyDescent="0.3">
      <c r="A175" s="230">
        <v>425482</v>
      </c>
      <c r="B175" s="230" t="s">
        <v>968</v>
      </c>
      <c r="C175" s="230" t="s">
        <v>969</v>
      </c>
      <c r="D175" s="230" t="s">
        <v>970</v>
      </c>
      <c r="E175" s="230" t="s">
        <v>141</v>
      </c>
      <c r="F175" s="230">
        <v>35210</v>
      </c>
      <c r="G175" s="230" t="s">
        <v>276</v>
      </c>
      <c r="H175" s="230" t="s">
        <v>1377</v>
      </c>
      <c r="I175" s="230" t="s">
        <v>1355</v>
      </c>
      <c r="J175" s="230" t="s">
        <v>290</v>
      </c>
      <c r="K175" s="230">
        <v>2014</v>
      </c>
      <c r="L175" s="230" t="s">
        <v>276</v>
      </c>
      <c r="V175" s="230" t="s">
        <v>882</v>
      </c>
    </row>
    <row r="176" spans="1:22" ht="17.25" customHeight="1" x14ac:dyDescent="0.3">
      <c r="A176" s="230">
        <v>418669</v>
      </c>
      <c r="B176" s="230" t="s">
        <v>1211</v>
      </c>
      <c r="C176" s="230" t="s">
        <v>83</v>
      </c>
      <c r="D176" s="230" t="s">
        <v>222</v>
      </c>
      <c r="E176" s="230" t="s">
        <v>141</v>
      </c>
      <c r="F176" s="230">
        <v>33970</v>
      </c>
      <c r="G176" s="230" t="s">
        <v>276</v>
      </c>
      <c r="H176" s="230" t="s">
        <v>1377</v>
      </c>
      <c r="I176" s="230" t="s">
        <v>1355</v>
      </c>
      <c r="J176" s="230" t="s">
        <v>290</v>
      </c>
      <c r="K176" s="230">
        <v>2014</v>
      </c>
      <c r="L176" s="230" t="s">
        <v>276</v>
      </c>
    </row>
    <row r="177" spans="1:22" ht="17.25" customHeight="1" x14ac:dyDescent="0.3">
      <c r="A177" s="230">
        <v>419089</v>
      </c>
      <c r="B177" s="230" t="s">
        <v>804</v>
      </c>
      <c r="C177" s="230" t="s">
        <v>542</v>
      </c>
      <c r="D177" s="230" t="s">
        <v>562</v>
      </c>
      <c r="E177" s="230" t="s">
        <v>142</v>
      </c>
      <c r="F177" s="230">
        <v>35065</v>
      </c>
      <c r="G177" s="230" t="s">
        <v>276</v>
      </c>
      <c r="H177" s="230" t="s">
        <v>1377</v>
      </c>
      <c r="I177" s="230" t="s">
        <v>1355</v>
      </c>
      <c r="J177" s="230" t="s">
        <v>290</v>
      </c>
      <c r="K177" s="230">
        <v>2014</v>
      </c>
      <c r="L177" s="230" t="s">
        <v>276</v>
      </c>
    </row>
    <row r="178" spans="1:22" ht="17.25" customHeight="1" x14ac:dyDescent="0.3">
      <c r="A178" s="230">
        <v>419955</v>
      </c>
      <c r="B178" s="230" t="s">
        <v>1303</v>
      </c>
      <c r="C178" s="230" t="s">
        <v>104</v>
      </c>
      <c r="D178" s="230" t="s">
        <v>207</v>
      </c>
      <c r="E178" s="230" t="s">
        <v>142</v>
      </c>
      <c r="F178" s="230">
        <v>35065</v>
      </c>
      <c r="G178" s="230" t="s">
        <v>276</v>
      </c>
      <c r="H178" s="230" t="s">
        <v>1377</v>
      </c>
      <c r="I178" s="230" t="s">
        <v>1355</v>
      </c>
      <c r="J178" s="230" t="s">
        <v>290</v>
      </c>
      <c r="K178" s="230">
        <v>2014</v>
      </c>
      <c r="L178" s="230" t="s">
        <v>276</v>
      </c>
    </row>
    <row r="179" spans="1:22" ht="17.25" customHeight="1" x14ac:dyDescent="0.3">
      <c r="A179" s="230">
        <v>419170</v>
      </c>
      <c r="B179" s="230" t="s">
        <v>1069</v>
      </c>
      <c r="C179" s="230" t="s">
        <v>372</v>
      </c>
      <c r="D179" s="230" t="s">
        <v>1070</v>
      </c>
      <c r="E179" s="230" t="s">
        <v>142</v>
      </c>
      <c r="F179" s="230">
        <v>35065</v>
      </c>
      <c r="G179" s="230" t="s">
        <v>276</v>
      </c>
      <c r="H179" s="230" t="s">
        <v>1377</v>
      </c>
      <c r="I179" s="230" t="s">
        <v>1355</v>
      </c>
      <c r="J179" s="230" t="s">
        <v>290</v>
      </c>
      <c r="K179" s="230">
        <v>2014</v>
      </c>
      <c r="L179" s="230" t="s">
        <v>276</v>
      </c>
      <c r="S179" s="230" t="s">
        <v>882</v>
      </c>
      <c r="U179" s="230" t="s">
        <v>882</v>
      </c>
      <c r="V179" s="230" t="s">
        <v>882</v>
      </c>
    </row>
    <row r="180" spans="1:22" ht="17.25" customHeight="1" x14ac:dyDescent="0.3">
      <c r="A180" s="230">
        <v>419872</v>
      </c>
      <c r="B180" s="230" t="s">
        <v>819</v>
      </c>
      <c r="C180" s="230" t="s">
        <v>810</v>
      </c>
      <c r="D180" s="230" t="s">
        <v>215</v>
      </c>
      <c r="E180" s="230" t="s">
        <v>141</v>
      </c>
      <c r="F180" s="230">
        <v>35065</v>
      </c>
      <c r="G180" s="230" t="s">
        <v>276</v>
      </c>
      <c r="H180" s="230" t="s">
        <v>1377</v>
      </c>
      <c r="I180" s="230" t="s">
        <v>1355</v>
      </c>
      <c r="J180" s="230" t="s">
        <v>290</v>
      </c>
      <c r="K180" s="230">
        <v>2014</v>
      </c>
      <c r="L180" s="230" t="s">
        <v>276</v>
      </c>
      <c r="V180" s="230" t="s">
        <v>882</v>
      </c>
    </row>
    <row r="181" spans="1:22" ht="17.25" customHeight="1" x14ac:dyDescent="0.3">
      <c r="A181" s="230">
        <v>418131</v>
      </c>
      <c r="B181" s="230" t="s">
        <v>1276</v>
      </c>
      <c r="C181" s="230" t="s">
        <v>85</v>
      </c>
      <c r="D181" s="230" t="s">
        <v>90</v>
      </c>
      <c r="E181" s="230" t="s">
        <v>142</v>
      </c>
      <c r="F181" s="230">
        <v>35172</v>
      </c>
      <c r="G181" s="230" t="s">
        <v>276</v>
      </c>
      <c r="H181" s="230" t="s">
        <v>1377</v>
      </c>
      <c r="I181" s="230" t="s">
        <v>1355</v>
      </c>
      <c r="J181" s="230" t="s">
        <v>290</v>
      </c>
      <c r="K181" s="230">
        <v>2014</v>
      </c>
      <c r="L181" s="230" t="s">
        <v>276</v>
      </c>
      <c r="S181" s="230" t="s">
        <v>882</v>
      </c>
      <c r="T181" s="230" t="s">
        <v>882</v>
      </c>
      <c r="V181" s="230" t="s">
        <v>882</v>
      </c>
    </row>
    <row r="182" spans="1:22" ht="17.25" customHeight="1" x14ac:dyDescent="0.3">
      <c r="A182" s="230">
        <v>424073</v>
      </c>
      <c r="B182" s="230" t="s">
        <v>870</v>
      </c>
      <c r="C182" s="230" t="s">
        <v>132</v>
      </c>
      <c r="D182" s="230" t="s">
        <v>214</v>
      </c>
      <c r="E182" s="230" t="s">
        <v>142</v>
      </c>
      <c r="F182" s="230">
        <v>35236</v>
      </c>
      <c r="G182" s="230" t="s">
        <v>276</v>
      </c>
      <c r="H182" s="230" t="s">
        <v>1377</v>
      </c>
      <c r="I182" s="230" t="s">
        <v>1355</v>
      </c>
      <c r="J182" s="230" t="s">
        <v>290</v>
      </c>
      <c r="K182" s="230">
        <v>2014</v>
      </c>
      <c r="L182" s="230" t="s">
        <v>276</v>
      </c>
    </row>
    <row r="183" spans="1:22" ht="17.25" customHeight="1" x14ac:dyDescent="0.3">
      <c r="A183" s="230">
        <v>425075</v>
      </c>
      <c r="B183" s="230" t="s">
        <v>1088</v>
      </c>
      <c r="C183" s="230" t="s">
        <v>119</v>
      </c>
      <c r="D183" s="230" t="s">
        <v>1055</v>
      </c>
      <c r="E183" s="230" t="s">
        <v>141</v>
      </c>
      <c r="F183" s="230">
        <v>35446</v>
      </c>
      <c r="G183" s="230" t="s">
        <v>276</v>
      </c>
      <c r="H183" s="230" t="s">
        <v>1377</v>
      </c>
      <c r="I183" s="230" t="s">
        <v>1355</v>
      </c>
      <c r="J183" s="230" t="s">
        <v>290</v>
      </c>
      <c r="K183" s="230">
        <v>2014</v>
      </c>
      <c r="L183" s="230" t="s">
        <v>276</v>
      </c>
      <c r="U183" s="230" t="s">
        <v>882</v>
      </c>
      <c r="V183" s="230" t="s">
        <v>882</v>
      </c>
    </row>
    <row r="184" spans="1:22" ht="17.25" customHeight="1" x14ac:dyDescent="0.3">
      <c r="A184" s="230">
        <v>407165</v>
      </c>
      <c r="B184" s="230" t="s">
        <v>1279</v>
      </c>
      <c r="C184" s="230" t="s">
        <v>471</v>
      </c>
      <c r="D184" s="230" t="s">
        <v>1280</v>
      </c>
      <c r="E184" s="230" t="s">
        <v>141</v>
      </c>
      <c r="F184" s="230">
        <v>31471</v>
      </c>
      <c r="G184" s="230" t="s">
        <v>276</v>
      </c>
      <c r="H184" s="230" t="s">
        <v>1377</v>
      </c>
      <c r="I184" s="230" t="s">
        <v>1355</v>
      </c>
      <c r="J184" s="230" t="s">
        <v>291</v>
      </c>
      <c r="K184" s="230">
        <v>2014</v>
      </c>
      <c r="L184" s="230" t="s">
        <v>276</v>
      </c>
    </row>
    <row r="185" spans="1:22" ht="17.25" customHeight="1" x14ac:dyDescent="0.3">
      <c r="A185" s="230">
        <v>425415</v>
      </c>
      <c r="B185" s="230" t="s">
        <v>964</v>
      </c>
      <c r="C185" s="230" t="s">
        <v>643</v>
      </c>
      <c r="D185" s="230" t="s">
        <v>342</v>
      </c>
      <c r="E185" s="230" t="s">
        <v>142</v>
      </c>
      <c r="F185" s="230">
        <v>34897</v>
      </c>
      <c r="G185" s="230" t="s">
        <v>276</v>
      </c>
      <c r="H185" s="230" t="s">
        <v>1377</v>
      </c>
      <c r="I185" s="230" t="s">
        <v>1355</v>
      </c>
      <c r="J185" s="230" t="s">
        <v>291</v>
      </c>
      <c r="K185" s="230">
        <v>2014</v>
      </c>
      <c r="L185" s="230" t="s">
        <v>276</v>
      </c>
    </row>
    <row r="186" spans="1:22" ht="17.25" customHeight="1" x14ac:dyDescent="0.3">
      <c r="A186" s="230">
        <v>424731</v>
      </c>
      <c r="B186" s="230" t="s">
        <v>946</v>
      </c>
      <c r="C186" s="230" t="s">
        <v>947</v>
      </c>
      <c r="D186" s="230" t="s">
        <v>948</v>
      </c>
      <c r="E186" s="230" t="s">
        <v>141</v>
      </c>
      <c r="F186" s="230">
        <v>35431</v>
      </c>
      <c r="G186" s="230" t="s">
        <v>276</v>
      </c>
      <c r="H186" s="230" t="s">
        <v>1377</v>
      </c>
      <c r="I186" s="230" t="s">
        <v>1355</v>
      </c>
      <c r="J186" s="230" t="s">
        <v>291</v>
      </c>
      <c r="K186" s="230">
        <v>2014</v>
      </c>
      <c r="L186" s="230" t="s">
        <v>276</v>
      </c>
    </row>
    <row r="187" spans="1:22" ht="17.25" customHeight="1" x14ac:dyDescent="0.3">
      <c r="A187" s="230">
        <v>420300</v>
      </c>
      <c r="B187" s="230" t="s">
        <v>1116</v>
      </c>
      <c r="C187" s="230" t="s">
        <v>371</v>
      </c>
      <c r="D187" s="230" t="s">
        <v>503</v>
      </c>
      <c r="E187" s="230" t="s">
        <v>142</v>
      </c>
      <c r="F187" s="230">
        <v>34700</v>
      </c>
      <c r="G187" s="230" t="s">
        <v>276</v>
      </c>
      <c r="H187" s="230" t="s">
        <v>1377</v>
      </c>
      <c r="I187" s="230" t="s">
        <v>1355</v>
      </c>
      <c r="J187" s="230" t="s">
        <v>290</v>
      </c>
      <c r="K187" s="230">
        <v>2015</v>
      </c>
      <c r="L187" s="230" t="s">
        <v>276</v>
      </c>
      <c r="R187" s="230" t="s">
        <v>882</v>
      </c>
      <c r="U187" s="230" t="s">
        <v>882</v>
      </c>
      <c r="V187" s="230" t="s">
        <v>882</v>
      </c>
    </row>
    <row r="188" spans="1:22" ht="17.25" customHeight="1" x14ac:dyDescent="0.3">
      <c r="A188" s="230">
        <v>420025</v>
      </c>
      <c r="B188" s="230" t="s">
        <v>1327</v>
      </c>
      <c r="C188" s="230" t="s">
        <v>238</v>
      </c>
      <c r="D188" s="230" t="s">
        <v>569</v>
      </c>
      <c r="E188" s="230" t="s">
        <v>141</v>
      </c>
      <c r="F188" s="230">
        <v>35170</v>
      </c>
      <c r="G188" s="230" t="s">
        <v>276</v>
      </c>
      <c r="H188" s="230" t="s">
        <v>1377</v>
      </c>
      <c r="I188" s="230" t="s">
        <v>1355</v>
      </c>
      <c r="J188" s="230" t="s">
        <v>290</v>
      </c>
      <c r="K188" s="230">
        <v>2015</v>
      </c>
      <c r="L188" s="230" t="s">
        <v>276</v>
      </c>
      <c r="U188" s="230" t="s">
        <v>882</v>
      </c>
      <c r="V188" s="230" t="s">
        <v>882</v>
      </c>
    </row>
    <row r="189" spans="1:22" ht="17.25" customHeight="1" x14ac:dyDescent="0.3">
      <c r="A189" s="230">
        <v>419720</v>
      </c>
      <c r="B189" s="230" t="s">
        <v>1071</v>
      </c>
      <c r="C189" s="230" t="s">
        <v>103</v>
      </c>
      <c r="D189" s="230" t="s">
        <v>500</v>
      </c>
      <c r="E189" s="230" t="s">
        <v>141</v>
      </c>
      <c r="F189" s="230">
        <v>35431</v>
      </c>
      <c r="G189" s="230" t="s">
        <v>276</v>
      </c>
      <c r="H189" s="230" t="s">
        <v>1377</v>
      </c>
      <c r="I189" s="230" t="s">
        <v>1355</v>
      </c>
      <c r="J189" s="230" t="s">
        <v>290</v>
      </c>
      <c r="K189" s="230">
        <v>2015</v>
      </c>
      <c r="L189" s="230" t="s">
        <v>276</v>
      </c>
      <c r="S189" s="230" t="s">
        <v>882</v>
      </c>
      <c r="U189" s="230" t="s">
        <v>882</v>
      </c>
      <c r="V189" s="230" t="s">
        <v>882</v>
      </c>
    </row>
    <row r="190" spans="1:22" ht="17.25" customHeight="1" x14ac:dyDescent="0.3">
      <c r="A190" s="230">
        <v>420028</v>
      </c>
      <c r="B190" s="230" t="s">
        <v>824</v>
      </c>
      <c r="C190" s="230" t="s">
        <v>688</v>
      </c>
      <c r="D190" s="230" t="s">
        <v>235</v>
      </c>
      <c r="E190" s="230" t="s">
        <v>141</v>
      </c>
      <c r="F190" s="230">
        <v>35431</v>
      </c>
      <c r="H190" s="230" t="s">
        <v>1377</v>
      </c>
      <c r="I190" s="230" t="s">
        <v>1355</v>
      </c>
      <c r="J190" s="230" t="s">
        <v>290</v>
      </c>
      <c r="K190" s="230">
        <v>2015</v>
      </c>
      <c r="L190" s="230" t="s">
        <v>276</v>
      </c>
      <c r="U190" s="230" t="s">
        <v>882</v>
      </c>
      <c r="V190" s="230" t="s">
        <v>882</v>
      </c>
    </row>
    <row r="191" spans="1:22" ht="17.25" customHeight="1" x14ac:dyDescent="0.3">
      <c r="A191" s="230">
        <v>419302</v>
      </c>
      <c r="B191" s="230" t="s">
        <v>1214</v>
      </c>
      <c r="C191" s="230" t="s">
        <v>613</v>
      </c>
      <c r="D191" s="230" t="s">
        <v>1215</v>
      </c>
      <c r="E191" s="230" t="s">
        <v>142</v>
      </c>
      <c r="F191" s="230">
        <v>35549</v>
      </c>
      <c r="G191" s="230" t="s">
        <v>276</v>
      </c>
      <c r="H191" s="230" t="s">
        <v>1377</v>
      </c>
      <c r="I191" s="230" t="s">
        <v>1355</v>
      </c>
      <c r="J191" s="230" t="s">
        <v>290</v>
      </c>
      <c r="K191" s="230">
        <v>2015</v>
      </c>
      <c r="L191" s="230" t="s">
        <v>276</v>
      </c>
      <c r="V191" s="230" t="s">
        <v>882</v>
      </c>
    </row>
    <row r="192" spans="1:22" ht="17.25" customHeight="1" x14ac:dyDescent="0.3">
      <c r="A192" s="230">
        <v>420264</v>
      </c>
      <c r="B192" s="230" t="s">
        <v>1220</v>
      </c>
      <c r="C192" s="230" t="s">
        <v>1221</v>
      </c>
      <c r="D192" s="230" t="s">
        <v>237</v>
      </c>
      <c r="E192" s="230" t="s">
        <v>141</v>
      </c>
      <c r="F192" s="230">
        <v>35610</v>
      </c>
      <c r="G192" s="230" t="s">
        <v>276</v>
      </c>
      <c r="H192" s="230" t="s">
        <v>1377</v>
      </c>
      <c r="I192" s="230" t="s">
        <v>1355</v>
      </c>
      <c r="J192" s="230" t="s">
        <v>290</v>
      </c>
      <c r="K192" s="230">
        <v>2015</v>
      </c>
      <c r="L192" s="230" t="s">
        <v>276</v>
      </c>
    </row>
    <row r="193" spans="1:22" ht="17.25" customHeight="1" x14ac:dyDescent="0.3">
      <c r="A193" s="230">
        <v>420097</v>
      </c>
      <c r="B193" s="230" t="s">
        <v>827</v>
      </c>
      <c r="C193" s="230" t="s">
        <v>642</v>
      </c>
      <c r="D193" s="230" t="s">
        <v>400</v>
      </c>
      <c r="E193" s="230" t="s">
        <v>141</v>
      </c>
      <c r="F193" s="230">
        <v>35639</v>
      </c>
      <c r="G193" s="230" t="s">
        <v>276</v>
      </c>
      <c r="H193" s="230" t="s">
        <v>1377</v>
      </c>
      <c r="I193" s="230" t="s">
        <v>1355</v>
      </c>
      <c r="J193" s="230" t="s">
        <v>290</v>
      </c>
      <c r="K193" s="230">
        <v>2015</v>
      </c>
      <c r="L193" s="230" t="s">
        <v>276</v>
      </c>
      <c r="S193" s="230" t="s">
        <v>882</v>
      </c>
      <c r="V193" s="230" t="s">
        <v>882</v>
      </c>
    </row>
    <row r="194" spans="1:22" ht="17.25" customHeight="1" x14ac:dyDescent="0.3">
      <c r="A194" s="230">
        <v>420440</v>
      </c>
      <c r="B194" s="230" t="s">
        <v>836</v>
      </c>
      <c r="C194" s="230" t="s">
        <v>577</v>
      </c>
      <c r="D194" s="230" t="s">
        <v>837</v>
      </c>
      <c r="E194" s="230" t="s">
        <v>141</v>
      </c>
      <c r="F194" s="230">
        <v>35690</v>
      </c>
      <c r="G194" s="230" t="s">
        <v>276</v>
      </c>
      <c r="H194" s="230" t="s">
        <v>1377</v>
      </c>
      <c r="I194" s="230" t="s">
        <v>1355</v>
      </c>
      <c r="J194" s="230" t="s">
        <v>290</v>
      </c>
      <c r="K194" s="230">
        <v>2015</v>
      </c>
      <c r="L194" s="230" t="s">
        <v>276</v>
      </c>
    </row>
    <row r="195" spans="1:22" ht="17.25" customHeight="1" x14ac:dyDescent="0.3">
      <c r="A195" s="230">
        <v>419298</v>
      </c>
      <c r="B195" s="230" t="s">
        <v>907</v>
      </c>
      <c r="C195" s="230" t="s">
        <v>654</v>
      </c>
      <c r="D195" s="230" t="s">
        <v>198</v>
      </c>
      <c r="E195" s="230" t="s">
        <v>142</v>
      </c>
      <c r="F195" s="230">
        <v>35714</v>
      </c>
      <c r="G195" s="230" t="s">
        <v>276</v>
      </c>
      <c r="H195" s="230" t="s">
        <v>1377</v>
      </c>
      <c r="I195" s="230" t="s">
        <v>1355</v>
      </c>
      <c r="J195" s="230" t="s">
        <v>290</v>
      </c>
      <c r="K195" s="230">
        <v>2015</v>
      </c>
      <c r="L195" s="230" t="s">
        <v>276</v>
      </c>
    </row>
    <row r="196" spans="1:22" ht="17.25" customHeight="1" x14ac:dyDescent="0.3">
      <c r="A196" s="230">
        <v>419377</v>
      </c>
      <c r="B196" s="230" t="s">
        <v>811</v>
      </c>
      <c r="C196" s="230" t="s">
        <v>527</v>
      </c>
      <c r="D196" s="230" t="s">
        <v>541</v>
      </c>
      <c r="E196" s="230" t="s">
        <v>141</v>
      </c>
      <c r="F196" s="230">
        <v>35796</v>
      </c>
      <c r="G196" s="230" t="s">
        <v>276</v>
      </c>
      <c r="H196" s="230" t="s">
        <v>1377</v>
      </c>
      <c r="I196" s="230" t="s">
        <v>1355</v>
      </c>
      <c r="J196" s="230" t="s">
        <v>290</v>
      </c>
      <c r="K196" s="230">
        <v>2015</v>
      </c>
      <c r="L196" s="230" t="s">
        <v>276</v>
      </c>
    </row>
    <row r="197" spans="1:22" ht="17.25" customHeight="1" x14ac:dyDescent="0.3">
      <c r="A197" s="230">
        <v>419597</v>
      </c>
      <c r="B197" s="230" t="s">
        <v>1139</v>
      </c>
      <c r="C197" s="230" t="s">
        <v>1140</v>
      </c>
      <c r="D197" s="230" t="s">
        <v>521</v>
      </c>
      <c r="E197" s="230" t="s">
        <v>142</v>
      </c>
      <c r="F197" s="230">
        <v>35796</v>
      </c>
      <c r="G197" s="230" t="s">
        <v>1380</v>
      </c>
      <c r="H197" s="230" t="s">
        <v>1377</v>
      </c>
      <c r="I197" s="230" t="s">
        <v>1355</v>
      </c>
      <c r="J197" s="230" t="s">
        <v>290</v>
      </c>
      <c r="K197" s="230">
        <v>2015</v>
      </c>
      <c r="L197" s="230" t="s">
        <v>276</v>
      </c>
    </row>
    <row r="198" spans="1:22" ht="17.25" customHeight="1" x14ac:dyDescent="0.3">
      <c r="A198" s="230">
        <v>421897</v>
      </c>
      <c r="B198" s="230" t="s">
        <v>908</v>
      </c>
      <c r="C198" s="230" t="s">
        <v>122</v>
      </c>
      <c r="D198" s="230" t="s">
        <v>205</v>
      </c>
      <c r="E198" s="230" t="s">
        <v>141</v>
      </c>
      <c r="F198" s="230">
        <v>35796</v>
      </c>
      <c r="H198" s="230" t="s">
        <v>1377</v>
      </c>
      <c r="I198" s="230" t="s">
        <v>1355</v>
      </c>
      <c r="J198" s="230" t="s">
        <v>290</v>
      </c>
      <c r="K198" s="230">
        <v>2015</v>
      </c>
      <c r="L198" s="230" t="s">
        <v>276</v>
      </c>
    </row>
    <row r="199" spans="1:22" ht="17.25" customHeight="1" x14ac:dyDescent="0.3">
      <c r="A199" s="230">
        <v>420153</v>
      </c>
      <c r="B199" s="230" t="s">
        <v>1306</v>
      </c>
      <c r="C199" s="230" t="s">
        <v>473</v>
      </c>
      <c r="D199" s="230" t="s">
        <v>1307</v>
      </c>
      <c r="E199" s="230" t="s">
        <v>141</v>
      </c>
      <c r="F199" s="230">
        <v>35796</v>
      </c>
      <c r="G199" s="230" t="s">
        <v>276</v>
      </c>
      <c r="H199" s="230" t="s">
        <v>1377</v>
      </c>
      <c r="I199" s="230" t="s">
        <v>1355</v>
      </c>
      <c r="J199" s="230" t="s">
        <v>291</v>
      </c>
      <c r="K199" s="230">
        <v>2015</v>
      </c>
      <c r="L199" s="230" t="s">
        <v>276</v>
      </c>
    </row>
    <row r="200" spans="1:22" ht="17.25" customHeight="1" x14ac:dyDescent="0.3">
      <c r="A200" s="230">
        <v>425732</v>
      </c>
      <c r="B200" s="230" t="s">
        <v>1137</v>
      </c>
      <c r="C200" s="230" t="s">
        <v>112</v>
      </c>
      <c r="D200" s="230" t="s">
        <v>131</v>
      </c>
      <c r="E200" s="230" t="s">
        <v>142</v>
      </c>
      <c r="F200" s="230">
        <v>35431</v>
      </c>
      <c r="G200" s="230" t="s">
        <v>276</v>
      </c>
      <c r="H200" s="230" t="s">
        <v>1377</v>
      </c>
      <c r="I200" s="230" t="s">
        <v>1355</v>
      </c>
      <c r="J200" s="230" t="s">
        <v>290</v>
      </c>
      <c r="K200" s="230">
        <v>2016</v>
      </c>
      <c r="L200" s="230" t="s">
        <v>276</v>
      </c>
      <c r="V200" s="230" t="s">
        <v>882</v>
      </c>
    </row>
    <row r="201" spans="1:22" ht="17.25" customHeight="1" x14ac:dyDescent="0.3">
      <c r="A201" s="230">
        <v>424494</v>
      </c>
      <c r="B201" s="230" t="s">
        <v>942</v>
      </c>
      <c r="C201" s="230" t="s">
        <v>61</v>
      </c>
      <c r="D201" s="230" t="s">
        <v>200</v>
      </c>
      <c r="E201" s="230" t="s">
        <v>142</v>
      </c>
      <c r="F201" s="230">
        <v>35506</v>
      </c>
      <c r="G201" s="230" t="s">
        <v>276</v>
      </c>
      <c r="H201" s="230" t="s">
        <v>1377</v>
      </c>
      <c r="I201" s="230" t="s">
        <v>1355</v>
      </c>
      <c r="J201" s="230" t="s">
        <v>290</v>
      </c>
      <c r="K201" s="230">
        <v>2016</v>
      </c>
      <c r="L201" s="230" t="s">
        <v>276</v>
      </c>
    </row>
    <row r="202" spans="1:22" ht="17.25" customHeight="1" x14ac:dyDescent="0.3">
      <c r="A202" s="230">
        <v>424711</v>
      </c>
      <c r="B202" s="230" t="s">
        <v>1085</v>
      </c>
      <c r="C202" s="230" t="s">
        <v>1021</v>
      </c>
      <c r="D202" s="230" t="s">
        <v>216</v>
      </c>
      <c r="E202" s="230" t="s">
        <v>141</v>
      </c>
      <c r="F202" s="230">
        <v>36000</v>
      </c>
      <c r="G202" s="230" t="s">
        <v>276</v>
      </c>
      <c r="H202" s="230" t="s">
        <v>1377</v>
      </c>
      <c r="I202" s="230" t="s">
        <v>1355</v>
      </c>
      <c r="J202" s="230" t="s">
        <v>290</v>
      </c>
      <c r="K202" s="230">
        <v>2016</v>
      </c>
      <c r="L202" s="230" t="s">
        <v>276</v>
      </c>
      <c r="U202" s="230" t="s">
        <v>882</v>
      </c>
      <c r="V202" s="230" t="s">
        <v>882</v>
      </c>
    </row>
    <row r="203" spans="1:22" ht="17.25" customHeight="1" x14ac:dyDescent="0.3">
      <c r="A203" s="230">
        <v>425612</v>
      </c>
      <c r="B203" s="230" t="s">
        <v>976</v>
      </c>
      <c r="C203" s="230" t="s">
        <v>66</v>
      </c>
      <c r="D203" s="230" t="s">
        <v>207</v>
      </c>
      <c r="E203" s="230" t="s">
        <v>142</v>
      </c>
      <c r="F203" s="230">
        <v>36173</v>
      </c>
      <c r="G203" s="230" t="s">
        <v>276</v>
      </c>
      <c r="H203" s="230" t="s">
        <v>1377</v>
      </c>
      <c r="I203" s="230" t="s">
        <v>1355</v>
      </c>
      <c r="J203" s="230" t="s">
        <v>290</v>
      </c>
      <c r="K203" s="230">
        <v>2016</v>
      </c>
      <c r="L203" s="230" t="s">
        <v>276</v>
      </c>
    </row>
    <row r="204" spans="1:22" ht="17.25" customHeight="1" x14ac:dyDescent="0.3">
      <c r="A204" s="230">
        <v>420842</v>
      </c>
      <c r="B204" s="230" t="s">
        <v>937</v>
      </c>
      <c r="C204" s="230" t="s">
        <v>669</v>
      </c>
      <c r="D204" s="230" t="s">
        <v>534</v>
      </c>
      <c r="E204" s="230" t="s">
        <v>142</v>
      </c>
      <c r="F204" s="230">
        <v>34038</v>
      </c>
      <c r="G204" s="230" t="s">
        <v>276</v>
      </c>
      <c r="H204" s="230" t="s">
        <v>1377</v>
      </c>
      <c r="I204" s="230" t="s">
        <v>1355</v>
      </c>
      <c r="J204" s="230" t="s">
        <v>290</v>
      </c>
      <c r="K204" s="230">
        <v>2016</v>
      </c>
      <c r="L204" s="230" t="s">
        <v>276</v>
      </c>
    </row>
    <row r="205" spans="1:22" ht="17.25" customHeight="1" x14ac:dyDescent="0.3">
      <c r="A205" s="230">
        <v>421521</v>
      </c>
      <c r="B205" s="230" t="s">
        <v>1310</v>
      </c>
      <c r="C205" s="230" t="s">
        <v>396</v>
      </c>
      <c r="D205" s="230" t="s">
        <v>575</v>
      </c>
      <c r="E205" s="230" t="s">
        <v>141</v>
      </c>
      <c r="F205" s="230">
        <v>35065</v>
      </c>
      <c r="G205" s="230" t="s">
        <v>276</v>
      </c>
      <c r="H205" s="230" t="s">
        <v>1377</v>
      </c>
      <c r="I205" s="230" t="s">
        <v>1355</v>
      </c>
      <c r="J205" s="230" t="s">
        <v>290</v>
      </c>
      <c r="K205" s="230">
        <v>2016</v>
      </c>
      <c r="L205" s="230" t="s">
        <v>276</v>
      </c>
      <c r="V205" s="230" t="s">
        <v>882</v>
      </c>
    </row>
    <row r="206" spans="1:22" ht="17.25" customHeight="1" x14ac:dyDescent="0.3">
      <c r="A206" s="230">
        <v>422083</v>
      </c>
      <c r="B206" s="230" t="s">
        <v>1065</v>
      </c>
      <c r="C206" s="230" t="s">
        <v>415</v>
      </c>
      <c r="D206" s="230" t="s">
        <v>217</v>
      </c>
      <c r="E206" s="230" t="s">
        <v>141</v>
      </c>
      <c r="F206" s="230">
        <v>35570</v>
      </c>
      <c r="G206" s="230" t="s">
        <v>276</v>
      </c>
      <c r="H206" s="230" t="s">
        <v>1377</v>
      </c>
      <c r="I206" s="230" t="s">
        <v>1355</v>
      </c>
      <c r="J206" s="230" t="s">
        <v>290</v>
      </c>
      <c r="K206" s="230">
        <v>2016</v>
      </c>
      <c r="L206" s="230" t="s">
        <v>276</v>
      </c>
      <c r="S206" s="230" t="s">
        <v>882</v>
      </c>
      <c r="T206" s="230" t="s">
        <v>882</v>
      </c>
      <c r="U206" s="230" t="s">
        <v>882</v>
      </c>
      <c r="V206" s="230" t="s">
        <v>882</v>
      </c>
    </row>
    <row r="207" spans="1:22" ht="17.25" customHeight="1" x14ac:dyDescent="0.3">
      <c r="A207" s="230">
        <v>421945</v>
      </c>
      <c r="B207" s="230" t="s">
        <v>1106</v>
      </c>
      <c r="C207" s="230" t="s">
        <v>426</v>
      </c>
      <c r="D207" s="230" t="s">
        <v>222</v>
      </c>
      <c r="E207" s="230" t="s">
        <v>141</v>
      </c>
      <c r="F207" s="230">
        <v>35626</v>
      </c>
      <c r="G207" s="230" t="s">
        <v>276</v>
      </c>
      <c r="H207" s="230" t="s">
        <v>1377</v>
      </c>
      <c r="I207" s="230" t="s">
        <v>1355</v>
      </c>
      <c r="J207" s="230" t="s">
        <v>290</v>
      </c>
      <c r="K207" s="230">
        <v>2016</v>
      </c>
      <c r="L207" s="230" t="s">
        <v>276</v>
      </c>
      <c r="U207" s="230" t="s">
        <v>882</v>
      </c>
      <c r="V207" s="230" t="s">
        <v>882</v>
      </c>
    </row>
    <row r="208" spans="1:22" ht="17.25" customHeight="1" x14ac:dyDescent="0.3">
      <c r="A208" s="230">
        <v>421082</v>
      </c>
      <c r="B208" s="230" t="s">
        <v>1132</v>
      </c>
      <c r="C208" s="230" t="s">
        <v>419</v>
      </c>
      <c r="D208" s="230" t="s">
        <v>230</v>
      </c>
      <c r="E208" s="230" t="s">
        <v>142</v>
      </c>
      <c r="F208" s="230">
        <v>35796</v>
      </c>
      <c r="G208" s="230" t="s">
        <v>276</v>
      </c>
      <c r="H208" s="230" t="s">
        <v>1377</v>
      </c>
      <c r="I208" s="230" t="s">
        <v>1355</v>
      </c>
      <c r="J208" s="230" t="s">
        <v>290</v>
      </c>
      <c r="K208" s="230">
        <v>2016</v>
      </c>
      <c r="L208" s="230" t="s">
        <v>276</v>
      </c>
    </row>
    <row r="209" spans="1:22" ht="17.25" customHeight="1" x14ac:dyDescent="0.3">
      <c r="A209" s="230">
        <v>423467</v>
      </c>
      <c r="B209" s="230" t="s">
        <v>929</v>
      </c>
      <c r="C209" s="230" t="s">
        <v>123</v>
      </c>
      <c r="D209" s="230" t="s">
        <v>340</v>
      </c>
      <c r="E209" s="230" t="s">
        <v>142</v>
      </c>
      <c r="F209" s="230">
        <v>35796</v>
      </c>
      <c r="H209" s="230" t="s">
        <v>1377</v>
      </c>
      <c r="I209" s="230" t="s">
        <v>1355</v>
      </c>
      <c r="J209" s="230" t="s">
        <v>290</v>
      </c>
      <c r="K209" s="230">
        <v>2016</v>
      </c>
      <c r="L209" s="230" t="s">
        <v>276</v>
      </c>
      <c r="V209" s="230" t="s">
        <v>882</v>
      </c>
    </row>
    <row r="210" spans="1:22" ht="17.25" customHeight="1" x14ac:dyDescent="0.3">
      <c r="A210" s="230">
        <v>420938</v>
      </c>
      <c r="B210" s="230" t="s">
        <v>842</v>
      </c>
      <c r="C210" s="230" t="s">
        <v>119</v>
      </c>
      <c r="D210" s="230" t="s">
        <v>220</v>
      </c>
      <c r="E210" s="230" t="s">
        <v>141</v>
      </c>
      <c r="F210" s="230">
        <v>35902</v>
      </c>
      <c r="G210" s="230" t="s">
        <v>2689</v>
      </c>
      <c r="H210" s="230" t="s">
        <v>1377</v>
      </c>
      <c r="I210" s="230" t="s">
        <v>1355</v>
      </c>
      <c r="J210" s="230" t="s">
        <v>290</v>
      </c>
      <c r="K210" s="230">
        <v>2016</v>
      </c>
      <c r="L210" s="230" t="s">
        <v>276</v>
      </c>
    </row>
    <row r="211" spans="1:22" ht="17.25" customHeight="1" x14ac:dyDescent="0.3">
      <c r="A211" s="230">
        <v>421001</v>
      </c>
      <c r="B211" s="230" t="s">
        <v>1103</v>
      </c>
      <c r="C211" s="230" t="s">
        <v>1104</v>
      </c>
      <c r="D211" s="230" t="s">
        <v>207</v>
      </c>
      <c r="E211" s="230" t="s">
        <v>142</v>
      </c>
      <c r="F211" s="230">
        <v>35905</v>
      </c>
      <c r="G211" s="230" t="s">
        <v>276</v>
      </c>
      <c r="H211" s="230" t="s">
        <v>1377</v>
      </c>
      <c r="I211" s="230" t="s">
        <v>1355</v>
      </c>
      <c r="J211" s="230" t="s">
        <v>290</v>
      </c>
      <c r="K211" s="230">
        <v>2016</v>
      </c>
      <c r="L211" s="230" t="s">
        <v>276</v>
      </c>
      <c r="U211" s="230" t="s">
        <v>882</v>
      </c>
      <c r="V211" s="230" t="s">
        <v>882</v>
      </c>
    </row>
    <row r="212" spans="1:22" ht="17.25" customHeight="1" x14ac:dyDescent="0.3">
      <c r="A212" s="230">
        <v>421271</v>
      </c>
      <c r="B212" s="230" t="s">
        <v>846</v>
      </c>
      <c r="C212" s="230" t="s">
        <v>847</v>
      </c>
      <c r="D212" s="230" t="s">
        <v>222</v>
      </c>
      <c r="E212" s="230" t="s">
        <v>142</v>
      </c>
      <c r="F212" s="230">
        <v>35941</v>
      </c>
      <c r="G212" s="230" t="s">
        <v>276</v>
      </c>
      <c r="H212" s="230" t="s">
        <v>1377</v>
      </c>
      <c r="I212" s="230" t="s">
        <v>1355</v>
      </c>
      <c r="J212" s="230" t="s">
        <v>290</v>
      </c>
      <c r="K212" s="230">
        <v>2016</v>
      </c>
      <c r="L212" s="230" t="s">
        <v>276</v>
      </c>
      <c r="U212" s="230" t="s">
        <v>882</v>
      </c>
      <c r="V212" s="230" t="s">
        <v>882</v>
      </c>
    </row>
    <row r="213" spans="1:22" ht="17.25" customHeight="1" x14ac:dyDescent="0.3">
      <c r="A213" s="230">
        <v>420614</v>
      </c>
      <c r="B213" s="230" t="s">
        <v>1097</v>
      </c>
      <c r="C213" s="230" t="s">
        <v>98</v>
      </c>
      <c r="D213" s="230" t="s">
        <v>207</v>
      </c>
      <c r="E213" s="230" t="s">
        <v>141</v>
      </c>
      <c r="F213" s="230">
        <v>35948</v>
      </c>
      <c r="G213" s="230" t="s">
        <v>276</v>
      </c>
      <c r="H213" s="230" t="s">
        <v>1377</v>
      </c>
      <c r="I213" s="230" t="s">
        <v>1355</v>
      </c>
      <c r="J213" s="230" t="s">
        <v>290</v>
      </c>
      <c r="K213" s="230">
        <v>2016</v>
      </c>
      <c r="L213" s="230" t="s">
        <v>276</v>
      </c>
      <c r="T213" s="230" t="s">
        <v>882</v>
      </c>
      <c r="U213" s="230" t="s">
        <v>882</v>
      </c>
      <c r="V213" s="230" t="s">
        <v>882</v>
      </c>
    </row>
    <row r="214" spans="1:22" ht="17.25" customHeight="1" x14ac:dyDescent="0.3">
      <c r="A214" s="230">
        <v>422309</v>
      </c>
      <c r="B214" s="230" t="s">
        <v>860</v>
      </c>
      <c r="C214" s="230" t="s">
        <v>92</v>
      </c>
      <c r="D214" s="230" t="s">
        <v>222</v>
      </c>
      <c r="E214" s="230" t="s">
        <v>142</v>
      </c>
      <c r="F214" s="230">
        <v>35991</v>
      </c>
      <c r="G214" s="230" t="s">
        <v>1663</v>
      </c>
      <c r="H214" s="230" t="s">
        <v>1377</v>
      </c>
      <c r="I214" s="230" t="s">
        <v>1355</v>
      </c>
      <c r="J214" s="230" t="s">
        <v>290</v>
      </c>
      <c r="K214" s="230">
        <v>2016</v>
      </c>
      <c r="L214" s="230" t="s">
        <v>276</v>
      </c>
    </row>
    <row r="215" spans="1:22" ht="17.25" customHeight="1" x14ac:dyDescent="0.3">
      <c r="A215" s="230">
        <v>421620</v>
      </c>
      <c r="B215" s="230" t="s">
        <v>851</v>
      </c>
      <c r="C215" s="230" t="s">
        <v>649</v>
      </c>
      <c r="D215" s="230" t="s">
        <v>852</v>
      </c>
      <c r="E215" s="230" t="s">
        <v>141</v>
      </c>
      <c r="F215" s="230">
        <v>36006</v>
      </c>
      <c r="G215" s="230" t="s">
        <v>276</v>
      </c>
      <c r="H215" s="230" t="s">
        <v>1377</v>
      </c>
      <c r="I215" s="230" t="s">
        <v>1355</v>
      </c>
      <c r="J215" s="230" t="s">
        <v>290</v>
      </c>
      <c r="K215" s="230">
        <v>2016</v>
      </c>
      <c r="L215" s="230" t="s">
        <v>276</v>
      </c>
    </row>
    <row r="216" spans="1:22" ht="17.25" customHeight="1" x14ac:dyDescent="0.3">
      <c r="A216" s="230">
        <v>421946</v>
      </c>
      <c r="B216" s="230" t="s">
        <v>909</v>
      </c>
      <c r="C216" s="230" t="s">
        <v>482</v>
      </c>
      <c r="D216" s="230" t="s">
        <v>222</v>
      </c>
      <c r="E216" s="230" t="s">
        <v>141</v>
      </c>
      <c r="F216" s="230">
        <v>36161</v>
      </c>
      <c r="G216" s="230" t="s">
        <v>276</v>
      </c>
      <c r="H216" s="230" t="s">
        <v>1377</v>
      </c>
      <c r="I216" s="230" t="s">
        <v>1355</v>
      </c>
      <c r="J216" s="230" t="s">
        <v>290</v>
      </c>
      <c r="K216" s="230">
        <v>2016</v>
      </c>
      <c r="L216" s="230" t="s">
        <v>276</v>
      </c>
    </row>
    <row r="217" spans="1:22" ht="17.25" customHeight="1" x14ac:dyDescent="0.3">
      <c r="A217" s="230">
        <v>421557</v>
      </c>
      <c r="B217" s="230" t="s">
        <v>1120</v>
      </c>
      <c r="C217" s="230" t="s">
        <v>1021</v>
      </c>
      <c r="D217" s="230" t="s">
        <v>521</v>
      </c>
      <c r="E217" s="230" t="s">
        <v>141</v>
      </c>
      <c r="F217" s="230">
        <v>36161</v>
      </c>
      <c r="G217" s="230" t="s">
        <v>276</v>
      </c>
      <c r="H217" s="230" t="s">
        <v>1377</v>
      </c>
      <c r="I217" s="230" t="s">
        <v>1355</v>
      </c>
      <c r="J217" s="230" t="s">
        <v>290</v>
      </c>
      <c r="K217" s="230">
        <v>2016</v>
      </c>
      <c r="L217" s="230" t="s">
        <v>276</v>
      </c>
      <c r="T217" s="230" t="s">
        <v>882</v>
      </c>
      <c r="U217" s="230" t="s">
        <v>882</v>
      </c>
      <c r="V217" s="230" t="s">
        <v>882</v>
      </c>
    </row>
    <row r="218" spans="1:22" ht="17.25" customHeight="1" x14ac:dyDescent="0.3">
      <c r="A218" s="230">
        <v>421415</v>
      </c>
      <c r="B218" s="230" t="s">
        <v>850</v>
      </c>
      <c r="C218" s="230" t="s">
        <v>578</v>
      </c>
      <c r="D218" s="230" t="s">
        <v>359</v>
      </c>
      <c r="E218" s="230" t="s">
        <v>141</v>
      </c>
      <c r="F218" s="230">
        <v>36175</v>
      </c>
      <c r="G218" s="230" t="s">
        <v>276</v>
      </c>
      <c r="H218" s="230" t="s">
        <v>1377</v>
      </c>
      <c r="I218" s="230" t="s">
        <v>1355</v>
      </c>
      <c r="J218" s="230" t="s">
        <v>290</v>
      </c>
      <c r="K218" s="230">
        <v>2016</v>
      </c>
      <c r="L218" s="230" t="s">
        <v>276</v>
      </c>
    </row>
    <row r="219" spans="1:22" ht="17.25" customHeight="1" x14ac:dyDescent="0.3">
      <c r="A219" s="230">
        <v>422168</v>
      </c>
      <c r="B219" s="230" t="s">
        <v>991</v>
      </c>
      <c r="C219" s="230" t="s">
        <v>619</v>
      </c>
      <c r="D219" s="230" t="s">
        <v>992</v>
      </c>
      <c r="E219" s="230" t="s">
        <v>142</v>
      </c>
      <c r="F219" s="230">
        <v>36191</v>
      </c>
      <c r="G219" s="230" t="s">
        <v>276</v>
      </c>
      <c r="H219" s="230" t="s">
        <v>1377</v>
      </c>
      <c r="I219" s="230" t="s">
        <v>1355</v>
      </c>
      <c r="J219" s="230" t="s">
        <v>290</v>
      </c>
      <c r="K219" s="230">
        <v>2016</v>
      </c>
      <c r="L219" s="230" t="s">
        <v>276</v>
      </c>
    </row>
    <row r="220" spans="1:22" ht="17.25" customHeight="1" x14ac:dyDescent="0.3">
      <c r="A220" s="230">
        <v>421037</v>
      </c>
      <c r="B220" s="230" t="s">
        <v>843</v>
      </c>
      <c r="C220" s="230" t="s">
        <v>844</v>
      </c>
      <c r="D220" s="230" t="s">
        <v>250</v>
      </c>
      <c r="E220" s="230" t="s">
        <v>142</v>
      </c>
      <c r="F220" s="230">
        <v>34719</v>
      </c>
      <c r="G220" s="230" t="s">
        <v>276</v>
      </c>
      <c r="H220" s="230" t="s">
        <v>1377</v>
      </c>
      <c r="I220" s="230" t="s">
        <v>1355</v>
      </c>
      <c r="J220" s="230" t="s">
        <v>291</v>
      </c>
      <c r="K220" s="230">
        <v>2016</v>
      </c>
      <c r="L220" s="230" t="s">
        <v>276</v>
      </c>
    </row>
    <row r="221" spans="1:22" ht="17.25" customHeight="1" x14ac:dyDescent="0.3">
      <c r="A221" s="230">
        <v>425141</v>
      </c>
      <c r="B221" s="230" t="s">
        <v>955</v>
      </c>
      <c r="C221" s="230" t="s">
        <v>578</v>
      </c>
      <c r="D221" s="230" t="s">
        <v>237</v>
      </c>
      <c r="E221" s="230" t="s">
        <v>141</v>
      </c>
      <c r="F221" s="230">
        <v>35714</v>
      </c>
      <c r="G221" s="230" t="s">
        <v>276</v>
      </c>
      <c r="H221" s="230" t="s">
        <v>1377</v>
      </c>
      <c r="I221" s="230" t="s">
        <v>1355</v>
      </c>
      <c r="J221" s="230" t="s">
        <v>291</v>
      </c>
      <c r="K221" s="230">
        <v>2016</v>
      </c>
      <c r="L221" s="230" t="s">
        <v>276</v>
      </c>
    </row>
    <row r="222" spans="1:22" ht="17.25" customHeight="1" x14ac:dyDescent="0.3">
      <c r="A222" s="230">
        <v>424663</v>
      </c>
      <c r="B222" s="230" t="s">
        <v>1084</v>
      </c>
      <c r="C222" s="230" t="s">
        <v>63</v>
      </c>
      <c r="D222" s="230" t="s">
        <v>628</v>
      </c>
      <c r="E222" s="230" t="s">
        <v>141</v>
      </c>
      <c r="F222" s="230">
        <v>35855</v>
      </c>
      <c r="G222" s="230" t="s">
        <v>276</v>
      </c>
      <c r="H222" s="230" t="s">
        <v>1377</v>
      </c>
      <c r="I222" s="230" t="s">
        <v>1355</v>
      </c>
      <c r="J222" s="230" t="s">
        <v>291</v>
      </c>
      <c r="K222" s="230">
        <v>2016</v>
      </c>
      <c r="L222" s="230" t="s">
        <v>276</v>
      </c>
      <c r="U222" s="230" t="s">
        <v>882</v>
      </c>
      <c r="V222" s="230" t="s">
        <v>882</v>
      </c>
    </row>
    <row r="223" spans="1:22" ht="17.25" customHeight="1" x14ac:dyDescent="0.3">
      <c r="A223" s="230">
        <v>425599</v>
      </c>
      <c r="B223" s="230" t="s">
        <v>973</v>
      </c>
      <c r="C223" s="230" t="s">
        <v>656</v>
      </c>
      <c r="D223" s="230" t="s">
        <v>217</v>
      </c>
      <c r="E223" s="230" t="s">
        <v>141</v>
      </c>
      <c r="F223" s="230">
        <v>35893</v>
      </c>
      <c r="G223" s="230" t="s">
        <v>276</v>
      </c>
      <c r="H223" s="230" t="s">
        <v>1377</v>
      </c>
      <c r="I223" s="230" t="s">
        <v>1355</v>
      </c>
      <c r="J223" s="230" t="s">
        <v>291</v>
      </c>
      <c r="K223" s="230">
        <v>2016</v>
      </c>
      <c r="L223" s="230" t="s">
        <v>276</v>
      </c>
      <c r="V223" s="230" t="s">
        <v>882</v>
      </c>
    </row>
    <row r="224" spans="1:22" ht="17.25" customHeight="1" x14ac:dyDescent="0.3">
      <c r="A224" s="230">
        <v>420528</v>
      </c>
      <c r="B224" s="230" t="s">
        <v>838</v>
      </c>
      <c r="C224" s="230" t="s">
        <v>63</v>
      </c>
      <c r="D224" s="230" t="s">
        <v>91</v>
      </c>
      <c r="E224" s="230" t="s">
        <v>141</v>
      </c>
      <c r="F224" s="230">
        <v>35527</v>
      </c>
      <c r="G224" s="230" t="s">
        <v>276</v>
      </c>
      <c r="H224" s="230" t="s">
        <v>1377</v>
      </c>
      <c r="I224" s="230" t="s">
        <v>1355</v>
      </c>
      <c r="J224" s="230" t="s">
        <v>290</v>
      </c>
      <c r="K224" s="230">
        <v>2017</v>
      </c>
      <c r="L224" s="230" t="s">
        <v>276</v>
      </c>
    </row>
    <row r="225" spans="1:22" ht="17.25" customHeight="1" x14ac:dyDescent="0.3">
      <c r="A225" s="230">
        <v>423327</v>
      </c>
      <c r="B225" s="230" t="s">
        <v>1028</v>
      </c>
      <c r="C225" s="230" t="s">
        <v>61</v>
      </c>
      <c r="D225" s="230" t="s">
        <v>235</v>
      </c>
      <c r="E225" s="230" t="s">
        <v>141</v>
      </c>
      <c r="F225" s="230">
        <v>35796</v>
      </c>
      <c r="G225" s="230" t="s">
        <v>2144</v>
      </c>
      <c r="H225" s="230" t="s">
        <v>1377</v>
      </c>
      <c r="I225" s="230" t="s">
        <v>1355</v>
      </c>
      <c r="J225" s="230" t="s">
        <v>290</v>
      </c>
      <c r="K225" s="230">
        <v>2017</v>
      </c>
      <c r="L225" s="230" t="s">
        <v>276</v>
      </c>
      <c r="S225" s="230" t="s">
        <v>882</v>
      </c>
      <c r="V225" s="230" t="s">
        <v>882</v>
      </c>
    </row>
    <row r="226" spans="1:22" ht="17.25" customHeight="1" x14ac:dyDescent="0.3">
      <c r="A226" s="230">
        <v>423769</v>
      </c>
      <c r="B226" s="230" t="s">
        <v>1005</v>
      </c>
      <c r="C226" s="230" t="s">
        <v>468</v>
      </c>
      <c r="D226" s="230" t="s">
        <v>1006</v>
      </c>
      <c r="E226" s="230" t="s">
        <v>141</v>
      </c>
      <c r="F226" s="230">
        <v>35903</v>
      </c>
      <c r="G226" s="230" t="s">
        <v>276</v>
      </c>
      <c r="H226" s="230" t="s">
        <v>1377</v>
      </c>
      <c r="I226" s="230" t="s">
        <v>1355</v>
      </c>
      <c r="J226" s="230" t="s">
        <v>290</v>
      </c>
      <c r="K226" s="230">
        <v>2017</v>
      </c>
      <c r="L226" s="230" t="s">
        <v>276</v>
      </c>
      <c r="V226" s="230" t="s">
        <v>882</v>
      </c>
    </row>
    <row r="227" spans="1:22" ht="17.25" customHeight="1" x14ac:dyDescent="0.3">
      <c r="A227" s="230">
        <v>423970</v>
      </c>
      <c r="B227" s="230" t="s">
        <v>1009</v>
      </c>
      <c r="C227" s="230" t="s">
        <v>63</v>
      </c>
      <c r="D227" s="230" t="s">
        <v>548</v>
      </c>
      <c r="E227" s="230" t="s">
        <v>141</v>
      </c>
      <c r="F227" s="230">
        <v>35952</v>
      </c>
      <c r="G227" s="230" t="s">
        <v>276</v>
      </c>
      <c r="H227" s="230" t="s">
        <v>1377</v>
      </c>
      <c r="I227" s="230" t="s">
        <v>1355</v>
      </c>
      <c r="J227" s="230" t="s">
        <v>290</v>
      </c>
      <c r="K227" s="230">
        <v>2017</v>
      </c>
      <c r="L227" s="230" t="s">
        <v>276</v>
      </c>
    </row>
    <row r="228" spans="1:22" ht="17.25" customHeight="1" x14ac:dyDescent="0.3">
      <c r="A228" s="230">
        <v>423777</v>
      </c>
      <c r="B228" s="230" t="s">
        <v>1109</v>
      </c>
      <c r="C228" s="230" t="s">
        <v>68</v>
      </c>
      <c r="D228" s="230" t="s">
        <v>1110</v>
      </c>
      <c r="E228" s="230" t="s">
        <v>141</v>
      </c>
      <c r="F228" s="230">
        <v>36324</v>
      </c>
      <c r="G228" s="230" t="s">
        <v>276</v>
      </c>
      <c r="H228" s="230" t="s">
        <v>1377</v>
      </c>
      <c r="I228" s="230" t="s">
        <v>1355</v>
      </c>
      <c r="J228" s="230" t="s">
        <v>290</v>
      </c>
      <c r="K228" s="230">
        <v>2017</v>
      </c>
      <c r="L228" s="230" t="s">
        <v>276</v>
      </c>
      <c r="U228" s="230" t="s">
        <v>882</v>
      </c>
      <c r="V228" s="230" t="s">
        <v>882</v>
      </c>
    </row>
    <row r="229" spans="1:22" ht="17.25" customHeight="1" x14ac:dyDescent="0.3">
      <c r="A229" s="230">
        <v>424170</v>
      </c>
      <c r="B229" s="230" t="s">
        <v>1032</v>
      </c>
      <c r="C229" s="230" t="s">
        <v>92</v>
      </c>
      <c r="D229" s="230" t="s">
        <v>224</v>
      </c>
      <c r="E229" s="230" t="s">
        <v>142</v>
      </c>
      <c r="F229" s="230">
        <v>36327</v>
      </c>
      <c r="G229" s="230" t="s">
        <v>276</v>
      </c>
      <c r="H229" s="230" t="s">
        <v>1377</v>
      </c>
      <c r="I229" s="230" t="s">
        <v>1355</v>
      </c>
      <c r="J229" s="230" t="s">
        <v>290</v>
      </c>
      <c r="K229" s="230">
        <v>2017</v>
      </c>
      <c r="L229" s="230" t="s">
        <v>276</v>
      </c>
    </row>
    <row r="230" spans="1:22" ht="17.25" customHeight="1" x14ac:dyDescent="0.3">
      <c r="A230" s="230">
        <v>423725</v>
      </c>
      <c r="B230" s="230" t="s">
        <v>1072</v>
      </c>
      <c r="C230" s="230" t="s">
        <v>83</v>
      </c>
      <c r="D230" s="230" t="s">
        <v>500</v>
      </c>
      <c r="E230" s="230" t="s">
        <v>141</v>
      </c>
      <c r="F230" s="230">
        <v>36076</v>
      </c>
      <c r="G230" s="230" t="s">
        <v>276</v>
      </c>
      <c r="H230" s="230" t="s">
        <v>1377</v>
      </c>
      <c r="I230" s="230" t="s">
        <v>1355</v>
      </c>
      <c r="J230" s="230" t="s">
        <v>291</v>
      </c>
      <c r="K230" s="230">
        <v>2017</v>
      </c>
      <c r="L230" s="230" t="s">
        <v>276</v>
      </c>
      <c r="S230" s="230" t="s">
        <v>882</v>
      </c>
      <c r="U230" s="230" t="s">
        <v>882</v>
      </c>
      <c r="V230" s="230" t="s">
        <v>882</v>
      </c>
    </row>
    <row r="231" spans="1:22" ht="17.25" customHeight="1" x14ac:dyDescent="0.3">
      <c r="A231" s="230">
        <v>422962</v>
      </c>
      <c r="B231" s="230" t="s">
        <v>866</v>
      </c>
      <c r="C231" s="230" t="s">
        <v>61</v>
      </c>
      <c r="D231" s="230" t="s">
        <v>200</v>
      </c>
      <c r="E231" s="230" t="s">
        <v>142</v>
      </c>
      <c r="F231" s="230">
        <v>36161</v>
      </c>
      <c r="G231" s="230" t="s">
        <v>276</v>
      </c>
      <c r="H231" s="230" t="s">
        <v>1377</v>
      </c>
      <c r="I231" s="230" t="s">
        <v>1355</v>
      </c>
      <c r="J231" s="230" t="s">
        <v>291</v>
      </c>
      <c r="K231" s="230">
        <v>2017</v>
      </c>
      <c r="L231" s="230" t="s">
        <v>276</v>
      </c>
    </row>
    <row r="232" spans="1:22" ht="17.25" customHeight="1" x14ac:dyDescent="0.3">
      <c r="A232" s="230">
        <v>423418</v>
      </c>
      <c r="B232" s="230" t="s">
        <v>1001</v>
      </c>
      <c r="C232" s="230" t="s">
        <v>1002</v>
      </c>
      <c r="D232" s="230" t="s">
        <v>200</v>
      </c>
      <c r="E232" s="230" t="s">
        <v>141</v>
      </c>
      <c r="F232" s="230">
        <v>36161</v>
      </c>
      <c r="G232" s="230" t="s">
        <v>276</v>
      </c>
      <c r="H232" s="230" t="s">
        <v>1377</v>
      </c>
      <c r="I232" s="230" t="s">
        <v>1355</v>
      </c>
      <c r="J232" s="230" t="s">
        <v>291</v>
      </c>
      <c r="K232" s="230">
        <v>2017</v>
      </c>
      <c r="L232" s="230" t="s">
        <v>276</v>
      </c>
    </row>
    <row r="233" spans="1:22" ht="17.25" customHeight="1" x14ac:dyDescent="0.3">
      <c r="A233" s="230">
        <v>424141</v>
      </c>
      <c r="B233" s="230" t="s">
        <v>1127</v>
      </c>
      <c r="C233" s="230" t="s">
        <v>83</v>
      </c>
      <c r="D233" s="230" t="s">
        <v>443</v>
      </c>
      <c r="E233" s="230" t="s">
        <v>142</v>
      </c>
      <c r="F233" s="230">
        <v>36161</v>
      </c>
      <c r="H233" s="230" t="s">
        <v>1377</v>
      </c>
      <c r="I233" s="230" t="s">
        <v>1355</v>
      </c>
      <c r="J233" s="230" t="s">
        <v>291</v>
      </c>
      <c r="K233" s="230">
        <v>2017</v>
      </c>
      <c r="L233" s="230" t="s">
        <v>276</v>
      </c>
      <c r="U233" s="230" t="s">
        <v>882</v>
      </c>
      <c r="V233" s="230" t="s">
        <v>882</v>
      </c>
    </row>
    <row r="234" spans="1:22" ht="17.25" customHeight="1" x14ac:dyDescent="0.3">
      <c r="A234" s="230">
        <v>422686</v>
      </c>
      <c r="B234" s="230" t="s">
        <v>925</v>
      </c>
      <c r="C234" s="230" t="s">
        <v>83</v>
      </c>
      <c r="D234" s="230" t="s">
        <v>926</v>
      </c>
      <c r="E234" s="230" t="s">
        <v>142</v>
      </c>
      <c r="F234" s="230">
        <v>36161</v>
      </c>
      <c r="G234" s="230" t="s">
        <v>1380</v>
      </c>
      <c r="H234" s="230" t="s">
        <v>1377</v>
      </c>
      <c r="I234" s="230" t="s">
        <v>1355</v>
      </c>
      <c r="J234" s="230" t="s">
        <v>291</v>
      </c>
      <c r="K234" s="230">
        <v>2017</v>
      </c>
      <c r="L234" s="230" t="s">
        <v>276</v>
      </c>
    </row>
    <row r="235" spans="1:22" ht="17.25" customHeight="1" x14ac:dyDescent="0.3">
      <c r="A235" s="230">
        <v>423845</v>
      </c>
      <c r="B235" s="230" t="s">
        <v>1111</v>
      </c>
      <c r="C235" s="230" t="s">
        <v>659</v>
      </c>
      <c r="D235" s="230" t="s">
        <v>645</v>
      </c>
      <c r="E235" s="230" t="s">
        <v>141</v>
      </c>
      <c r="F235" s="230">
        <v>36163</v>
      </c>
      <c r="G235" s="230" t="s">
        <v>276</v>
      </c>
      <c r="H235" s="230" t="s">
        <v>1377</v>
      </c>
      <c r="I235" s="230" t="s">
        <v>1355</v>
      </c>
      <c r="J235" s="230" t="s">
        <v>291</v>
      </c>
      <c r="K235" s="230">
        <v>2017</v>
      </c>
      <c r="L235" s="230" t="s">
        <v>276</v>
      </c>
      <c r="U235" s="230" t="s">
        <v>882</v>
      </c>
      <c r="V235" s="230" t="s">
        <v>882</v>
      </c>
    </row>
    <row r="236" spans="1:22" ht="17.25" customHeight="1" x14ac:dyDescent="0.3">
      <c r="A236" s="230">
        <v>423913</v>
      </c>
      <c r="B236" s="230" t="s">
        <v>1007</v>
      </c>
      <c r="C236" s="230" t="s">
        <v>83</v>
      </c>
      <c r="D236" s="230" t="s">
        <v>249</v>
      </c>
      <c r="E236" s="230" t="s">
        <v>141</v>
      </c>
      <c r="F236" s="230">
        <v>36327</v>
      </c>
      <c r="G236" s="230" t="s">
        <v>276</v>
      </c>
      <c r="H236" s="230" t="s">
        <v>1377</v>
      </c>
      <c r="I236" s="230" t="s">
        <v>1355</v>
      </c>
      <c r="J236" s="230" t="s">
        <v>291</v>
      </c>
      <c r="K236" s="230">
        <v>2017</v>
      </c>
      <c r="L236" s="230" t="s">
        <v>276</v>
      </c>
    </row>
    <row r="237" spans="1:22" ht="17.25" customHeight="1" x14ac:dyDescent="0.3">
      <c r="A237" s="230">
        <v>425467</v>
      </c>
      <c r="B237" s="230" t="s">
        <v>965</v>
      </c>
      <c r="C237" s="230" t="s">
        <v>966</v>
      </c>
      <c r="D237" s="230" t="s">
        <v>228</v>
      </c>
      <c r="E237" s="230" t="s">
        <v>141</v>
      </c>
      <c r="F237" s="230">
        <v>23743</v>
      </c>
      <c r="G237" s="230" t="s">
        <v>276</v>
      </c>
      <c r="H237" s="230" t="s">
        <v>1377</v>
      </c>
      <c r="I237" s="230" t="s">
        <v>1355</v>
      </c>
      <c r="J237" s="230" t="s">
        <v>291</v>
      </c>
      <c r="K237" s="230">
        <v>1984</v>
      </c>
      <c r="L237" s="230" t="s">
        <v>1380</v>
      </c>
    </row>
    <row r="238" spans="1:22" ht="17.25" customHeight="1" x14ac:dyDescent="0.3">
      <c r="A238" s="230">
        <v>425404</v>
      </c>
      <c r="B238" s="230" t="s">
        <v>963</v>
      </c>
      <c r="C238" s="230" t="s">
        <v>86</v>
      </c>
      <c r="D238" s="230" t="s">
        <v>358</v>
      </c>
      <c r="E238" s="230" t="s">
        <v>141</v>
      </c>
      <c r="F238" s="230">
        <v>35266</v>
      </c>
      <c r="G238" s="230" t="s">
        <v>276</v>
      </c>
      <c r="H238" s="230" t="s">
        <v>1377</v>
      </c>
      <c r="I238" s="230" t="s">
        <v>1355</v>
      </c>
      <c r="J238" s="230" t="s">
        <v>290</v>
      </c>
      <c r="K238" s="230">
        <v>2016</v>
      </c>
      <c r="L238" s="230" t="s">
        <v>1380</v>
      </c>
      <c r="V238" s="230" t="s">
        <v>882</v>
      </c>
    </row>
    <row r="239" spans="1:22" ht="17.25" customHeight="1" x14ac:dyDescent="0.3">
      <c r="A239" s="230">
        <v>425617</v>
      </c>
      <c r="B239" s="230" t="s">
        <v>1136</v>
      </c>
      <c r="C239" s="230" t="s">
        <v>106</v>
      </c>
      <c r="D239" s="230" t="s">
        <v>210</v>
      </c>
      <c r="E239" s="230" t="s">
        <v>142</v>
      </c>
      <c r="F239" s="230">
        <v>32588</v>
      </c>
      <c r="G239" s="230" t="s">
        <v>276</v>
      </c>
      <c r="H239" s="230" t="s">
        <v>1377</v>
      </c>
      <c r="I239" s="230" t="s">
        <v>1355</v>
      </c>
      <c r="J239" s="230" t="s">
        <v>290</v>
      </c>
      <c r="K239" s="230">
        <v>2008</v>
      </c>
      <c r="L239" s="230" t="s">
        <v>281</v>
      </c>
    </row>
    <row r="240" spans="1:22" ht="17.25" customHeight="1" x14ac:dyDescent="0.3">
      <c r="A240" s="230">
        <v>425244</v>
      </c>
      <c r="B240" s="230" t="s">
        <v>1061</v>
      </c>
      <c r="C240" s="230" t="s">
        <v>1062</v>
      </c>
      <c r="D240" s="230" t="s">
        <v>221</v>
      </c>
      <c r="E240" s="230" t="s">
        <v>141</v>
      </c>
      <c r="F240" s="230">
        <v>34551</v>
      </c>
      <c r="H240" s="230" t="s">
        <v>1377</v>
      </c>
      <c r="I240" s="230" t="s">
        <v>1355</v>
      </c>
      <c r="J240" s="230" t="s">
        <v>290</v>
      </c>
      <c r="K240" s="230">
        <v>2012</v>
      </c>
      <c r="L240" s="230" t="s">
        <v>281</v>
      </c>
      <c r="S240" s="230" t="s">
        <v>882</v>
      </c>
      <c r="U240" s="230" t="s">
        <v>882</v>
      </c>
      <c r="V240" s="230" t="s">
        <v>882</v>
      </c>
    </row>
    <row r="241" spans="1:22" ht="17.25" customHeight="1" x14ac:dyDescent="0.3">
      <c r="A241" s="230">
        <v>419313</v>
      </c>
      <c r="B241" s="230" t="s">
        <v>1300</v>
      </c>
      <c r="C241" s="230" t="s">
        <v>403</v>
      </c>
      <c r="D241" s="230" t="s">
        <v>217</v>
      </c>
      <c r="E241" s="230" t="s">
        <v>141</v>
      </c>
      <c r="F241" s="230">
        <v>33970</v>
      </c>
      <c r="G241" s="230" t="s">
        <v>281</v>
      </c>
      <c r="H241" s="230" t="s">
        <v>1377</v>
      </c>
      <c r="I241" s="230" t="s">
        <v>1355</v>
      </c>
      <c r="J241" s="230" t="s">
        <v>290</v>
      </c>
      <c r="K241" s="230">
        <v>2012</v>
      </c>
      <c r="L241" s="230" t="s">
        <v>281</v>
      </c>
      <c r="V241" s="230" t="s">
        <v>882</v>
      </c>
    </row>
    <row r="242" spans="1:22" ht="17.25" customHeight="1" x14ac:dyDescent="0.3">
      <c r="A242" s="230">
        <v>419261</v>
      </c>
      <c r="B242" s="230" t="s">
        <v>1299</v>
      </c>
      <c r="C242" s="230" t="s">
        <v>85</v>
      </c>
      <c r="D242" s="230" t="s">
        <v>249</v>
      </c>
      <c r="E242" s="230" t="s">
        <v>141</v>
      </c>
      <c r="F242" s="230">
        <v>35404</v>
      </c>
      <c r="G242" s="230" t="s">
        <v>276</v>
      </c>
      <c r="H242" s="230" t="s">
        <v>1377</v>
      </c>
      <c r="I242" s="230" t="s">
        <v>1355</v>
      </c>
      <c r="J242" s="230" t="s">
        <v>290</v>
      </c>
      <c r="K242" s="230">
        <v>2014</v>
      </c>
      <c r="L242" s="230" t="s">
        <v>281</v>
      </c>
    </row>
    <row r="243" spans="1:22" ht="17.25" customHeight="1" x14ac:dyDescent="0.3">
      <c r="A243" s="230">
        <v>425198</v>
      </c>
      <c r="B243" s="230" t="s">
        <v>959</v>
      </c>
      <c r="C243" s="230" t="s">
        <v>436</v>
      </c>
      <c r="D243" s="230" t="s">
        <v>960</v>
      </c>
      <c r="E243" s="230" t="s">
        <v>141</v>
      </c>
      <c r="F243" s="230">
        <v>36032</v>
      </c>
      <c r="G243" s="230" t="s">
        <v>3019</v>
      </c>
      <c r="H243" s="230" t="s">
        <v>1377</v>
      </c>
      <c r="I243" s="230" t="s">
        <v>1355</v>
      </c>
      <c r="J243" s="230" t="s">
        <v>290</v>
      </c>
      <c r="K243" s="230">
        <v>2016</v>
      </c>
      <c r="L243" s="230" t="s">
        <v>281</v>
      </c>
    </row>
    <row r="244" spans="1:22" ht="17.25" customHeight="1" x14ac:dyDescent="0.3">
      <c r="A244" s="230">
        <v>422021</v>
      </c>
      <c r="B244" s="230" t="s">
        <v>1098</v>
      </c>
      <c r="C244" s="230" t="s">
        <v>89</v>
      </c>
      <c r="D244" s="230" t="s">
        <v>201</v>
      </c>
      <c r="E244" s="230" t="s">
        <v>141</v>
      </c>
      <c r="F244" s="230">
        <v>35065</v>
      </c>
      <c r="G244" s="230" t="s">
        <v>276</v>
      </c>
      <c r="H244" s="230" t="s">
        <v>1377</v>
      </c>
      <c r="I244" s="230" t="s">
        <v>1355</v>
      </c>
      <c r="J244" s="230" t="s">
        <v>290</v>
      </c>
      <c r="K244" s="230">
        <v>2016</v>
      </c>
      <c r="L244" s="230" t="s">
        <v>281</v>
      </c>
      <c r="T244" s="230" t="s">
        <v>882</v>
      </c>
      <c r="U244" s="230" t="s">
        <v>882</v>
      </c>
      <c r="V244" s="230" t="s">
        <v>882</v>
      </c>
    </row>
    <row r="245" spans="1:22" ht="17.25" customHeight="1" x14ac:dyDescent="0.3">
      <c r="A245" s="230">
        <v>421610</v>
      </c>
      <c r="B245" s="230" t="s">
        <v>986</v>
      </c>
      <c r="C245" s="230" t="s">
        <v>113</v>
      </c>
      <c r="D245" s="230" t="s">
        <v>211</v>
      </c>
      <c r="E245" s="230" t="s">
        <v>142</v>
      </c>
      <c r="F245" s="230">
        <v>35952</v>
      </c>
      <c r="G245" s="230" t="s">
        <v>276</v>
      </c>
      <c r="H245" s="230" t="s">
        <v>1377</v>
      </c>
      <c r="I245" s="230" t="s">
        <v>1355</v>
      </c>
      <c r="J245" s="230" t="s">
        <v>290</v>
      </c>
      <c r="K245" s="230">
        <v>2016</v>
      </c>
      <c r="L245" s="230" t="s">
        <v>281</v>
      </c>
    </row>
    <row r="246" spans="1:22" ht="17.25" customHeight="1" x14ac:dyDescent="0.3">
      <c r="A246" s="230">
        <v>423616</v>
      </c>
      <c r="B246" s="230" t="s">
        <v>1003</v>
      </c>
      <c r="C246" s="230" t="s">
        <v>83</v>
      </c>
      <c r="D246" s="230" t="s">
        <v>448</v>
      </c>
      <c r="E246" s="230" t="s">
        <v>142</v>
      </c>
      <c r="F246" s="230">
        <v>35260</v>
      </c>
      <c r="G246" s="230" t="s">
        <v>276</v>
      </c>
      <c r="H246" s="230" t="s">
        <v>1377</v>
      </c>
      <c r="I246" s="230" t="s">
        <v>1355</v>
      </c>
      <c r="J246" s="230" t="s">
        <v>291</v>
      </c>
      <c r="K246" s="230">
        <v>2016</v>
      </c>
      <c r="L246" s="230" t="s">
        <v>281</v>
      </c>
    </row>
    <row r="247" spans="1:22" ht="17.25" customHeight="1" x14ac:dyDescent="0.3">
      <c r="A247" s="230">
        <v>421277</v>
      </c>
      <c r="B247" s="230" t="s">
        <v>848</v>
      </c>
      <c r="C247" s="230" t="s">
        <v>118</v>
      </c>
      <c r="D247" s="230" t="s">
        <v>251</v>
      </c>
      <c r="E247" s="230" t="s">
        <v>142</v>
      </c>
      <c r="F247" s="230">
        <v>36161</v>
      </c>
      <c r="G247" s="230" t="s">
        <v>276</v>
      </c>
      <c r="H247" s="230" t="s">
        <v>1377</v>
      </c>
      <c r="I247" s="230" t="s">
        <v>1355</v>
      </c>
      <c r="J247" s="230" t="s">
        <v>291</v>
      </c>
      <c r="K247" s="230">
        <v>2016</v>
      </c>
      <c r="L247" s="230" t="s">
        <v>281</v>
      </c>
    </row>
    <row r="248" spans="1:22" ht="17.25" customHeight="1" x14ac:dyDescent="0.3">
      <c r="A248" s="230">
        <v>422559</v>
      </c>
      <c r="B248" s="230" t="s">
        <v>996</v>
      </c>
      <c r="C248" s="230" t="s">
        <v>98</v>
      </c>
      <c r="D248" s="230" t="s">
        <v>997</v>
      </c>
      <c r="E248" s="230" t="s">
        <v>141</v>
      </c>
      <c r="F248" s="230">
        <v>36539</v>
      </c>
      <c r="G248" s="230" t="s">
        <v>276</v>
      </c>
      <c r="H248" s="230" t="s">
        <v>1377</v>
      </c>
      <c r="I248" s="230" t="s">
        <v>1355</v>
      </c>
      <c r="J248" s="230" t="s">
        <v>290</v>
      </c>
      <c r="K248" s="230">
        <v>2017</v>
      </c>
      <c r="L248" s="230" t="s">
        <v>281</v>
      </c>
      <c r="V248" s="230" t="s">
        <v>882</v>
      </c>
    </row>
    <row r="249" spans="1:22" ht="17.25" customHeight="1" x14ac:dyDescent="0.3">
      <c r="A249" s="230">
        <v>423120</v>
      </c>
      <c r="B249" s="230" t="s">
        <v>928</v>
      </c>
      <c r="C249" s="230" t="s">
        <v>695</v>
      </c>
      <c r="D249" s="230" t="s">
        <v>214</v>
      </c>
      <c r="E249" s="230" t="s">
        <v>142</v>
      </c>
      <c r="F249" s="230">
        <v>33970</v>
      </c>
      <c r="G249" s="230" t="s">
        <v>276</v>
      </c>
      <c r="H249" s="230" t="s">
        <v>1377</v>
      </c>
      <c r="I249" s="230" t="s">
        <v>1355</v>
      </c>
      <c r="J249" s="230" t="s">
        <v>290</v>
      </c>
      <c r="K249" s="230">
        <v>2012</v>
      </c>
      <c r="V249" s="230" t="s">
        <v>882</v>
      </c>
    </row>
    <row r="250" spans="1:22" ht="17.25" customHeight="1" x14ac:dyDescent="0.3">
      <c r="A250" s="230">
        <v>422322</v>
      </c>
      <c r="B250" s="230" t="s">
        <v>1125</v>
      </c>
      <c r="C250" s="230" t="s">
        <v>63</v>
      </c>
      <c r="D250" s="230" t="s">
        <v>1126</v>
      </c>
      <c r="E250" s="230" t="s">
        <v>142</v>
      </c>
      <c r="F250" s="230">
        <v>35065</v>
      </c>
      <c r="G250" s="230" t="s">
        <v>1619</v>
      </c>
      <c r="H250" s="230" t="s">
        <v>1377</v>
      </c>
      <c r="I250" s="230" t="s">
        <v>1355</v>
      </c>
      <c r="K250" s="230">
        <v>2013</v>
      </c>
      <c r="U250" s="230" t="s">
        <v>882</v>
      </c>
      <c r="V250" s="230" t="s">
        <v>882</v>
      </c>
    </row>
    <row r="251" spans="1:22" ht="17.25" customHeight="1" x14ac:dyDescent="0.3">
      <c r="A251" s="230">
        <v>414397</v>
      </c>
      <c r="B251" s="230" t="s">
        <v>782</v>
      </c>
      <c r="C251" s="230" t="s">
        <v>259</v>
      </c>
      <c r="D251" s="230" t="s">
        <v>233</v>
      </c>
      <c r="E251" s="230" t="s">
        <v>141</v>
      </c>
      <c r="F251" s="230">
        <v>26146</v>
      </c>
      <c r="G251" s="230" t="s">
        <v>1384</v>
      </c>
      <c r="H251" s="230" t="s">
        <v>1377</v>
      </c>
      <c r="I251" s="230" t="s">
        <v>1355</v>
      </c>
    </row>
    <row r="252" spans="1:22" ht="17.25" customHeight="1" x14ac:dyDescent="0.3">
      <c r="A252" s="230">
        <v>400287</v>
      </c>
      <c r="B252" s="230" t="s">
        <v>1256</v>
      </c>
      <c r="C252" s="230" t="s">
        <v>1257</v>
      </c>
      <c r="D252" s="230" t="s">
        <v>1258</v>
      </c>
      <c r="E252" s="230" t="s">
        <v>142</v>
      </c>
      <c r="F252" s="230">
        <v>30769</v>
      </c>
      <c r="G252" s="230" t="s">
        <v>276</v>
      </c>
      <c r="H252" s="230" t="s">
        <v>1377</v>
      </c>
      <c r="I252" s="230" t="s">
        <v>1355</v>
      </c>
      <c r="U252" s="230" t="s">
        <v>882</v>
      </c>
      <c r="V252" s="230" t="s">
        <v>882</v>
      </c>
    </row>
    <row r="253" spans="1:22" ht="17.25" customHeight="1" x14ac:dyDescent="0.3">
      <c r="A253" s="230">
        <v>407760</v>
      </c>
      <c r="B253" s="230" t="s">
        <v>1267</v>
      </c>
      <c r="C253" s="230" t="s">
        <v>103</v>
      </c>
      <c r="D253" s="230" t="s">
        <v>191</v>
      </c>
      <c r="E253" s="230" t="s">
        <v>141</v>
      </c>
      <c r="F253" s="230">
        <v>30945</v>
      </c>
      <c r="G253" s="230" t="s">
        <v>276</v>
      </c>
      <c r="H253" s="230" t="s">
        <v>1377</v>
      </c>
      <c r="I253" s="230" t="s">
        <v>1355</v>
      </c>
      <c r="V253" s="230" t="s">
        <v>882</v>
      </c>
    </row>
    <row r="254" spans="1:22" ht="17.25" customHeight="1" x14ac:dyDescent="0.3">
      <c r="A254" s="230">
        <v>400586</v>
      </c>
      <c r="B254" s="230" t="s">
        <v>1144</v>
      </c>
      <c r="C254" s="230" t="s">
        <v>683</v>
      </c>
      <c r="D254" s="230" t="s">
        <v>191</v>
      </c>
      <c r="E254" s="230" t="s">
        <v>142</v>
      </c>
      <c r="F254" s="230">
        <v>31048</v>
      </c>
      <c r="G254" s="230" t="s">
        <v>276</v>
      </c>
      <c r="H254" s="230" t="s">
        <v>1377</v>
      </c>
      <c r="I254" s="230" t="s">
        <v>1355</v>
      </c>
    </row>
    <row r="255" spans="1:22" ht="17.25" customHeight="1" x14ac:dyDescent="0.3">
      <c r="A255" s="230">
        <v>408280</v>
      </c>
      <c r="B255" s="230" t="s">
        <v>1143</v>
      </c>
      <c r="C255" s="230" t="s">
        <v>1051</v>
      </c>
      <c r="D255" s="230" t="s">
        <v>216</v>
      </c>
      <c r="E255" s="230" t="s">
        <v>142</v>
      </c>
      <c r="F255" s="230">
        <v>31189</v>
      </c>
      <c r="G255" s="230" t="s">
        <v>276</v>
      </c>
      <c r="H255" s="230" t="s">
        <v>1377</v>
      </c>
      <c r="I255" s="230" t="s">
        <v>1355</v>
      </c>
    </row>
    <row r="256" spans="1:22" ht="17.25" customHeight="1" x14ac:dyDescent="0.3">
      <c r="A256" s="230">
        <v>405599</v>
      </c>
      <c r="B256" s="230" t="s">
        <v>1145</v>
      </c>
      <c r="C256" s="230" t="s">
        <v>1142</v>
      </c>
      <c r="D256" s="230" t="s">
        <v>249</v>
      </c>
      <c r="E256" s="230" t="s">
        <v>141</v>
      </c>
      <c r="F256" s="230">
        <v>31398</v>
      </c>
      <c r="G256" s="230" t="s">
        <v>276</v>
      </c>
      <c r="H256" s="230" t="s">
        <v>1377</v>
      </c>
      <c r="I256" s="230" t="s">
        <v>1355</v>
      </c>
    </row>
    <row r="257" spans="1:22" ht="17.25" customHeight="1" x14ac:dyDescent="0.3">
      <c r="A257" s="230">
        <v>404981</v>
      </c>
      <c r="B257" s="230" t="s">
        <v>761</v>
      </c>
      <c r="C257" s="230" t="s">
        <v>85</v>
      </c>
      <c r="D257" s="230" t="s">
        <v>224</v>
      </c>
      <c r="E257" s="230" t="s">
        <v>142</v>
      </c>
      <c r="F257" s="230">
        <v>31413</v>
      </c>
      <c r="G257" s="230" t="s">
        <v>276</v>
      </c>
      <c r="H257" s="230" t="s">
        <v>1377</v>
      </c>
      <c r="I257" s="230" t="s">
        <v>1355</v>
      </c>
    </row>
    <row r="258" spans="1:22" ht="17.25" customHeight="1" x14ac:dyDescent="0.3">
      <c r="A258" s="230">
        <v>402288</v>
      </c>
      <c r="B258" s="230" t="s">
        <v>1273</v>
      </c>
      <c r="C258" s="230" t="s">
        <v>699</v>
      </c>
      <c r="D258" s="230" t="s">
        <v>211</v>
      </c>
      <c r="E258" s="230" t="s">
        <v>141</v>
      </c>
      <c r="F258" s="230">
        <v>31857</v>
      </c>
      <c r="G258" s="230" t="s">
        <v>276</v>
      </c>
      <c r="H258" s="230" t="s">
        <v>1377</v>
      </c>
      <c r="I258" s="230" t="s">
        <v>1355</v>
      </c>
    </row>
    <row r="259" spans="1:22" ht="17.25" customHeight="1" x14ac:dyDescent="0.3">
      <c r="A259" s="230">
        <v>411113</v>
      </c>
      <c r="B259" s="230" t="s">
        <v>1253</v>
      </c>
      <c r="C259" s="230" t="s">
        <v>396</v>
      </c>
      <c r="D259" s="230" t="s">
        <v>1254</v>
      </c>
      <c r="E259" s="230" t="s">
        <v>141</v>
      </c>
      <c r="F259" s="230">
        <v>32021</v>
      </c>
      <c r="G259" s="230" t="s">
        <v>276</v>
      </c>
      <c r="H259" s="230" t="s">
        <v>1377</v>
      </c>
      <c r="I259" s="230" t="s">
        <v>1355</v>
      </c>
      <c r="R259" s="230" t="s">
        <v>882</v>
      </c>
      <c r="S259" s="230" t="s">
        <v>882</v>
      </c>
      <c r="U259" s="230" t="s">
        <v>882</v>
      </c>
      <c r="V259" s="230" t="s">
        <v>882</v>
      </c>
    </row>
    <row r="260" spans="1:22" ht="17.25" customHeight="1" x14ac:dyDescent="0.3">
      <c r="A260" s="230">
        <v>407271</v>
      </c>
      <c r="B260" s="230" t="s">
        <v>1050</v>
      </c>
      <c r="C260" s="230" t="s">
        <v>83</v>
      </c>
      <c r="D260" s="230" t="s">
        <v>1259</v>
      </c>
      <c r="E260" s="230" t="s">
        <v>141</v>
      </c>
      <c r="F260" s="230">
        <v>32143</v>
      </c>
      <c r="G260" s="230" t="s">
        <v>276</v>
      </c>
      <c r="H260" s="230" t="s">
        <v>1377</v>
      </c>
      <c r="I260" s="230" t="s">
        <v>1355</v>
      </c>
    </row>
    <row r="261" spans="1:22" ht="17.25" customHeight="1" x14ac:dyDescent="0.3">
      <c r="A261" s="230">
        <v>415549</v>
      </c>
      <c r="B261" s="230" t="s">
        <v>1033</v>
      </c>
      <c r="C261" s="230" t="s">
        <v>115</v>
      </c>
      <c r="D261" s="230" t="s">
        <v>1034</v>
      </c>
      <c r="E261" s="230" t="s">
        <v>141</v>
      </c>
      <c r="F261" s="230">
        <v>32316</v>
      </c>
      <c r="G261" s="230" t="s">
        <v>276</v>
      </c>
      <c r="H261" s="230" t="s">
        <v>1377</v>
      </c>
      <c r="I261" s="230" t="s">
        <v>1355</v>
      </c>
    </row>
    <row r="262" spans="1:22" ht="17.25" customHeight="1" x14ac:dyDescent="0.3">
      <c r="A262" s="230">
        <v>415249</v>
      </c>
      <c r="B262" s="230" t="s">
        <v>914</v>
      </c>
      <c r="C262" s="230" t="s">
        <v>915</v>
      </c>
      <c r="D262" s="230" t="s">
        <v>342</v>
      </c>
      <c r="E262" s="230" t="s">
        <v>141</v>
      </c>
      <c r="F262" s="230">
        <v>32882</v>
      </c>
      <c r="G262" s="230" t="s">
        <v>276</v>
      </c>
      <c r="H262" s="230" t="s">
        <v>1377</v>
      </c>
      <c r="I262" s="230" t="s">
        <v>1355</v>
      </c>
    </row>
    <row r="263" spans="1:22" ht="17.25" customHeight="1" x14ac:dyDescent="0.3">
      <c r="A263" s="230">
        <v>412975</v>
      </c>
      <c r="B263" s="230" t="s">
        <v>1150</v>
      </c>
      <c r="C263" s="230" t="s">
        <v>775</v>
      </c>
      <c r="D263" s="230" t="s">
        <v>1151</v>
      </c>
      <c r="E263" s="230" t="s">
        <v>142</v>
      </c>
      <c r="F263" s="230">
        <v>33117</v>
      </c>
      <c r="G263" s="230" t="s">
        <v>1380</v>
      </c>
      <c r="H263" s="230" t="s">
        <v>1377</v>
      </c>
      <c r="I263" s="230" t="s">
        <v>1355</v>
      </c>
    </row>
    <row r="264" spans="1:22" ht="17.25" customHeight="1" x14ac:dyDescent="0.3">
      <c r="A264" s="230">
        <v>416232</v>
      </c>
      <c r="B264" s="230" t="s">
        <v>788</v>
      </c>
      <c r="C264" s="230" t="s">
        <v>102</v>
      </c>
      <c r="D264" s="230" t="s">
        <v>201</v>
      </c>
      <c r="E264" s="230" t="s">
        <v>141</v>
      </c>
      <c r="F264" s="230">
        <v>33726</v>
      </c>
      <c r="G264" s="230" t="s">
        <v>276</v>
      </c>
      <c r="H264" s="230" t="s">
        <v>1377</v>
      </c>
      <c r="I264" s="230" t="s">
        <v>1355</v>
      </c>
      <c r="V264" s="230" t="s">
        <v>882</v>
      </c>
    </row>
    <row r="265" spans="1:22" ht="17.25" customHeight="1" x14ac:dyDescent="0.3">
      <c r="A265" s="230">
        <v>417566</v>
      </c>
      <c r="B265" s="230" t="s">
        <v>792</v>
      </c>
      <c r="C265" s="230" t="s">
        <v>61</v>
      </c>
      <c r="D265" s="230" t="s">
        <v>793</v>
      </c>
      <c r="E265" s="230" t="s">
        <v>142</v>
      </c>
      <c r="F265" s="230">
        <v>33970</v>
      </c>
      <c r="G265" s="230" t="s">
        <v>276</v>
      </c>
      <c r="H265" s="230" t="s">
        <v>1377</v>
      </c>
      <c r="I265" s="230" t="s">
        <v>1355</v>
      </c>
      <c r="V265" s="230" t="s">
        <v>882</v>
      </c>
    </row>
    <row r="266" spans="1:22" ht="17.25" customHeight="1" x14ac:dyDescent="0.3">
      <c r="A266" s="230">
        <v>419623</v>
      </c>
      <c r="B266" s="230" t="s">
        <v>1348</v>
      </c>
      <c r="C266" s="230" t="s">
        <v>416</v>
      </c>
      <c r="D266" s="230" t="s">
        <v>428</v>
      </c>
      <c r="E266" s="230" t="s">
        <v>142</v>
      </c>
      <c r="F266" s="230">
        <v>31778</v>
      </c>
      <c r="G266" s="230" t="s">
        <v>1380</v>
      </c>
      <c r="H266" s="230" t="s">
        <v>1377</v>
      </c>
      <c r="I266" s="230" t="s">
        <v>1355</v>
      </c>
      <c r="J266" s="230" t="s">
        <v>290</v>
      </c>
      <c r="K266" s="230">
        <v>2006</v>
      </c>
      <c r="L266" s="230" t="s">
        <v>276</v>
      </c>
      <c r="V266" s="230" t="s">
        <v>882</v>
      </c>
    </row>
    <row r="267" spans="1:22" ht="17.25" customHeight="1" x14ac:dyDescent="0.3">
      <c r="A267" s="230">
        <v>417646</v>
      </c>
      <c r="B267" s="230" t="s">
        <v>1353</v>
      </c>
      <c r="C267" s="230" t="s">
        <v>1354</v>
      </c>
      <c r="D267" s="230" t="s">
        <v>197</v>
      </c>
      <c r="E267" s="230" t="s">
        <v>142</v>
      </c>
      <c r="F267" s="230">
        <v>32328</v>
      </c>
      <c r="G267" s="230" t="s">
        <v>276</v>
      </c>
      <c r="H267" s="230" t="s">
        <v>1377</v>
      </c>
      <c r="I267" s="230" t="s">
        <v>1355</v>
      </c>
      <c r="J267" s="230" t="s">
        <v>290</v>
      </c>
      <c r="K267" s="230">
        <v>2006</v>
      </c>
      <c r="L267" s="230" t="s">
        <v>276</v>
      </c>
    </row>
    <row r="268" spans="1:22" ht="17.25" customHeight="1" x14ac:dyDescent="0.3">
      <c r="A268" s="230">
        <v>425391</v>
      </c>
      <c r="B268" s="230" t="s">
        <v>879</v>
      </c>
      <c r="C268" s="230" t="s">
        <v>88</v>
      </c>
      <c r="D268" s="230" t="s">
        <v>880</v>
      </c>
      <c r="E268" s="230" t="s">
        <v>141</v>
      </c>
      <c r="F268" s="230" t="s">
        <v>3122</v>
      </c>
      <c r="G268" s="230" t="s">
        <v>1380</v>
      </c>
      <c r="H268" s="230" t="s">
        <v>1377</v>
      </c>
      <c r="I268" s="230" t="s">
        <v>1355</v>
      </c>
      <c r="J268" s="230" t="s">
        <v>290</v>
      </c>
      <c r="K268" s="230">
        <v>2015</v>
      </c>
      <c r="L268" s="230" t="s">
        <v>276</v>
      </c>
    </row>
    <row r="269" spans="1:22" ht="17.25" customHeight="1" x14ac:dyDescent="0.3">
      <c r="A269" s="230">
        <v>409541</v>
      </c>
      <c r="B269" s="230" t="s">
        <v>1230</v>
      </c>
      <c r="C269" s="230" t="s">
        <v>1231</v>
      </c>
      <c r="D269" s="230" t="s">
        <v>1232</v>
      </c>
      <c r="E269" s="230" t="s">
        <v>142</v>
      </c>
      <c r="F269" s="230">
        <v>31210</v>
      </c>
      <c r="G269" s="230" t="s">
        <v>277</v>
      </c>
      <c r="H269" s="230" t="s">
        <v>1377</v>
      </c>
      <c r="I269" s="230" t="s">
        <v>1355</v>
      </c>
      <c r="J269" s="230" t="s">
        <v>291</v>
      </c>
      <c r="K269" s="230">
        <v>2005</v>
      </c>
      <c r="L269" s="230" t="s">
        <v>277</v>
      </c>
    </row>
    <row r="270" spans="1:22" ht="17.25" customHeight="1" x14ac:dyDescent="0.3">
      <c r="A270" s="230">
        <v>410498</v>
      </c>
      <c r="B270" s="230" t="s">
        <v>1316</v>
      </c>
      <c r="C270" s="230" t="s">
        <v>1317</v>
      </c>
      <c r="D270" s="230" t="s">
        <v>1318</v>
      </c>
      <c r="E270" s="230" t="s">
        <v>142</v>
      </c>
      <c r="F270" s="230">
        <v>32019</v>
      </c>
      <c r="G270" s="230" t="s">
        <v>277</v>
      </c>
      <c r="H270" s="230" t="s">
        <v>1377</v>
      </c>
      <c r="I270" s="230" t="s">
        <v>1355</v>
      </c>
      <c r="J270" s="230" t="s">
        <v>290</v>
      </c>
      <c r="K270" s="230">
        <v>2006</v>
      </c>
      <c r="L270" s="230" t="s">
        <v>277</v>
      </c>
      <c r="V270" s="230" t="s">
        <v>882</v>
      </c>
    </row>
    <row r="271" spans="1:22" ht="17.25" customHeight="1" x14ac:dyDescent="0.3">
      <c r="A271" s="230">
        <v>425572</v>
      </c>
      <c r="B271" s="230" t="s">
        <v>972</v>
      </c>
      <c r="C271" s="230" t="s">
        <v>398</v>
      </c>
      <c r="D271" s="230" t="s">
        <v>366</v>
      </c>
      <c r="E271" s="230" t="s">
        <v>142</v>
      </c>
      <c r="F271" s="230">
        <v>35431</v>
      </c>
      <c r="G271" s="230" t="s">
        <v>277</v>
      </c>
      <c r="H271" s="230" t="s">
        <v>1377</v>
      </c>
      <c r="I271" s="230" t="s">
        <v>1355</v>
      </c>
      <c r="J271" s="230" t="s">
        <v>291</v>
      </c>
      <c r="K271" s="230">
        <v>2015</v>
      </c>
      <c r="L271" s="230" t="s">
        <v>277</v>
      </c>
    </row>
    <row r="272" spans="1:22" ht="17.25" customHeight="1" x14ac:dyDescent="0.3">
      <c r="A272" s="230">
        <v>424393</v>
      </c>
      <c r="B272" s="230" t="s">
        <v>940</v>
      </c>
      <c r="C272" s="230" t="s">
        <v>63</v>
      </c>
      <c r="D272" s="230" t="s">
        <v>941</v>
      </c>
      <c r="E272" s="230" t="s">
        <v>142</v>
      </c>
      <c r="F272" s="230">
        <v>35796</v>
      </c>
      <c r="G272" s="230" t="s">
        <v>280</v>
      </c>
      <c r="H272" s="230" t="s">
        <v>1377</v>
      </c>
      <c r="I272" s="230" t="s">
        <v>1355</v>
      </c>
      <c r="J272" s="230" t="s">
        <v>291</v>
      </c>
      <c r="K272" s="230">
        <v>2015</v>
      </c>
      <c r="L272" s="230" t="s">
        <v>281</v>
      </c>
      <c r="V272" s="230" t="s">
        <v>882</v>
      </c>
    </row>
    <row r="273" spans="1:22" ht="17.25" customHeight="1" x14ac:dyDescent="0.3">
      <c r="A273" s="230">
        <v>411914</v>
      </c>
      <c r="B273" s="230" t="s">
        <v>912</v>
      </c>
      <c r="C273" s="230" t="s">
        <v>65</v>
      </c>
      <c r="D273" s="230" t="s">
        <v>913</v>
      </c>
      <c r="E273" s="230" t="s">
        <v>141</v>
      </c>
      <c r="F273" s="230">
        <v>31949</v>
      </c>
      <c r="G273" s="230" t="s">
        <v>278</v>
      </c>
      <c r="H273" s="230" t="s">
        <v>1377</v>
      </c>
      <c r="I273" s="230" t="s">
        <v>1355</v>
      </c>
    </row>
    <row r="274" spans="1:22" ht="17.25" customHeight="1" x14ac:dyDescent="0.3">
      <c r="A274" s="230">
        <v>404883</v>
      </c>
      <c r="B274" s="230" t="s">
        <v>1157</v>
      </c>
      <c r="C274" s="230" t="s">
        <v>97</v>
      </c>
      <c r="D274" s="230" t="s">
        <v>1158</v>
      </c>
      <c r="E274" s="230" t="s">
        <v>142</v>
      </c>
      <c r="F274" s="230">
        <v>26828</v>
      </c>
      <c r="G274" s="230" t="s">
        <v>1382</v>
      </c>
      <c r="H274" s="230" t="s">
        <v>1377</v>
      </c>
      <c r="I274" s="230" t="s">
        <v>1355</v>
      </c>
      <c r="J274" s="230" t="s">
        <v>291</v>
      </c>
      <c r="K274" s="230">
        <v>1991</v>
      </c>
      <c r="L274" s="230" t="s">
        <v>1386</v>
      </c>
    </row>
    <row r="275" spans="1:22" ht="17.25" customHeight="1" x14ac:dyDescent="0.3">
      <c r="A275" s="230">
        <v>411529</v>
      </c>
      <c r="B275" s="230" t="s">
        <v>1180</v>
      </c>
      <c r="C275" s="230" t="s">
        <v>128</v>
      </c>
      <c r="D275" s="230" t="s">
        <v>1181</v>
      </c>
      <c r="E275" s="230" t="s">
        <v>142</v>
      </c>
      <c r="F275" s="230">
        <v>33049</v>
      </c>
      <c r="G275" s="230" t="s">
        <v>276</v>
      </c>
      <c r="H275" s="230" t="s">
        <v>1377</v>
      </c>
      <c r="I275" s="230" t="s">
        <v>1355</v>
      </c>
      <c r="J275" s="230" t="s">
        <v>291</v>
      </c>
      <c r="K275" s="230">
        <v>2009</v>
      </c>
      <c r="L275" s="230" t="s">
        <v>287</v>
      </c>
    </row>
    <row r="276" spans="1:22" ht="17.25" customHeight="1" x14ac:dyDescent="0.3">
      <c r="A276" s="230">
        <v>420512</v>
      </c>
      <c r="B276" s="230" t="s">
        <v>938</v>
      </c>
      <c r="C276" s="230" t="s">
        <v>107</v>
      </c>
      <c r="D276" s="230" t="s">
        <v>939</v>
      </c>
      <c r="E276" s="230" t="s">
        <v>141</v>
      </c>
      <c r="F276" s="230">
        <v>26074</v>
      </c>
      <c r="G276" s="230" t="s">
        <v>1660</v>
      </c>
      <c r="H276" s="230" t="s">
        <v>1377</v>
      </c>
      <c r="I276" s="230" t="s">
        <v>1355</v>
      </c>
      <c r="J276" s="230" t="s">
        <v>291</v>
      </c>
      <c r="K276" s="230">
        <v>1990</v>
      </c>
      <c r="L276" s="230" t="s">
        <v>276</v>
      </c>
    </row>
    <row r="277" spans="1:22" ht="17.25" customHeight="1" x14ac:dyDescent="0.3">
      <c r="A277" s="230">
        <v>409113</v>
      </c>
      <c r="B277" s="230" t="s">
        <v>1282</v>
      </c>
      <c r="C277" s="230" t="s">
        <v>63</v>
      </c>
      <c r="D277" s="230" t="s">
        <v>228</v>
      </c>
      <c r="E277" s="230" t="s">
        <v>142</v>
      </c>
      <c r="F277" s="230">
        <v>27580</v>
      </c>
      <c r="G277" s="230" t="s">
        <v>276</v>
      </c>
      <c r="H277" s="230" t="s">
        <v>1377</v>
      </c>
      <c r="I277" s="230" t="s">
        <v>1355</v>
      </c>
      <c r="J277" s="230" t="s">
        <v>1402</v>
      </c>
      <c r="K277" s="230">
        <v>1998</v>
      </c>
      <c r="L277" s="230" t="s">
        <v>276</v>
      </c>
    </row>
    <row r="278" spans="1:22" ht="17.25" customHeight="1" x14ac:dyDescent="0.3">
      <c r="A278" s="230">
        <v>407320</v>
      </c>
      <c r="B278" s="230" t="s">
        <v>1262</v>
      </c>
      <c r="C278" s="230" t="s">
        <v>92</v>
      </c>
      <c r="D278" s="230" t="s">
        <v>1263</v>
      </c>
      <c r="E278" s="230" t="s">
        <v>141</v>
      </c>
      <c r="F278" s="230">
        <v>29256</v>
      </c>
      <c r="G278" s="230" t="s">
        <v>1422</v>
      </c>
      <c r="H278" s="230" t="s">
        <v>1377</v>
      </c>
      <c r="I278" s="230" t="s">
        <v>1355</v>
      </c>
      <c r="J278" s="230" t="s">
        <v>291</v>
      </c>
      <c r="K278" s="230">
        <v>2000</v>
      </c>
      <c r="L278" s="230" t="s">
        <v>276</v>
      </c>
    </row>
    <row r="279" spans="1:22" ht="17.25" customHeight="1" x14ac:dyDescent="0.3">
      <c r="A279" s="230">
        <v>411515</v>
      </c>
      <c r="B279" s="230" t="s">
        <v>1179</v>
      </c>
      <c r="C279" s="230" t="s">
        <v>107</v>
      </c>
      <c r="D279" s="230" t="s">
        <v>193</v>
      </c>
      <c r="E279" s="230" t="s">
        <v>142</v>
      </c>
      <c r="F279" s="230">
        <v>30682</v>
      </c>
      <c r="G279" s="230" t="s">
        <v>276</v>
      </c>
      <c r="H279" s="230" t="s">
        <v>1377</v>
      </c>
      <c r="I279" s="230" t="s">
        <v>1355</v>
      </c>
      <c r="J279" s="230" t="s">
        <v>290</v>
      </c>
      <c r="K279" s="230">
        <v>2002</v>
      </c>
      <c r="L279" s="230" t="s">
        <v>276</v>
      </c>
    </row>
    <row r="280" spans="1:22" ht="17.25" customHeight="1" x14ac:dyDescent="0.3">
      <c r="A280" s="230">
        <v>403747</v>
      </c>
      <c r="B280" s="230" t="s">
        <v>1329</v>
      </c>
      <c r="C280" s="230" t="s">
        <v>87</v>
      </c>
      <c r="D280" s="230" t="s">
        <v>1330</v>
      </c>
      <c r="E280" s="230" t="s">
        <v>141</v>
      </c>
      <c r="F280" s="230">
        <v>31613</v>
      </c>
      <c r="G280" s="230" t="s">
        <v>1461</v>
      </c>
      <c r="H280" s="230" t="s">
        <v>1377</v>
      </c>
      <c r="I280" s="230" t="s">
        <v>1355</v>
      </c>
      <c r="J280" s="230" t="s">
        <v>290</v>
      </c>
      <c r="K280" s="230">
        <v>2004</v>
      </c>
      <c r="L280" s="230" t="s">
        <v>276</v>
      </c>
      <c r="S280" s="230" t="s">
        <v>882</v>
      </c>
      <c r="U280" s="230" t="s">
        <v>882</v>
      </c>
      <c r="V280" s="230" t="s">
        <v>882</v>
      </c>
    </row>
    <row r="281" spans="1:22" ht="17.25" customHeight="1" x14ac:dyDescent="0.3">
      <c r="A281" s="230">
        <v>419258</v>
      </c>
      <c r="B281" s="230" t="s">
        <v>1213</v>
      </c>
      <c r="C281" s="230" t="s">
        <v>349</v>
      </c>
      <c r="D281" s="230" t="s">
        <v>374</v>
      </c>
      <c r="E281" s="230" t="s">
        <v>142</v>
      </c>
      <c r="F281" s="230">
        <v>31074</v>
      </c>
      <c r="G281" s="230" t="s">
        <v>1379</v>
      </c>
      <c r="H281" s="230" t="s">
        <v>1377</v>
      </c>
      <c r="I281" s="230" t="s">
        <v>1355</v>
      </c>
      <c r="J281" s="230" t="s">
        <v>291</v>
      </c>
      <c r="K281" s="230">
        <v>2004</v>
      </c>
      <c r="L281" s="230" t="s">
        <v>276</v>
      </c>
    </row>
    <row r="282" spans="1:22" ht="17.25" customHeight="1" x14ac:dyDescent="0.3">
      <c r="A282" s="230">
        <v>413648</v>
      </c>
      <c r="B282" s="230" t="s">
        <v>1189</v>
      </c>
      <c r="C282" s="230" t="s">
        <v>570</v>
      </c>
      <c r="D282" s="230" t="s">
        <v>196</v>
      </c>
      <c r="E282" s="230" t="s">
        <v>141</v>
      </c>
      <c r="F282" s="230">
        <v>32151</v>
      </c>
      <c r="G282" s="230" t="s">
        <v>2798</v>
      </c>
      <c r="H282" s="230" t="s">
        <v>1377</v>
      </c>
      <c r="I282" s="230" t="s">
        <v>1355</v>
      </c>
      <c r="J282" s="230" t="s">
        <v>291</v>
      </c>
      <c r="K282" s="230">
        <v>2008</v>
      </c>
      <c r="L282" s="230" t="s">
        <v>276</v>
      </c>
      <c r="V282" s="230" t="s">
        <v>882</v>
      </c>
    </row>
    <row r="283" spans="1:22" ht="17.25" customHeight="1" x14ac:dyDescent="0.3">
      <c r="A283" s="230">
        <v>418132</v>
      </c>
      <c r="B283" s="230" t="s">
        <v>1207</v>
      </c>
      <c r="C283" s="230" t="s">
        <v>63</v>
      </c>
      <c r="D283" s="230" t="s">
        <v>520</v>
      </c>
      <c r="E283" s="230" t="s">
        <v>142</v>
      </c>
      <c r="F283" s="230">
        <v>35065</v>
      </c>
      <c r="G283" s="230" t="s">
        <v>3203</v>
      </c>
      <c r="H283" s="230" t="s">
        <v>1377</v>
      </c>
      <c r="I283" s="230" t="s">
        <v>1355</v>
      </c>
      <c r="J283" s="230" t="s">
        <v>291</v>
      </c>
      <c r="K283" s="230">
        <v>2009</v>
      </c>
      <c r="L283" s="230" t="s">
        <v>276</v>
      </c>
    </row>
    <row r="284" spans="1:22" ht="17.25" customHeight="1" x14ac:dyDescent="0.3">
      <c r="A284" s="230">
        <v>415185</v>
      </c>
      <c r="B284" s="230" t="s">
        <v>1340</v>
      </c>
      <c r="C284" s="230" t="s">
        <v>103</v>
      </c>
      <c r="D284" s="230" t="s">
        <v>226</v>
      </c>
      <c r="E284" s="230" t="s">
        <v>141</v>
      </c>
      <c r="F284" s="230">
        <v>33858</v>
      </c>
      <c r="G284" s="230" t="s">
        <v>1461</v>
      </c>
      <c r="H284" s="230" t="s">
        <v>1377</v>
      </c>
      <c r="I284" s="230" t="s">
        <v>1355</v>
      </c>
      <c r="J284" s="230" t="s">
        <v>290</v>
      </c>
      <c r="K284" s="230">
        <v>2010</v>
      </c>
      <c r="L284" s="230" t="s">
        <v>276</v>
      </c>
    </row>
    <row r="285" spans="1:22" ht="17.25" customHeight="1" x14ac:dyDescent="0.3">
      <c r="A285" s="230">
        <v>418348</v>
      </c>
      <c r="B285" s="230" t="s">
        <v>1325</v>
      </c>
      <c r="C285" s="230" t="s">
        <v>94</v>
      </c>
      <c r="D285" s="230" t="s">
        <v>1277</v>
      </c>
      <c r="E285" s="230" t="s">
        <v>141</v>
      </c>
      <c r="F285" s="230">
        <v>34090</v>
      </c>
      <c r="G285" s="230" t="s">
        <v>276</v>
      </c>
      <c r="H285" s="230" t="s">
        <v>1377</v>
      </c>
      <c r="I285" s="230" t="s">
        <v>1355</v>
      </c>
      <c r="J285" s="230" t="s">
        <v>291</v>
      </c>
      <c r="K285" s="230">
        <v>2011</v>
      </c>
      <c r="L285" s="230" t="s">
        <v>276</v>
      </c>
    </row>
    <row r="286" spans="1:22" ht="17.25" customHeight="1" x14ac:dyDescent="0.3">
      <c r="A286" s="230">
        <v>418414</v>
      </c>
      <c r="B286" s="230" t="s">
        <v>1264</v>
      </c>
      <c r="C286" s="230" t="s">
        <v>104</v>
      </c>
      <c r="D286" s="230" t="s">
        <v>1265</v>
      </c>
      <c r="E286" s="230" t="s">
        <v>141</v>
      </c>
      <c r="F286" s="230">
        <v>34625</v>
      </c>
      <c r="G286" s="230" t="s">
        <v>276</v>
      </c>
      <c r="H286" s="230" t="s">
        <v>1377</v>
      </c>
      <c r="I286" s="230" t="s">
        <v>1355</v>
      </c>
      <c r="J286" s="230" t="s">
        <v>291</v>
      </c>
      <c r="K286" s="230">
        <v>2011</v>
      </c>
      <c r="L286" s="230" t="s">
        <v>276</v>
      </c>
      <c r="V286" s="230" t="s">
        <v>882</v>
      </c>
    </row>
    <row r="287" spans="1:22" ht="17.25" customHeight="1" x14ac:dyDescent="0.3">
      <c r="A287" s="230">
        <v>417303</v>
      </c>
      <c r="B287" s="230" t="s">
        <v>1324</v>
      </c>
      <c r="C287" s="230" t="s">
        <v>83</v>
      </c>
      <c r="D287" s="230" t="s">
        <v>222</v>
      </c>
      <c r="E287" s="230" t="s">
        <v>141</v>
      </c>
      <c r="F287" s="230">
        <v>34335</v>
      </c>
      <c r="G287" s="230" t="s">
        <v>2891</v>
      </c>
      <c r="H287" s="230" t="s">
        <v>1377</v>
      </c>
      <c r="I287" s="230" t="s">
        <v>1355</v>
      </c>
      <c r="J287" s="230" t="s">
        <v>290</v>
      </c>
      <c r="K287" s="230">
        <v>2013</v>
      </c>
      <c r="L287" s="230" t="s">
        <v>276</v>
      </c>
    </row>
    <row r="288" spans="1:22" ht="17.25" customHeight="1" x14ac:dyDescent="0.3">
      <c r="A288" s="230">
        <v>425294</v>
      </c>
      <c r="B288" s="230" t="s">
        <v>1093</v>
      </c>
      <c r="C288" s="230" t="s">
        <v>66</v>
      </c>
      <c r="D288" s="230" t="s">
        <v>1016</v>
      </c>
      <c r="E288" s="230" t="s">
        <v>141</v>
      </c>
      <c r="F288" s="230">
        <v>33610</v>
      </c>
      <c r="G288" s="230" t="s">
        <v>281</v>
      </c>
      <c r="H288" s="230" t="s">
        <v>1377</v>
      </c>
      <c r="I288" s="230" t="s">
        <v>1355</v>
      </c>
      <c r="J288" s="230" t="s">
        <v>291</v>
      </c>
      <c r="K288" s="230">
        <v>2013</v>
      </c>
      <c r="L288" s="230" t="s">
        <v>276</v>
      </c>
      <c r="U288" s="230" t="s">
        <v>882</v>
      </c>
      <c r="V288" s="230" t="s">
        <v>882</v>
      </c>
    </row>
    <row r="289" spans="1:22" ht="17.25" customHeight="1" x14ac:dyDescent="0.3">
      <c r="A289" s="230">
        <v>420174</v>
      </c>
      <c r="B289" s="230" t="s">
        <v>829</v>
      </c>
      <c r="C289" s="230" t="s">
        <v>83</v>
      </c>
      <c r="D289" s="230" t="s">
        <v>830</v>
      </c>
      <c r="E289" s="230" t="s">
        <v>141</v>
      </c>
      <c r="F289" s="230">
        <v>35377</v>
      </c>
      <c r="G289" s="230" t="s">
        <v>276</v>
      </c>
      <c r="H289" s="230" t="s">
        <v>1377</v>
      </c>
      <c r="I289" s="230" t="s">
        <v>1355</v>
      </c>
      <c r="J289" s="230" t="s">
        <v>290</v>
      </c>
      <c r="K289" s="230">
        <v>2015</v>
      </c>
      <c r="L289" s="230" t="s">
        <v>276</v>
      </c>
    </row>
    <row r="290" spans="1:22" ht="17.25" customHeight="1" x14ac:dyDescent="0.3">
      <c r="A290" s="230">
        <v>422240</v>
      </c>
      <c r="B290" s="230" t="s">
        <v>858</v>
      </c>
      <c r="C290" s="230" t="s">
        <v>64</v>
      </c>
      <c r="D290" s="230" t="s">
        <v>222</v>
      </c>
      <c r="E290" s="230" t="s">
        <v>141</v>
      </c>
      <c r="F290" s="230">
        <v>35433</v>
      </c>
      <c r="G290" s="230" t="s">
        <v>2689</v>
      </c>
      <c r="H290" s="230" t="s">
        <v>1377</v>
      </c>
      <c r="I290" s="230" t="s">
        <v>1355</v>
      </c>
      <c r="J290" s="230" t="s">
        <v>290</v>
      </c>
      <c r="K290" s="230">
        <v>2015</v>
      </c>
      <c r="L290" s="230" t="s">
        <v>276</v>
      </c>
    </row>
    <row r="291" spans="1:22" ht="17.25" customHeight="1" x14ac:dyDescent="0.3">
      <c r="A291" s="230">
        <v>424865</v>
      </c>
      <c r="B291" s="230" t="s">
        <v>1086</v>
      </c>
      <c r="C291" s="230" t="s">
        <v>92</v>
      </c>
      <c r="D291" s="230" t="s">
        <v>418</v>
      </c>
      <c r="E291" s="230" t="s">
        <v>142</v>
      </c>
      <c r="F291" s="230">
        <v>34982</v>
      </c>
      <c r="G291" s="230" t="s">
        <v>1758</v>
      </c>
      <c r="H291" s="230" t="s">
        <v>1377</v>
      </c>
      <c r="I291" s="230" t="s">
        <v>1355</v>
      </c>
      <c r="J291" s="230" t="s">
        <v>290</v>
      </c>
      <c r="K291" s="230">
        <v>2016</v>
      </c>
      <c r="L291" s="230" t="s">
        <v>276</v>
      </c>
      <c r="U291" s="230" t="s">
        <v>882</v>
      </c>
      <c r="V291" s="230" t="s">
        <v>882</v>
      </c>
    </row>
    <row r="292" spans="1:22" ht="17.25" customHeight="1" x14ac:dyDescent="0.3">
      <c r="A292" s="230">
        <v>421710</v>
      </c>
      <c r="B292" s="230" t="s">
        <v>1115</v>
      </c>
      <c r="C292" s="230" t="s">
        <v>408</v>
      </c>
      <c r="D292" s="230" t="s">
        <v>240</v>
      </c>
      <c r="E292" s="230" t="s">
        <v>142</v>
      </c>
      <c r="F292" s="230">
        <v>35065</v>
      </c>
      <c r="G292" s="230" t="s">
        <v>276</v>
      </c>
      <c r="H292" s="230" t="s">
        <v>1377</v>
      </c>
      <c r="I292" s="230" t="s">
        <v>1355</v>
      </c>
      <c r="J292" s="230" t="s">
        <v>290</v>
      </c>
      <c r="K292" s="230">
        <v>2016</v>
      </c>
      <c r="L292" s="230" t="s">
        <v>276</v>
      </c>
      <c r="R292" s="230" t="s">
        <v>882</v>
      </c>
      <c r="S292" s="230" t="s">
        <v>882</v>
      </c>
      <c r="U292" s="230" t="s">
        <v>882</v>
      </c>
      <c r="V292" s="230" t="s">
        <v>882</v>
      </c>
    </row>
    <row r="293" spans="1:22" ht="17.25" customHeight="1" x14ac:dyDescent="0.3">
      <c r="A293" s="230">
        <v>420629</v>
      </c>
      <c r="B293" s="230" t="s">
        <v>984</v>
      </c>
      <c r="C293" s="230" t="s">
        <v>343</v>
      </c>
      <c r="D293" s="230" t="s">
        <v>985</v>
      </c>
      <c r="E293" s="230" t="s">
        <v>142</v>
      </c>
      <c r="F293" s="230">
        <v>35509</v>
      </c>
      <c r="G293" s="230" t="s">
        <v>2689</v>
      </c>
      <c r="H293" s="230" t="s">
        <v>1377</v>
      </c>
      <c r="I293" s="230" t="s">
        <v>1355</v>
      </c>
      <c r="J293" s="230" t="s">
        <v>290</v>
      </c>
      <c r="K293" s="230">
        <v>2016</v>
      </c>
      <c r="L293" s="230" t="s">
        <v>276</v>
      </c>
      <c r="V293" s="230" t="s">
        <v>882</v>
      </c>
    </row>
    <row r="294" spans="1:22" ht="17.25" customHeight="1" x14ac:dyDescent="0.3">
      <c r="A294" s="230">
        <v>420577</v>
      </c>
      <c r="B294" s="230" t="s">
        <v>1123</v>
      </c>
      <c r="C294" s="230" t="s">
        <v>92</v>
      </c>
      <c r="D294" s="230" t="s">
        <v>265</v>
      </c>
      <c r="E294" s="230" t="s">
        <v>141</v>
      </c>
      <c r="F294" s="230">
        <v>35976</v>
      </c>
      <c r="G294" s="230" t="s">
        <v>276</v>
      </c>
      <c r="H294" s="230" t="s">
        <v>1377</v>
      </c>
      <c r="I294" s="230" t="s">
        <v>1355</v>
      </c>
      <c r="J294" s="230" t="s">
        <v>290</v>
      </c>
      <c r="K294" s="230">
        <v>2016</v>
      </c>
      <c r="L294" s="230" t="s">
        <v>276</v>
      </c>
      <c r="U294" s="230" t="s">
        <v>882</v>
      </c>
      <c r="V294" s="230" t="s">
        <v>882</v>
      </c>
    </row>
    <row r="295" spans="1:22" ht="17.25" customHeight="1" x14ac:dyDescent="0.3">
      <c r="A295" s="230">
        <v>425195</v>
      </c>
      <c r="B295" s="230" t="s">
        <v>958</v>
      </c>
      <c r="C295" s="230" t="s">
        <v>419</v>
      </c>
      <c r="D295" s="230" t="s">
        <v>218</v>
      </c>
      <c r="E295" s="230" t="s">
        <v>141</v>
      </c>
      <c r="F295" s="230">
        <v>33623</v>
      </c>
      <c r="G295" s="230" t="s">
        <v>276</v>
      </c>
      <c r="H295" s="230" t="s">
        <v>1377</v>
      </c>
      <c r="I295" s="230" t="s">
        <v>1355</v>
      </c>
      <c r="J295" s="230" t="s">
        <v>291</v>
      </c>
      <c r="K295" s="230">
        <v>2010</v>
      </c>
      <c r="L295" s="230" t="s">
        <v>1380</v>
      </c>
    </row>
    <row r="296" spans="1:22" ht="17.25" customHeight="1" x14ac:dyDescent="0.3">
      <c r="A296" s="230">
        <v>411539</v>
      </c>
      <c r="B296" s="230" t="s">
        <v>1339</v>
      </c>
      <c r="C296" s="230" t="s">
        <v>83</v>
      </c>
      <c r="D296" s="230" t="s">
        <v>217</v>
      </c>
      <c r="E296" s="230" t="s">
        <v>142</v>
      </c>
      <c r="F296" s="230">
        <v>30662</v>
      </c>
      <c r="G296" s="230" t="s">
        <v>3301</v>
      </c>
      <c r="H296" s="230" t="s">
        <v>1377</v>
      </c>
      <c r="I296" s="230" t="s">
        <v>1355</v>
      </c>
      <c r="J296" s="230" t="s">
        <v>290</v>
      </c>
      <c r="K296" s="230">
        <v>2001</v>
      </c>
      <c r="L296" s="230" t="s">
        <v>281</v>
      </c>
    </row>
    <row r="297" spans="1:22" ht="17.25" customHeight="1" x14ac:dyDescent="0.3">
      <c r="A297" s="230">
        <v>414197</v>
      </c>
      <c r="B297" s="230" t="s">
        <v>780</v>
      </c>
      <c r="C297" s="230" t="s">
        <v>63</v>
      </c>
      <c r="D297" s="230" t="s">
        <v>781</v>
      </c>
      <c r="E297" s="230" t="s">
        <v>141</v>
      </c>
      <c r="F297" s="230">
        <v>30682</v>
      </c>
      <c r="G297" s="230" t="s">
        <v>3199</v>
      </c>
      <c r="H297" s="230" t="s">
        <v>1377</v>
      </c>
      <c r="I297" s="230" t="s">
        <v>1355</v>
      </c>
      <c r="J297" s="230" t="s">
        <v>290</v>
      </c>
      <c r="K297" s="230">
        <v>2001</v>
      </c>
      <c r="L297" s="230" t="s">
        <v>281</v>
      </c>
    </row>
    <row r="298" spans="1:22" ht="17.25" customHeight="1" x14ac:dyDescent="0.3">
      <c r="A298" s="230">
        <v>402108</v>
      </c>
      <c r="B298" s="230" t="s">
        <v>1224</v>
      </c>
      <c r="C298" s="230" t="s">
        <v>63</v>
      </c>
      <c r="D298" s="230" t="s">
        <v>1225</v>
      </c>
      <c r="E298" s="230" t="s">
        <v>141</v>
      </c>
      <c r="F298" s="230">
        <v>31413</v>
      </c>
      <c r="G298" s="230" t="s">
        <v>1846</v>
      </c>
      <c r="H298" s="230" t="s">
        <v>1377</v>
      </c>
      <c r="I298" s="230" t="s">
        <v>1355</v>
      </c>
      <c r="J298" s="230" t="s">
        <v>290</v>
      </c>
      <c r="K298" s="230">
        <v>2003</v>
      </c>
      <c r="L298" s="230" t="s">
        <v>281</v>
      </c>
    </row>
    <row r="299" spans="1:22" ht="17.25" customHeight="1" x14ac:dyDescent="0.3">
      <c r="A299" s="230">
        <v>418885</v>
      </c>
      <c r="B299" s="230" t="s">
        <v>1298</v>
      </c>
      <c r="C299" s="230" t="s">
        <v>63</v>
      </c>
      <c r="D299" s="230" t="s">
        <v>226</v>
      </c>
      <c r="E299" s="230" t="s">
        <v>141</v>
      </c>
      <c r="F299" s="230">
        <v>35065</v>
      </c>
      <c r="G299" s="230" t="s">
        <v>276</v>
      </c>
      <c r="H299" s="230" t="s">
        <v>1377</v>
      </c>
      <c r="I299" s="230" t="s">
        <v>1355</v>
      </c>
      <c r="J299" s="230" t="s">
        <v>290</v>
      </c>
      <c r="K299" s="230">
        <v>2003</v>
      </c>
      <c r="L299" s="230" t="s">
        <v>281</v>
      </c>
      <c r="V299" s="230" t="s">
        <v>882</v>
      </c>
    </row>
    <row r="300" spans="1:22" ht="17.25" customHeight="1" x14ac:dyDescent="0.3">
      <c r="A300" s="230">
        <v>407175</v>
      </c>
      <c r="B300" s="230" t="s">
        <v>1161</v>
      </c>
      <c r="C300" s="230" t="s">
        <v>476</v>
      </c>
      <c r="D300" s="230" t="s">
        <v>1162</v>
      </c>
      <c r="E300" s="230" t="s">
        <v>141</v>
      </c>
      <c r="F300" s="230">
        <v>30974</v>
      </c>
      <c r="G300" s="230" t="s">
        <v>276</v>
      </c>
      <c r="H300" s="230" t="s">
        <v>1377</v>
      </c>
      <c r="I300" s="230" t="s">
        <v>1355</v>
      </c>
      <c r="J300" s="230" t="s">
        <v>291</v>
      </c>
      <c r="K300" s="230">
        <v>2003</v>
      </c>
      <c r="L300" s="230" t="s">
        <v>281</v>
      </c>
    </row>
    <row r="301" spans="1:22" ht="17.25" customHeight="1" x14ac:dyDescent="0.3">
      <c r="A301" s="230">
        <v>410037</v>
      </c>
      <c r="B301" s="230" t="s">
        <v>1173</v>
      </c>
      <c r="C301" s="230" t="s">
        <v>107</v>
      </c>
      <c r="D301" s="230" t="s">
        <v>1174</v>
      </c>
      <c r="E301" s="230" t="s">
        <v>141</v>
      </c>
      <c r="F301" s="230">
        <v>32153</v>
      </c>
      <c r="G301" s="230" t="s">
        <v>3188</v>
      </c>
      <c r="H301" s="230" t="s">
        <v>1377</v>
      </c>
      <c r="I301" s="230" t="s">
        <v>1355</v>
      </c>
      <c r="J301" s="230" t="s">
        <v>290</v>
      </c>
      <c r="K301" s="230">
        <v>2005</v>
      </c>
      <c r="L301" s="230" t="s">
        <v>281</v>
      </c>
    </row>
    <row r="302" spans="1:22" ht="17.25" customHeight="1" x14ac:dyDescent="0.3">
      <c r="A302" s="230">
        <v>411243</v>
      </c>
      <c r="B302" s="230" t="s">
        <v>1283</v>
      </c>
      <c r="C302" s="230" t="s">
        <v>373</v>
      </c>
      <c r="D302" s="230" t="s">
        <v>1284</v>
      </c>
      <c r="E302" s="230" t="s">
        <v>142</v>
      </c>
      <c r="F302" s="230">
        <v>32651</v>
      </c>
      <c r="G302" s="230" t="s">
        <v>276</v>
      </c>
      <c r="H302" s="230" t="s">
        <v>1377</v>
      </c>
      <c r="I302" s="230" t="s">
        <v>1355</v>
      </c>
      <c r="J302" s="230" t="s">
        <v>290</v>
      </c>
      <c r="K302" s="230">
        <v>2007</v>
      </c>
      <c r="L302" s="230" t="s">
        <v>281</v>
      </c>
    </row>
    <row r="303" spans="1:22" ht="17.25" customHeight="1" x14ac:dyDescent="0.3">
      <c r="A303" s="230">
        <v>418393</v>
      </c>
      <c r="B303" s="230" t="s">
        <v>1297</v>
      </c>
      <c r="C303" s="230" t="s">
        <v>97</v>
      </c>
      <c r="D303" s="230" t="s">
        <v>421</v>
      </c>
      <c r="E303" s="230" t="s">
        <v>141</v>
      </c>
      <c r="F303" s="230">
        <v>34335</v>
      </c>
      <c r="G303" s="230" t="s">
        <v>3401</v>
      </c>
      <c r="H303" s="230" t="s">
        <v>1377</v>
      </c>
      <c r="I303" s="230" t="s">
        <v>1355</v>
      </c>
      <c r="J303" s="230" t="s">
        <v>291</v>
      </c>
      <c r="K303" s="230">
        <v>2011</v>
      </c>
      <c r="L303" s="230" t="s">
        <v>281</v>
      </c>
    </row>
    <row r="304" spans="1:22" ht="17.25" customHeight="1" x14ac:dyDescent="0.3">
      <c r="A304" s="230">
        <v>419990</v>
      </c>
      <c r="B304" s="230" t="s">
        <v>822</v>
      </c>
      <c r="C304" s="230" t="s">
        <v>757</v>
      </c>
      <c r="D304" s="230" t="s">
        <v>704</v>
      </c>
      <c r="E304" s="230" t="s">
        <v>142</v>
      </c>
      <c r="F304" s="230">
        <v>34578</v>
      </c>
      <c r="G304" s="230" t="s">
        <v>3418</v>
      </c>
      <c r="H304" s="230" t="s">
        <v>1377</v>
      </c>
      <c r="I304" s="230" t="s">
        <v>1355</v>
      </c>
      <c r="J304" s="230" t="s">
        <v>290</v>
      </c>
      <c r="K304" s="230">
        <v>2012</v>
      </c>
      <c r="L304" s="230" t="s">
        <v>281</v>
      </c>
    </row>
    <row r="305" spans="1:22" ht="17.25" customHeight="1" x14ac:dyDescent="0.3">
      <c r="A305" s="230">
        <v>420473</v>
      </c>
      <c r="B305" s="230" t="s">
        <v>1249</v>
      </c>
      <c r="C305" s="230" t="s">
        <v>1017</v>
      </c>
      <c r="D305" s="230" t="s">
        <v>201</v>
      </c>
      <c r="E305" s="230" t="s">
        <v>141</v>
      </c>
      <c r="F305" s="230">
        <v>34645</v>
      </c>
      <c r="G305" s="230" t="s">
        <v>1687</v>
      </c>
      <c r="H305" s="230" t="s">
        <v>1377</v>
      </c>
      <c r="I305" s="230" t="s">
        <v>1355</v>
      </c>
      <c r="J305" s="230" t="s">
        <v>290</v>
      </c>
      <c r="K305" s="230">
        <v>2012</v>
      </c>
      <c r="L305" s="230" t="s">
        <v>281</v>
      </c>
      <c r="U305" s="230" t="s">
        <v>882</v>
      </c>
      <c r="V305" s="230" t="s">
        <v>882</v>
      </c>
    </row>
    <row r="306" spans="1:22" ht="17.25" customHeight="1" x14ac:dyDescent="0.3">
      <c r="A306" s="230">
        <v>425513</v>
      </c>
      <c r="B306" s="230" t="s">
        <v>936</v>
      </c>
      <c r="C306" s="230" t="s">
        <v>389</v>
      </c>
      <c r="D306" s="230" t="s">
        <v>263</v>
      </c>
      <c r="E306" s="230" t="s">
        <v>142</v>
      </c>
      <c r="F306" s="230">
        <v>34700</v>
      </c>
      <c r="G306" s="230" t="s">
        <v>3310</v>
      </c>
      <c r="H306" s="230" t="s">
        <v>1377</v>
      </c>
      <c r="I306" s="230" t="s">
        <v>1355</v>
      </c>
      <c r="J306" s="230" t="s">
        <v>291</v>
      </c>
      <c r="K306" s="230">
        <v>2012</v>
      </c>
      <c r="L306" s="230" t="s">
        <v>281</v>
      </c>
    </row>
    <row r="307" spans="1:22" ht="17.25" customHeight="1" x14ac:dyDescent="0.3">
      <c r="A307" s="230">
        <v>421749</v>
      </c>
      <c r="B307" s="230" t="s">
        <v>1130</v>
      </c>
      <c r="C307" s="230" t="s">
        <v>420</v>
      </c>
      <c r="D307" s="230" t="s">
        <v>427</v>
      </c>
      <c r="E307" s="230" t="s">
        <v>141</v>
      </c>
      <c r="F307" s="230">
        <v>34815</v>
      </c>
      <c r="G307" s="230" t="s">
        <v>276</v>
      </c>
      <c r="H307" s="230" t="s">
        <v>1377</v>
      </c>
      <c r="I307" s="230" t="s">
        <v>1355</v>
      </c>
      <c r="J307" s="230" t="s">
        <v>290</v>
      </c>
      <c r="K307" s="230">
        <v>2013</v>
      </c>
      <c r="L307" s="230" t="s">
        <v>281</v>
      </c>
      <c r="U307" s="230" t="s">
        <v>882</v>
      </c>
      <c r="V307" s="230" t="s">
        <v>882</v>
      </c>
    </row>
    <row r="308" spans="1:22" ht="17.25" customHeight="1" x14ac:dyDescent="0.3">
      <c r="A308" s="230">
        <v>417490</v>
      </c>
      <c r="B308" s="230" t="s">
        <v>1117</v>
      </c>
      <c r="C308" s="230" t="s">
        <v>1118</v>
      </c>
      <c r="D308" s="230" t="s">
        <v>672</v>
      </c>
      <c r="E308" s="230" t="s">
        <v>141</v>
      </c>
      <c r="F308" s="230">
        <v>34843</v>
      </c>
      <c r="G308" s="230" t="s">
        <v>3019</v>
      </c>
      <c r="H308" s="230" t="s">
        <v>1377</v>
      </c>
      <c r="I308" s="230" t="s">
        <v>1355</v>
      </c>
      <c r="J308" s="230" t="s">
        <v>290</v>
      </c>
      <c r="K308" s="230">
        <v>2013</v>
      </c>
      <c r="L308" s="230" t="s">
        <v>281</v>
      </c>
      <c r="S308" s="230" t="s">
        <v>882</v>
      </c>
      <c r="T308" s="230" t="s">
        <v>882</v>
      </c>
      <c r="U308" s="230" t="s">
        <v>882</v>
      </c>
      <c r="V308" s="230" t="s">
        <v>882</v>
      </c>
    </row>
    <row r="309" spans="1:22" ht="17.25" customHeight="1" x14ac:dyDescent="0.3">
      <c r="A309" s="230">
        <v>419332</v>
      </c>
      <c r="B309" s="230" t="s">
        <v>748</v>
      </c>
      <c r="C309" s="230" t="s">
        <v>661</v>
      </c>
      <c r="D309" s="230" t="s">
        <v>749</v>
      </c>
      <c r="E309" s="230" t="s">
        <v>141</v>
      </c>
      <c r="F309" s="230">
        <v>35065</v>
      </c>
      <c r="G309" s="230" t="s">
        <v>3199</v>
      </c>
      <c r="H309" s="230" t="s">
        <v>1377</v>
      </c>
      <c r="I309" s="230" t="s">
        <v>1355</v>
      </c>
      <c r="J309" s="230" t="s">
        <v>290</v>
      </c>
      <c r="K309" s="230">
        <v>2013</v>
      </c>
      <c r="L309" s="230" t="s">
        <v>281</v>
      </c>
      <c r="R309" s="230" t="s">
        <v>882</v>
      </c>
      <c r="S309" s="230" t="s">
        <v>882</v>
      </c>
      <c r="T309" s="230" t="s">
        <v>882</v>
      </c>
      <c r="U309" s="230" t="s">
        <v>882</v>
      </c>
      <c r="V309" s="230" t="s">
        <v>882</v>
      </c>
    </row>
    <row r="310" spans="1:22" ht="17.25" customHeight="1" x14ac:dyDescent="0.3">
      <c r="A310" s="230">
        <v>419084</v>
      </c>
      <c r="B310" s="230" t="s">
        <v>918</v>
      </c>
      <c r="C310" s="230" t="s">
        <v>904</v>
      </c>
      <c r="D310" s="230" t="s">
        <v>230</v>
      </c>
      <c r="E310" s="230" t="s">
        <v>142</v>
      </c>
      <c r="F310" s="230">
        <v>35077</v>
      </c>
      <c r="G310" s="230" t="s">
        <v>3458</v>
      </c>
      <c r="H310" s="230" t="s">
        <v>1377</v>
      </c>
      <c r="I310" s="230" t="s">
        <v>1355</v>
      </c>
      <c r="J310" s="230" t="s">
        <v>291</v>
      </c>
      <c r="K310" s="230">
        <v>2013</v>
      </c>
      <c r="L310" s="230" t="s">
        <v>281</v>
      </c>
    </row>
    <row r="311" spans="1:22" ht="17.25" customHeight="1" x14ac:dyDescent="0.3">
      <c r="A311" s="230">
        <v>420362</v>
      </c>
      <c r="B311" s="230" t="s">
        <v>983</v>
      </c>
      <c r="C311" s="230" t="s">
        <v>72</v>
      </c>
      <c r="D311" s="230" t="s">
        <v>411</v>
      </c>
      <c r="E311" s="230" t="s">
        <v>141</v>
      </c>
      <c r="F311" s="230">
        <v>35076</v>
      </c>
      <c r="G311" s="230" t="s">
        <v>3191</v>
      </c>
      <c r="H311" s="230" t="s">
        <v>1377</v>
      </c>
      <c r="I311" s="230" t="s">
        <v>1355</v>
      </c>
      <c r="J311" s="230" t="s">
        <v>290</v>
      </c>
      <c r="K311" s="230">
        <v>2014</v>
      </c>
      <c r="L311" s="230" t="s">
        <v>281</v>
      </c>
    </row>
    <row r="312" spans="1:22" ht="17.25" customHeight="1" x14ac:dyDescent="0.3">
      <c r="A312" s="230">
        <v>424635</v>
      </c>
      <c r="B312" s="230" t="s">
        <v>1081</v>
      </c>
      <c r="C312" s="230" t="s">
        <v>1082</v>
      </c>
      <c r="D312" s="230" t="s">
        <v>1083</v>
      </c>
      <c r="E312" s="230" t="s">
        <v>142</v>
      </c>
      <c r="F312" s="230">
        <v>34949</v>
      </c>
      <c r="G312" s="230" t="s">
        <v>1749</v>
      </c>
      <c r="H312" s="230" t="s">
        <v>1377</v>
      </c>
      <c r="I312" s="230" t="s">
        <v>1355</v>
      </c>
      <c r="J312" s="230" t="s">
        <v>291</v>
      </c>
      <c r="K312" s="230">
        <v>2014</v>
      </c>
      <c r="L312" s="230" t="s">
        <v>281</v>
      </c>
      <c r="U312" s="230" t="s">
        <v>882</v>
      </c>
      <c r="V312" s="230" t="s">
        <v>882</v>
      </c>
    </row>
    <row r="313" spans="1:22" ht="17.25" customHeight="1" x14ac:dyDescent="0.3">
      <c r="A313" s="230">
        <v>420046</v>
      </c>
      <c r="B313" s="230" t="s">
        <v>742</v>
      </c>
      <c r="C313" s="230" t="s">
        <v>826</v>
      </c>
      <c r="D313" s="230" t="s">
        <v>479</v>
      </c>
      <c r="E313" s="230" t="s">
        <v>141</v>
      </c>
      <c r="F313" s="230">
        <v>35302</v>
      </c>
      <c r="G313" s="230" t="s">
        <v>3381</v>
      </c>
      <c r="H313" s="230" t="s">
        <v>1377</v>
      </c>
      <c r="I313" s="230" t="s">
        <v>1355</v>
      </c>
      <c r="J313" s="230" t="s">
        <v>291</v>
      </c>
      <c r="K313" s="230">
        <v>2014</v>
      </c>
      <c r="L313" s="230" t="s">
        <v>281</v>
      </c>
      <c r="V313" s="230" t="s">
        <v>882</v>
      </c>
    </row>
    <row r="314" spans="1:22" ht="17.25" customHeight="1" x14ac:dyDescent="0.3">
      <c r="A314" s="230">
        <v>424371</v>
      </c>
      <c r="B314" s="230" t="s">
        <v>1077</v>
      </c>
      <c r="C314" s="230" t="s">
        <v>83</v>
      </c>
      <c r="D314" s="230" t="s">
        <v>195</v>
      </c>
      <c r="E314" s="230" t="s">
        <v>142</v>
      </c>
      <c r="F314" s="230">
        <v>35431</v>
      </c>
      <c r="G314" s="230" t="s">
        <v>3437</v>
      </c>
      <c r="H314" s="230" t="s">
        <v>1377</v>
      </c>
      <c r="I314" s="230" t="s">
        <v>1355</v>
      </c>
      <c r="J314" s="230" t="s">
        <v>291</v>
      </c>
      <c r="K314" s="230">
        <v>2014</v>
      </c>
      <c r="L314" s="230" t="s">
        <v>281</v>
      </c>
      <c r="U314" s="230" t="s">
        <v>882</v>
      </c>
      <c r="V314" s="230" t="s">
        <v>882</v>
      </c>
    </row>
    <row r="315" spans="1:22" ht="17.25" customHeight="1" x14ac:dyDescent="0.3">
      <c r="A315" s="230">
        <v>424961</v>
      </c>
      <c r="B315" s="230" t="s">
        <v>1087</v>
      </c>
      <c r="C315" s="230" t="s">
        <v>367</v>
      </c>
      <c r="D315" s="230" t="s">
        <v>205</v>
      </c>
      <c r="E315" s="230" t="s">
        <v>142</v>
      </c>
      <c r="F315" s="230">
        <v>35573</v>
      </c>
      <c r="G315" s="230" t="s">
        <v>3396</v>
      </c>
      <c r="H315" s="230" t="s">
        <v>1377</v>
      </c>
      <c r="I315" s="230" t="s">
        <v>1355</v>
      </c>
      <c r="J315" s="230" t="s">
        <v>290</v>
      </c>
      <c r="K315" s="230">
        <v>2015</v>
      </c>
      <c r="L315" s="230" t="s">
        <v>281</v>
      </c>
      <c r="U315" s="230" t="s">
        <v>882</v>
      </c>
      <c r="V315" s="230" t="s">
        <v>882</v>
      </c>
    </row>
    <row r="316" spans="1:22" ht="17.25" customHeight="1" x14ac:dyDescent="0.3">
      <c r="A316" s="230">
        <v>419922</v>
      </c>
      <c r="B316" s="230" t="s">
        <v>910</v>
      </c>
      <c r="C316" s="230" t="s">
        <v>911</v>
      </c>
      <c r="D316" s="230" t="s">
        <v>239</v>
      </c>
      <c r="E316" s="230" t="s">
        <v>141</v>
      </c>
      <c r="F316" s="230">
        <v>35431</v>
      </c>
      <c r="G316" s="230" t="s">
        <v>1687</v>
      </c>
      <c r="H316" s="230" t="s">
        <v>1377</v>
      </c>
      <c r="I316" s="230" t="s">
        <v>1355</v>
      </c>
      <c r="J316" s="230" t="s">
        <v>290</v>
      </c>
      <c r="K316" s="230">
        <v>2015</v>
      </c>
      <c r="L316" s="230" t="s">
        <v>281</v>
      </c>
    </row>
    <row r="317" spans="1:22" ht="17.25" customHeight="1" x14ac:dyDescent="0.3">
      <c r="A317" s="230">
        <v>420639</v>
      </c>
      <c r="B317" s="230" t="s">
        <v>1102</v>
      </c>
      <c r="C317" s="230" t="s">
        <v>420</v>
      </c>
      <c r="D317" s="230" t="s">
        <v>218</v>
      </c>
      <c r="E317" s="230" t="s">
        <v>141</v>
      </c>
      <c r="F317" s="230">
        <v>36185</v>
      </c>
      <c r="G317" s="230" t="s">
        <v>1687</v>
      </c>
      <c r="H317" s="230" t="s">
        <v>1377</v>
      </c>
      <c r="I317" s="230" t="s">
        <v>1355</v>
      </c>
      <c r="J317" s="230" t="s">
        <v>290</v>
      </c>
      <c r="K317" s="230">
        <v>2015</v>
      </c>
      <c r="L317" s="230" t="s">
        <v>281</v>
      </c>
      <c r="U317" s="230" t="s">
        <v>882</v>
      </c>
      <c r="V317" s="230" t="s">
        <v>882</v>
      </c>
    </row>
    <row r="318" spans="1:22" ht="17.25" customHeight="1" x14ac:dyDescent="0.3">
      <c r="A318" s="230">
        <v>423356</v>
      </c>
      <c r="B318" s="230" t="s">
        <v>1131</v>
      </c>
      <c r="C318" s="230" t="s">
        <v>65</v>
      </c>
      <c r="D318" s="230" t="s">
        <v>565</v>
      </c>
      <c r="E318" s="230" t="s">
        <v>141</v>
      </c>
      <c r="F318" s="230">
        <v>35654</v>
      </c>
      <c r="G318" s="230" t="s">
        <v>276</v>
      </c>
      <c r="H318" s="230" t="s">
        <v>1377</v>
      </c>
      <c r="I318" s="230" t="s">
        <v>1355</v>
      </c>
      <c r="J318" s="230" t="s">
        <v>291</v>
      </c>
      <c r="K318" s="230">
        <v>2015</v>
      </c>
      <c r="L318" s="230" t="s">
        <v>281</v>
      </c>
    </row>
    <row r="319" spans="1:22" ht="17.25" customHeight="1" x14ac:dyDescent="0.3">
      <c r="A319" s="230">
        <v>425241</v>
      </c>
      <c r="B319" s="230" t="s">
        <v>1090</v>
      </c>
      <c r="C319" s="230" t="s">
        <v>1091</v>
      </c>
      <c r="D319" s="230" t="s">
        <v>1092</v>
      </c>
      <c r="E319" s="230" t="s">
        <v>141</v>
      </c>
      <c r="F319" s="230">
        <v>35796</v>
      </c>
      <c r="G319" s="230" t="s">
        <v>281</v>
      </c>
      <c r="H319" s="230" t="s">
        <v>1377</v>
      </c>
      <c r="I319" s="230" t="s">
        <v>1355</v>
      </c>
      <c r="J319" s="230" t="s">
        <v>290</v>
      </c>
      <c r="K319" s="230">
        <v>2016</v>
      </c>
      <c r="L319" s="230" t="s">
        <v>281</v>
      </c>
      <c r="U319" s="230" t="s">
        <v>882</v>
      </c>
      <c r="V319" s="230" t="s">
        <v>882</v>
      </c>
    </row>
    <row r="320" spans="1:22" ht="17.25" customHeight="1" x14ac:dyDescent="0.3">
      <c r="A320" s="230">
        <v>422872</v>
      </c>
      <c r="B320" s="230" t="s">
        <v>927</v>
      </c>
      <c r="C320" s="230" t="s">
        <v>66</v>
      </c>
      <c r="D320" s="230" t="s">
        <v>565</v>
      </c>
      <c r="E320" s="230" t="s">
        <v>141</v>
      </c>
      <c r="F320" s="230">
        <v>35431</v>
      </c>
      <c r="H320" s="230" t="s">
        <v>1377</v>
      </c>
      <c r="I320" s="230" t="s">
        <v>1355</v>
      </c>
      <c r="J320" s="230" t="s">
        <v>290</v>
      </c>
      <c r="K320" s="230">
        <v>2016</v>
      </c>
      <c r="L320" s="230" t="s">
        <v>281</v>
      </c>
      <c r="V320" s="230" t="s">
        <v>882</v>
      </c>
    </row>
    <row r="321" spans="1:22" ht="17.25" customHeight="1" x14ac:dyDescent="0.3">
      <c r="A321" s="230">
        <v>420761</v>
      </c>
      <c r="B321" s="230" t="s">
        <v>1036</v>
      </c>
      <c r="C321" s="230" t="s">
        <v>1037</v>
      </c>
      <c r="D321" s="230" t="s">
        <v>511</v>
      </c>
      <c r="E321" s="230" t="s">
        <v>142</v>
      </c>
      <c r="F321" s="230">
        <v>36051</v>
      </c>
      <c r="G321" s="230" t="s">
        <v>276</v>
      </c>
      <c r="H321" s="230" t="s">
        <v>1377</v>
      </c>
      <c r="I321" s="230" t="s">
        <v>1355</v>
      </c>
      <c r="J321" s="230" t="s">
        <v>290</v>
      </c>
      <c r="K321" s="230">
        <v>2016</v>
      </c>
      <c r="L321" s="230" t="s">
        <v>281</v>
      </c>
    </row>
    <row r="322" spans="1:22" ht="17.25" customHeight="1" x14ac:dyDescent="0.3">
      <c r="A322" s="230">
        <v>420997</v>
      </c>
      <c r="B322" s="230" t="s">
        <v>1113</v>
      </c>
      <c r="C322" s="230" t="s">
        <v>1114</v>
      </c>
      <c r="D322" s="230" t="s">
        <v>196</v>
      </c>
      <c r="E322" s="230" t="s">
        <v>142</v>
      </c>
      <c r="F322" s="230">
        <v>36161</v>
      </c>
      <c r="G322" s="230" t="s">
        <v>3530</v>
      </c>
      <c r="H322" s="230" t="s">
        <v>1377</v>
      </c>
      <c r="I322" s="230" t="s">
        <v>1355</v>
      </c>
      <c r="J322" s="230" t="s">
        <v>290</v>
      </c>
      <c r="K322" s="230">
        <v>2016</v>
      </c>
      <c r="L322" s="230" t="s">
        <v>281</v>
      </c>
    </row>
    <row r="323" spans="1:22" ht="17.25" customHeight="1" x14ac:dyDescent="0.3">
      <c r="A323" s="230">
        <v>425145</v>
      </c>
      <c r="B323" s="230" t="s">
        <v>956</v>
      </c>
      <c r="C323" s="230" t="s">
        <v>957</v>
      </c>
      <c r="D323" s="230" t="s">
        <v>194</v>
      </c>
      <c r="E323" s="230" t="s">
        <v>141</v>
      </c>
      <c r="F323" s="230">
        <v>35484</v>
      </c>
      <c r="G323" s="230" t="s">
        <v>3533</v>
      </c>
      <c r="H323" s="230" t="s">
        <v>1377</v>
      </c>
      <c r="I323" s="230" t="s">
        <v>1355</v>
      </c>
      <c r="J323" s="230" t="s">
        <v>291</v>
      </c>
      <c r="K323" s="230">
        <v>2016</v>
      </c>
      <c r="L323" s="230" t="s">
        <v>281</v>
      </c>
    </row>
    <row r="324" spans="1:22" ht="17.25" customHeight="1" x14ac:dyDescent="0.3">
      <c r="A324" s="230">
        <v>424771</v>
      </c>
      <c r="B324" s="230" t="s">
        <v>583</v>
      </c>
      <c r="C324" s="230" t="s">
        <v>112</v>
      </c>
      <c r="D324" s="230" t="s">
        <v>413</v>
      </c>
      <c r="E324" s="230" t="s">
        <v>141</v>
      </c>
      <c r="F324" s="230">
        <v>35813</v>
      </c>
      <c r="G324" s="230" t="s">
        <v>3187</v>
      </c>
      <c r="H324" s="230" t="s">
        <v>1377</v>
      </c>
      <c r="I324" s="230" t="s">
        <v>1355</v>
      </c>
      <c r="J324" s="230" t="s">
        <v>291</v>
      </c>
      <c r="K324" s="230">
        <v>2016</v>
      </c>
      <c r="L324" s="230" t="s">
        <v>281</v>
      </c>
    </row>
    <row r="325" spans="1:22" ht="17.25" customHeight="1" x14ac:dyDescent="0.3">
      <c r="A325" s="230">
        <v>423113</v>
      </c>
      <c r="B325" s="230" t="s">
        <v>868</v>
      </c>
      <c r="C325" s="230" t="s">
        <v>66</v>
      </c>
      <c r="D325" s="230" t="s">
        <v>414</v>
      </c>
      <c r="E325" s="230" t="s">
        <v>142</v>
      </c>
      <c r="F325" s="230">
        <v>36061</v>
      </c>
      <c r="G325" s="230" t="s">
        <v>1648</v>
      </c>
      <c r="H325" s="230" t="s">
        <v>1377</v>
      </c>
      <c r="I325" s="230" t="s">
        <v>1355</v>
      </c>
      <c r="J325" s="230" t="s">
        <v>291</v>
      </c>
      <c r="K325" s="230">
        <v>2016</v>
      </c>
      <c r="L325" s="230" t="s">
        <v>281</v>
      </c>
    </row>
    <row r="326" spans="1:22" ht="17.25" customHeight="1" x14ac:dyDescent="0.3">
      <c r="A326" s="230">
        <v>422802</v>
      </c>
      <c r="B326" s="230" t="s">
        <v>1133</v>
      </c>
      <c r="C326" s="230" t="s">
        <v>80</v>
      </c>
      <c r="D326" s="230" t="s">
        <v>401</v>
      </c>
      <c r="E326" s="230" t="s">
        <v>142</v>
      </c>
      <c r="F326" s="230">
        <v>35796</v>
      </c>
      <c r="G326" s="230" t="s">
        <v>1618</v>
      </c>
      <c r="H326" s="230" t="s">
        <v>1377</v>
      </c>
      <c r="I326" s="230" t="s">
        <v>1355</v>
      </c>
      <c r="J326" s="230" t="s">
        <v>290</v>
      </c>
      <c r="K326" s="230">
        <v>2017</v>
      </c>
      <c r="L326" s="230" t="s">
        <v>281</v>
      </c>
      <c r="V326" s="230" t="s">
        <v>882</v>
      </c>
    </row>
    <row r="327" spans="1:22" ht="17.25" customHeight="1" x14ac:dyDescent="0.3">
      <c r="A327" s="230">
        <v>424253</v>
      </c>
      <c r="B327" s="230" t="s">
        <v>1011</v>
      </c>
      <c r="C327" s="230" t="s">
        <v>94</v>
      </c>
      <c r="D327" s="230" t="s">
        <v>1012</v>
      </c>
      <c r="E327" s="230" t="s">
        <v>142</v>
      </c>
      <c r="F327" s="230">
        <v>36162</v>
      </c>
      <c r="G327" s="230" t="s">
        <v>281</v>
      </c>
      <c r="H327" s="230" t="s">
        <v>1377</v>
      </c>
      <c r="I327" s="230" t="s">
        <v>1355</v>
      </c>
      <c r="J327" s="230" t="s">
        <v>290</v>
      </c>
      <c r="K327" s="230">
        <v>2017</v>
      </c>
      <c r="L327" s="230" t="s">
        <v>281</v>
      </c>
    </row>
    <row r="328" spans="1:22" ht="17.25" customHeight="1" x14ac:dyDescent="0.3">
      <c r="A328" s="230">
        <v>422680</v>
      </c>
      <c r="B328" s="230" t="s">
        <v>863</v>
      </c>
      <c r="C328" s="230" t="s">
        <v>864</v>
      </c>
      <c r="D328" s="230" t="s">
        <v>237</v>
      </c>
      <c r="E328" s="230" t="s">
        <v>142</v>
      </c>
      <c r="F328" s="230">
        <v>36254</v>
      </c>
      <c r="G328" s="230" t="s">
        <v>3445</v>
      </c>
      <c r="H328" s="230" t="s">
        <v>1377</v>
      </c>
      <c r="I328" s="230" t="s">
        <v>1355</v>
      </c>
      <c r="J328" s="230" t="s">
        <v>290</v>
      </c>
      <c r="K328" s="230">
        <v>2017</v>
      </c>
      <c r="L328" s="230" t="s">
        <v>281</v>
      </c>
    </row>
    <row r="329" spans="1:22" ht="17.25" customHeight="1" x14ac:dyDescent="0.3">
      <c r="A329" s="230">
        <v>424603</v>
      </c>
      <c r="B329" s="230" t="s">
        <v>943</v>
      </c>
      <c r="C329" s="230" t="s">
        <v>944</v>
      </c>
      <c r="D329" s="230" t="s">
        <v>218</v>
      </c>
      <c r="E329" s="230" t="s">
        <v>142</v>
      </c>
      <c r="F329" s="230">
        <v>34355</v>
      </c>
      <c r="G329" s="230" t="s">
        <v>3562</v>
      </c>
      <c r="H329" s="230" t="s">
        <v>1377</v>
      </c>
      <c r="I329" s="230" t="s">
        <v>1355</v>
      </c>
      <c r="J329" s="230" t="s">
        <v>291</v>
      </c>
      <c r="K329" s="230">
        <v>2011</v>
      </c>
      <c r="L329" s="230" t="s">
        <v>1395</v>
      </c>
    </row>
    <row r="330" spans="1:22" ht="17.25" customHeight="1" x14ac:dyDescent="0.3">
      <c r="A330" s="230">
        <v>418084</v>
      </c>
      <c r="B330" s="230" t="s">
        <v>797</v>
      </c>
      <c r="C330" s="230" t="s">
        <v>83</v>
      </c>
      <c r="D330" s="230" t="s">
        <v>798</v>
      </c>
      <c r="E330" s="230" t="s">
        <v>142</v>
      </c>
      <c r="F330" s="230">
        <v>34700</v>
      </c>
      <c r="G330" s="230" t="s">
        <v>276</v>
      </c>
      <c r="H330" s="230" t="s">
        <v>1377</v>
      </c>
      <c r="I330" s="230" t="s">
        <v>1355</v>
      </c>
      <c r="J330" s="230" t="s">
        <v>290</v>
      </c>
      <c r="K330" s="230">
        <v>2013</v>
      </c>
      <c r="L330" s="230" t="s">
        <v>1404</v>
      </c>
    </row>
    <row r="331" spans="1:22" ht="17.25" customHeight="1" x14ac:dyDescent="0.3">
      <c r="A331" s="230">
        <v>421965</v>
      </c>
      <c r="B331" s="230" t="s">
        <v>855</v>
      </c>
      <c r="C331" s="230" t="s">
        <v>845</v>
      </c>
      <c r="D331" s="230" t="s">
        <v>204</v>
      </c>
      <c r="E331" s="230" t="s">
        <v>141</v>
      </c>
      <c r="F331" s="230">
        <v>34335</v>
      </c>
      <c r="G331" s="230" t="s">
        <v>1619</v>
      </c>
      <c r="H331" s="230" t="s">
        <v>1377</v>
      </c>
      <c r="I331" s="230" t="s">
        <v>1355</v>
      </c>
      <c r="K331" s="230">
        <v>2012</v>
      </c>
    </row>
    <row r="332" spans="1:22" ht="17.25" customHeight="1" x14ac:dyDescent="0.3">
      <c r="A332" s="230">
        <v>423819</v>
      </c>
      <c r="B332" s="230" t="s">
        <v>1112</v>
      </c>
      <c r="C332" s="230" t="s">
        <v>133</v>
      </c>
      <c r="D332" s="230" t="s">
        <v>242</v>
      </c>
      <c r="E332" s="230" t="s">
        <v>141</v>
      </c>
      <c r="F332" s="230">
        <v>34700</v>
      </c>
      <c r="G332" s="230" t="s">
        <v>1741</v>
      </c>
      <c r="H332" s="230" t="s">
        <v>1377</v>
      </c>
      <c r="I332" s="230" t="s">
        <v>1355</v>
      </c>
      <c r="J332" s="230" t="s">
        <v>290</v>
      </c>
      <c r="K332" s="230">
        <v>2013</v>
      </c>
      <c r="R332" s="230" t="s">
        <v>882</v>
      </c>
      <c r="S332" s="230" t="s">
        <v>882</v>
      </c>
      <c r="T332" s="230" t="s">
        <v>882</v>
      </c>
      <c r="U332" s="230" t="s">
        <v>882</v>
      </c>
      <c r="V332" s="230" t="s">
        <v>882</v>
      </c>
    </row>
    <row r="333" spans="1:22" ht="17.25" customHeight="1" x14ac:dyDescent="0.3">
      <c r="A333" s="230">
        <v>416780</v>
      </c>
      <c r="B333" s="230" t="s">
        <v>1024</v>
      </c>
      <c r="C333" s="230" t="s">
        <v>63</v>
      </c>
      <c r="D333" s="230" t="s">
        <v>1025</v>
      </c>
      <c r="E333" s="230" t="s">
        <v>141</v>
      </c>
      <c r="F333" s="230">
        <v>29342</v>
      </c>
      <c r="G333" s="230" t="s">
        <v>3579</v>
      </c>
      <c r="H333" s="230" t="s">
        <v>1377</v>
      </c>
      <c r="I333" s="230" t="s">
        <v>1355</v>
      </c>
    </row>
    <row r="334" spans="1:22" ht="17.25" customHeight="1" x14ac:dyDescent="0.3">
      <c r="A334" s="230">
        <v>401531</v>
      </c>
      <c r="B334" s="230" t="s">
        <v>1271</v>
      </c>
      <c r="C334" s="230" t="s">
        <v>63</v>
      </c>
      <c r="D334" s="230" t="s">
        <v>1272</v>
      </c>
      <c r="E334" s="230" t="s">
        <v>141</v>
      </c>
      <c r="F334" s="230">
        <v>30878</v>
      </c>
      <c r="G334" s="230" t="s">
        <v>1628</v>
      </c>
      <c r="H334" s="230" t="s">
        <v>1377</v>
      </c>
      <c r="I334" s="230" t="s">
        <v>1355</v>
      </c>
    </row>
    <row r="335" spans="1:22" ht="17.25" customHeight="1" x14ac:dyDescent="0.3">
      <c r="A335" s="230">
        <v>417312</v>
      </c>
      <c r="B335" s="230" t="s">
        <v>916</v>
      </c>
      <c r="C335" s="230" t="s">
        <v>65</v>
      </c>
      <c r="D335" s="230" t="s">
        <v>562</v>
      </c>
      <c r="E335" s="230" t="s">
        <v>142</v>
      </c>
      <c r="F335" s="230">
        <v>31048</v>
      </c>
      <c r="H335" s="230" t="s">
        <v>1377</v>
      </c>
      <c r="I335" s="230" t="s">
        <v>1355</v>
      </c>
    </row>
    <row r="336" spans="1:22" ht="17.25" customHeight="1" x14ac:dyDescent="0.3">
      <c r="A336" s="230">
        <v>404235</v>
      </c>
      <c r="B336" s="230" t="s">
        <v>759</v>
      </c>
      <c r="C336" s="230" t="s">
        <v>339</v>
      </c>
      <c r="D336" s="230" t="s">
        <v>340</v>
      </c>
      <c r="E336" s="230" t="s">
        <v>142</v>
      </c>
      <c r="F336" s="230">
        <v>31168</v>
      </c>
      <c r="G336" s="230" t="s">
        <v>1749</v>
      </c>
      <c r="H336" s="230" t="s">
        <v>1377</v>
      </c>
      <c r="I336" s="230" t="s">
        <v>1355</v>
      </c>
    </row>
    <row r="337" spans="1:22" ht="17.25" customHeight="1" x14ac:dyDescent="0.3">
      <c r="A337" s="230">
        <v>400209</v>
      </c>
      <c r="B337" s="230" t="s">
        <v>1250</v>
      </c>
      <c r="C337" s="230" t="s">
        <v>1251</v>
      </c>
      <c r="D337" s="230" t="s">
        <v>1252</v>
      </c>
      <c r="E337" s="230" t="s">
        <v>141</v>
      </c>
      <c r="F337" s="230">
        <v>31282</v>
      </c>
      <c r="G337" s="230" t="s">
        <v>276</v>
      </c>
      <c r="H337" s="230" t="s">
        <v>1377</v>
      </c>
      <c r="I337" s="230" t="s">
        <v>1355</v>
      </c>
    </row>
    <row r="338" spans="1:22" ht="17.25" customHeight="1" x14ac:dyDescent="0.3">
      <c r="A338" s="230">
        <v>408530</v>
      </c>
      <c r="B338" s="230" t="s">
        <v>1227</v>
      </c>
      <c r="C338" s="230" t="s">
        <v>1228</v>
      </c>
      <c r="D338" s="230" t="s">
        <v>1229</v>
      </c>
      <c r="E338" s="230" t="s">
        <v>141</v>
      </c>
      <c r="F338" s="230">
        <v>31799</v>
      </c>
      <c r="G338" s="230" t="s">
        <v>3352</v>
      </c>
      <c r="H338" s="230" t="s">
        <v>1377</v>
      </c>
      <c r="I338" s="230" t="s">
        <v>1355</v>
      </c>
      <c r="V338" s="230" t="s">
        <v>882</v>
      </c>
    </row>
    <row r="339" spans="1:22" ht="17.25" customHeight="1" x14ac:dyDescent="0.3">
      <c r="A339" s="230">
        <v>409714</v>
      </c>
      <c r="B339" s="230" t="s">
        <v>1170</v>
      </c>
      <c r="C339" s="230" t="s">
        <v>429</v>
      </c>
      <c r="D339" s="230" t="s">
        <v>1171</v>
      </c>
      <c r="E339" s="230" t="s">
        <v>142</v>
      </c>
      <c r="F339" s="230">
        <v>31838</v>
      </c>
      <c r="G339" s="230" t="s">
        <v>276</v>
      </c>
      <c r="H339" s="230" t="s">
        <v>1377</v>
      </c>
      <c r="I339" s="230" t="s">
        <v>1355</v>
      </c>
    </row>
    <row r="340" spans="1:22" ht="17.25" customHeight="1" x14ac:dyDescent="0.3">
      <c r="A340" s="230">
        <v>403073</v>
      </c>
      <c r="B340" s="230" t="s">
        <v>740</v>
      </c>
      <c r="C340" s="230" t="s">
        <v>63</v>
      </c>
      <c r="D340" s="230" t="s">
        <v>741</v>
      </c>
      <c r="E340" s="230" t="s">
        <v>141</v>
      </c>
      <c r="F340" s="230">
        <v>32032</v>
      </c>
      <c r="G340" s="230" t="s">
        <v>2052</v>
      </c>
      <c r="H340" s="230" t="s">
        <v>1377</v>
      </c>
      <c r="I340" s="230" t="s">
        <v>1355</v>
      </c>
    </row>
    <row r="341" spans="1:22" ht="17.25" customHeight="1" x14ac:dyDescent="0.3">
      <c r="A341" s="230">
        <v>408444</v>
      </c>
      <c r="B341" s="230" t="s">
        <v>1321</v>
      </c>
      <c r="C341" s="230" t="s">
        <v>69</v>
      </c>
      <c r="D341" s="230" t="s">
        <v>624</v>
      </c>
      <c r="E341" s="230" t="s">
        <v>142</v>
      </c>
      <c r="F341" s="230">
        <v>32083</v>
      </c>
      <c r="G341" s="230" t="s">
        <v>3601</v>
      </c>
      <c r="H341" s="230" t="s">
        <v>1377</v>
      </c>
      <c r="I341" s="230" t="s">
        <v>1355</v>
      </c>
    </row>
    <row r="342" spans="1:22" ht="17.25" customHeight="1" x14ac:dyDescent="0.3">
      <c r="A342" s="230">
        <v>415242</v>
      </c>
      <c r="B342" s="230" t="s">
        <v>1334</v>
      </c>
      <c r="C342" s="230" t="s">
        <v>92</v>
      </c>
      <c r="D342" s="230" t="s">
        <v>1335</v>
      </c>
      <c r="E342" s="230" t="s">
        <v>141</v>
      </c>
      <c r="F342" s="230">
        <v>32509</v>
      </c>
      <c r="G342" s="230" t="s">
        <v>3188</v>
      </c>
      <c r="H342" s="230" t="s">
        <v>1377</v>
      </c>
      <c r="I342" s="230" t="s">
        <v>1355</v>
      </c>
    </row>
    <row r="343" spans="1:22" ht="17.25" customHeight="1" x14ac:dyDescent="0.3">
      <c r="A343" s="230">
        <v>414398</v>
      </c>
      <c r="B343" s="230" t="s">
        <v>783</v>
      </c>
      <c r="C343" s="230" t="s">
        <v>61</v>
      </c>
      <c r="D343" s="230" t="s">
        <v>784</v>
      </c>
      <c r="E343" s="230" t="s">
        <v>141</v>
      </c>
      <c r="F343" s="230">
        <v>33970</v>
      </c>
      <c r="G343" s="230" t="s">
        <v>3271</v>
      </c>
      <c r="H343" s="230" t="s">
        <v>1377</v>
      </c>
      <c r="I343" s="230" t="s">
        <v>1355</v>
      </c>
      <c r="S343" s="230" t="s">
        <v>882</v>
      </c>
      <c r="U343" s="230" t="s">
        <v>882</v>
      </c>
      <c r="V343" s="230" t="s">
        <v>882</v>
      </c>
    </row>
    <row r="344" spans="1:22" ht="17.25" customHeight="1" x14ac:dyDescent="0.3">
      <c r="A344" s="230">
        <v>418887</v>
      </c>
      <c r="B344" s="230" t="s">
        <v>1122</v>
      </c>
      <c r="C344" s="230" t="s">
        <v>566</v>
      </c>
      <c r="D344" s="230" t="s">
        <v>129</v>
      </c>
      <c r="E344" s="230" t="s">
        <v>142</v>
      </c>
      <c r="F344" s="230">
        <v>33970</v>
      </c>
      <c r="G344" s="230" t="s">
        <v>287</v>
      </c>
      <c r="H344" s="230" t="s">
        <v>1377</v>
      </c>
      <c r="I344" s="230" t="s">
        <v>1355</v>
      </c>
      <c r="U344" s="230" t="s">
        <v>882</v>
      </c>
      <c r="V344" s="230" t="s">
        <v>882</v>
      </c>
    </row>
    <row r="345" spans="1:22" ht="17.25" customHeight="1" x14ac:dyDescent="0.3">
      <c r="A345" s="230">
        <v>417815</v>
      </c>
      <c r="B345" s="230" t="s">
        <v>1035</v>
      </c>
      <c r="C345" s="230" t="s">
        <v>80</v>
      </c>
      <c r="D345" s="230" t="s">
        <v>192</v>
      </c>
      <c r="E345" s="230" t="s">
        <v>142</v>
      </c>
      <c r="F345" s="230">
        <v>35200</v>
      </c>
      <c r="G345" s="230" t="s">
        <v>276</v>
      </c>
      <c r="H345" s="230" t="s">
        <v>1377</v>
      </c>
      <c r="I345" s="230" t="s">
        <v>1355</v>
      </c>
    </row>
    <row r="346" spans="1:22" ht="17.25" customHeight="1" x14ac:dyDescent="0.3">
      <c r="A346" s="230">
        <v>410768</v>
      </c>
      <c r="B346" s="230" t="s">
        <v>1129</v>
      </c>
      <c r="C346" s="230" t="s">
        <v>607</v>
      </c>
      <c r="E346" s="230" t="s">
        <v>141</v>
      </c>
      <c r="H346" s="230" t="s">
        <v>1377</v>
      </c>
      <c r="I346" s="230" t="s">
        <v>1355</v>
      </c>
      <c r="U346" s="230" t="s">
        <v>882</v>
      </c>
      <c r="V346" s="230" t="s">
        <v>882</v>
      </c>
    </row>
    <row r="347" spans="1:22" ht="17.25" customHeight="1" x14ac:dyDescent="0.3">
      <c r="A347" s="230">
        <v>424840</v>
      </c>
      <c r="B347" s="230" t="s">
        <v>951</v>
      </c>
      <c r="C347" s="230" t="s">
        <v>367</v>
      </c>
      <c r="D347" s="230" t="s">
        <v>237</v>
      </c>
      <c r="E347" s="230" t="s">
        <v>141</v>
      </c>
      <c r="F347" s="230">
        <v>35586</v>
      </c>
      <c r="G347" s="230" t="s">
        <v>276</v>
      </c>
      <c r="H347" s="230" t="s">
        <v>1377</v>
      </c>
      <c r="I347" s="230" t="s">
        <v>1355</v>
      </c>
      <c r="J347" s="230" t="s">
        <v>291</v>
      </c>
      <c r="K347" s="230">
        <v>2015</v>
      </c>
      <c r="L347" s="230" t="s">
        <v>278</v>
      </c>
      <c r="V347" s="230" t="s">
        <v>882</v>
      </c>
    </row>
    <row r="348" spans="1:22" ht="17.25" customHeight="1" x14ac:dyDescent="0.3">
      <c r="A348" s="230">
        <v>413072</v>
      </c>
      <c r="B348" s="230" t="s">
        <v>610</v>
      </c>
      <c r="C348" s="230" t="s">
        <v>64</v>
      </c>
      <c r="D348" s="230" t="s">
        <v>777</v>
      </c>
      <c r="E348" s="230" t="s">
        <v>142</v>
      </c>
      <c r="F348" s="230">
        <v>32437</v>
      </c>
      <c r="G348" s="230" t="s">
        <v>276</v>
      </c>
      <c r="H348" s="230" t="s">
        <v>1377</v>
      </c>
      <c r="I348" s="230" t="s">
        <v>1355</v>
      </c>
      <c r="J348" s="230" t="s">
        <v>290</v>
      </c>
      <c r="K348" s="230">
        <v>2006</v>
      </c>
      <c r="L348" s="230" t="s">
        <v>276</v>
      </c>
    </row>
    <row r="349" spans="1:22" ht="17.25" customHeight="1" x14ac:dyDescent="0.3">
      <c r="A349" s="230">
        <v>419429</v>
      </c>
      <c r="B349" s="230" t="s">
        <v>1026</v>
      </c>
      <c r="C349" s="230" t="s">
        <v>64</v>
      </c>
      <c r="D349" s="230" t="s">
        <v>219</v>
      </c>
      <c r="E349" s="230" t="s">
        <v>141</v>
      </c>
      <c r="F349" s="230">
        <v>35461</v>
      </c>
      <c r="G349" s="230" t="s">
        <v>276</v>
      </c>
      <c r="H349" s="230" t="s">
        <v>1377</v>
      </c>
      <c r="I349" s="230" t="s">
        <v>1355</v>
      </c>
      <c r="J349" s="230" t="s">
        <v>291</v>
      </c>
      <c r="K349" s="230">
        <v>2014</v>
      </c>
      <c r="L349" s="230" t="s">
        <v>276</v>
      </c>
    </row>
    <row r="350" spans="1:22" ht="17.25" customHeight="1" x14ac:dyDescent="0.3">
      <c r="A350" s="230">
        <v>421978</v>
      </c>
      <c r="B350" s="230" t="s">
        <v>989</v>
      </c>
      <c r="C350" s="230" t="s">
        <v>416</v>
      </c>
      <c r="D350" s="230" t="s">
        <v>194</v>
      </c>
      <c r="E350" s="230" t="s">
        <v>141</v>
      </c>
      <c r="F350" s="230">
        <v>35431</v>
      </c>
      <c r="G350" s="230" t="s">
        <v>1741</v>
      </c>
      <c r="H350" s="230" t="s">
        <v>1377</v>
      </c>
      <c r="I350" s="230" t="s">
        <v>1355</v>
      </c>
      <c r="J350" s="230" t="s">
        <v>291</v>
      </c>
      <c r="K350" s="230">
        <v>2014</v>
      </c>
      <c r="L350" s="230" t="s">
        <v>276</v>
      </c>
    </row>
    <row r="351" spans="1:22" ht="17.25" customHeight="1" x14ac:dyDescent="0.3">
      <c r="A351" s="230">
        <v>425229</v>
      </c>
      <c r="B351" s="230" t="s">
        <v>1076</v>
      </c>
      <c r="C351" s="230" t="s">
        <v>1058</v>
      </c>
      <c r="D351" s="230" t="s">
        <v>229</v>
      </c>
      <c r="E351" s="230" t="s">
        <v>141</v>
      </c>
      <c r="F351" s="230">
        <v>35477</v>
      </c>
      <c r="G351" s="230" t="s">
        <v>276</v>
      </c>
      <c r="H351" s="230" t="s">
        <v>1377</v>
      </c>
      <c r="I351" s="230" t="s">
        <v>1355</v>
      </c>
      <c r="J351" s="230" t="s">
        <v>291</v>
      </c>
      <c r="K351" s="230">
        <v>2016</v>
      </c>
      <c r="L351" s="230" t="s">
        <v>276</v>
      </c>
      <c r="T351" s="230" t="s">
        <v>882</v>
      </c>
      <c r="U351" s="230" t="s">
        <v>882</v>
      </c>
      <c r="V351" s="230" t="s">
        <v>882</v>
      </c>
    </row>
    <row r="352" spans="1:22" ht="17.25" customHeight="1" x14ac:dyDescent="0.3">
      <c r="A352" s="230">
        <v>421529</v>
      </c>
      <c r="B352" s="230" t="s">
        <v>452</v>
      </c>
      <c r="C352" s="230" t="s">
        <v>695</v>
      </c>
      <c r="D352" s="230" t="s">
        <v>1052</v>
      </c>
      <c r="E352" s="230" t="s">
        <v>141</v>
      </c>
      <c r="F352" s="230">
        <v>29094</v>
      </c>
      <c r="G352" s="230" t="s">
        <v>285</v>
      </c>
      <c r="H352" s="230" t="s">
        <v>1377</v>
      </c>
      <c r="I352" s="230" t="s">
        <v>1355</v>
      </c>
      <c r="J352" s="230" t="s">
        <v>291</v>
      </c>
      <c r="K352" s="230">
        <v>1998</v>
      </c>
      <c r="L352" s="230" t="s">
        <v>285</v>
      </c>
    </row>
    <row r="353" spans="1:22" ht="17.25" customHeight="1" x14ac:dyDescent="0.3">
      <c r="A353" s="230">
        <v>422475</v>
      </c>
      <c r="B353" s="230" t="s">
        <v>1222</v>
      </c>
      <c r="C353" s="230" t="s">
        <v>587</v>
      </c>
      <c r="D353" s="230" t="s">
        <v>564</v>
      </c>
      <c r="E353" s="230" t="s">
        <v>142</v>
      </c>
      <c r="F353" s="230">
        <v>33984</v>
      </c>
      <c r="G353" s="230" t="s">
        <v>285</v>
      </c>
      <c r="H353" s="230" t="s">
        <v>1377</v>
      </c>
      <c r="I353" s="230" t="s">
        <v>1355</v>
      </c>
      <c r="J353" s="230" t="s">
        <v>291</v>
      </c>
      <c r="K353" s="230">
        <v>2010</v>
      </c>
      <c r="L353" s="230" t="s">
        <v>285</v>
      </c>
    </row>
    <row r="354" spans="1:22" ht="17.25" customHeight="1" x14ac:dyDescent="0.3">
      <c r="A354" s="230">
        <v>422775</v>
      </c>
      <c r="B354" s="230" t="s">
        <v>998</v>
      </c>
      <c r="C354" s="230" t="s">
        <v>664</v>
      </c>
      <c r="D354" s="230" t="s">
        <v>665</v>
      </c>
      <c r="E354" s="230" t="s">
        <v>142</v>
      </c>
      <c r="F354" s="230">
        <v>35199</v>
      </c>
      <c r="G354" s="230" t="s">
        <v>276</v>
      </c>
      <c r="H354" s="230" t="s">
        <v>1377</v>
      </c>
      <c r="I354" s="230" t="s">
        <v>1355</v>
      </c>
      <c r="J354" s="230" t="s">
        <v>290</v>
      </c>
      <c r="K354" s="230">
        <v>2016</v>
      </c>
      <c r="L354" s="230" t="s">
        <v>285</v>
      </c>
      <c r="V354" s="230" t="s">
        <v>882</v>
      </c>
    </row>
    <row r="355" spans="1:22" ht="17.25" customHeight="1" x14ac:dyDescent="0.3">
      <c r="A355" s="230">
        <v>420901</v>
      </c>
      <c r="B355" s="230" t="s">
        <v>1121</v>
      </c>
      <c r="C355" s="230" t="s">
        <v>397</v>
      </c>
      <c r="D355" s="230" t="s">
        <v>213</v>
      </c>
      <c r="E355" s="230" t="s">
        <v>142</v>
      </c>
      <c r="F355" s="230">
        <v>35796</v>
      </c>
      <c r="G355" s="230" t="s">
        <v>276</v>
      </c>
      <c r="H355" s="230" t="s">
        <v>1377</v>
      </c>
      <c r="I355" s="230" t="s">
        <v>1355</v>
      </c>
      <c r="J355" s="230" t="s">
        <v>290</v>
      </c>
      <c r="K355" s="230">
        <v>2016</v>
      </c>
      <c r="L355" s="230" t="s">
        <v>285</v>
      </c>
      <c r="U355" s="230" t="s">
        <v>882</v>
      </c>
      <c r="V355" s="230" t="s">
        <v>882</v>
      </c>
    </row>
    <row r="356" spans="1:22" ht="17.25" customHeight="1" x14ac:dyDescent="0.3">
      <c r="A356" s="230">
        <v>411097</v>
      </c>
      <c r="B356" s="230" t="s">
        <v>1235</v>
      </c>
      <c r="C356" s="230" t="s">
        <v>65</v>
      </c>
      <c r="D356" s="230" t="s">
        <v>1236</v>
      </c>
      <c r="E356" s="230" t="s">
        <v>141</v>
      </c>
      <c r="F356" s="230">
        <v>31131</v>
      </c>
      <c r="G356" s="230" t="s">
        <v>3665</v>
      </c>
      <c r="H356" s="230" t="s">
        <v>1377</v>
      </c>
      <c r="I356" s="230" t="s">
        <v>1355</v>
      </c>
    </row>
    <row r="357" spans="1:22" ht="17.25" customHeight="1" x14ac:dyDescent="0.3">
      <c r="A357" s="230">
        <v>407525</v>
      </c>
      <c r="B357" s="230" t="s">
        <v>1350</v>
      </c>
      <c r="C357" s="230" t="s">
        <v>385</v>
      </c>
      <c r="D357" s="230" t="s">
        <v>1351</v>
      </c>
      <c r="E357" s="230" t="s">
        <v>141</v>
      </c>
      <c r="F357" s="230">
        <v>30863</v>
      </c>
      <c r="G357" s="230" t="s">
        <v>1384</v>
      </c>
      <c r="H357" s="230" t="s">
        <v>1377</v>
      </c>
      <c r="I357" s="230" t="s">
        <v>1355</v>
      </c>
      <c r="J357" s="230" t="s">
        <v>291</v>
      </c>
      <c r="K357" s="230">
        <v>2001</v>
      </c>
      <c r="L357" s="230" t="s">
        <v>276</v>
      </c>
      <c r="V357" s="230" t="s">
        <v>882</v>
      </c>
    </row>
    <row r="358" spans="1:22" ht="17.25" customHeight="1" x14ac:dyDescent="0.3">
      <c r="A358" s="230">
        <v>425040</v>
      </c>
      <c r="B358" s="230" t="s">
        <v>1352</v>
      </c>
      <c r="C358" s="230" t="s">
        <v>64</v>
      </c>
      <c r="D358" s="230" t="s">
        <v>202</v>
      </c>
      <c r="E358" s="230" t="s">
        <v>141</v>
      </c>
      <c r="F358" s="230">
        <v>35812</v>
      </c>
      <c r="G358" s="230" t="s">
        <v>1670</v>
      </c>
      <c r="H358" s="230" t="s">
        <v>1377</v>
      </c>
      <c r="I358" s="230" t="s">
        <v>1355</v>
      </c>
      <c r="J358" s="230" t="s">
        <v>291</v>
      </c>
      <c r="K358" s="230">
        <v>2016</v>
      </c>
      <c r="L358" s="230" t="s">
        <v>276</v>
      </c>
      <c r="V358" s="230" t="s">
        <v>882</v>
      </c>
    </row>
    <row r="359" spans="1:22" ht="17.25" customHeight="1" x14ac:dyDescent="0.3">
      <c r="A359" s="230">
        <v>425384</v>
      </c>
      <c r="B359" s="230" t="s">
        <v>1056</v>
      </c>
      <c r="C359" s="230" t="s">
        <v>61</v>
      </c>
      <c r="D359" s="230" t="s">
        <v>199</v>
      </c>
      <c r="E359" s="230" t="s">
        <v>142</v>
      </c>
      <c r="F359" s="230">
        <v>34313</v>
      </c>
      <c r="G359" s="230" t="s">
        <v>1730</v>
      </c>
      <c r="H359" s="230" t="s">
        <v>1378</v>
      </c>
      <c r="I359" s="230" t="s">
        <v>1355</v>
      </c>
      <c r="J359" s="230" t="s">
        <v>291</v>
      </c>
      <c r="K359" s="230">
        <v>2012</v>
      </c>
      <c r="L359" s="230" t="s">
        <v>287</v>
      </c>
      <c r="S359" s="230" t="s">
        <v>882</v>
      </c>
      <c r="T359" s="230" t="s">
        <v>882</v>
      </c>
      <c r="U359" s="230" t="s">
        <v>882</v>
      </c>
      <c r="V359" s="230" t="s">
        <v>882</v>
      </c>
    </row>
    <row r="360" spans="1:22" ht="17.25" customHeight="1" x14ac:dyDescent="0.3">
      <c r="A360" s="230">
        <v>425267</v>
      </c>
      <c r="B360" s="230" t="s">
        <v>874</v>
      </c>
      <c r="C360" s="230" t="s">
        <v>64</v>
      </c>
      <c r="D360" s="230" t="s">
        <v>592</v>
      </c>
      <c r="E360" s="230" t="s">
        <v>142</v>
      </c>
      <c r="F360" s="230">
        <v>29832</v>
      </c>
      <c r="G360" s="230" t="s">
        <v>278</v>
      </c>
      <c r="H360" s="230" t="s">
        <v>1378</v>
      </c>
      <c r="I360" s="230" t="s">
        <v>1355</v>
      </c>
      <c r="J360" s="230" t="s">
        <v>290</v>
      </c>
      <c r="K360" s="230">
        <v>1999</v>
      </c>
      <c r="L360" s="230" t="s">
        <v>278</v>
      </c>
    </row>
    <row r="361" spans="1:22" ht="17.25" customHeight="1" x14ac:dyDescent="0.3">
      <c r="A361" s="230">
        <v>407236</v>
      </c>
      <c r="B361" s="230" t="s">
        <v>1163</v>
      </c>
      <c r="C361" s="230" t="s">
        <v>61</v>
      </c>
      <c r="D361" s="230" t="s">
        <v>1164</v>
      </c>
      <c r="E361" s="230" t="s">
        <v>141</v>
      </c>
      <c r="F361" s="230">
        <v>29444</v>
      </c>
      <c r="G361" s="230" t="s">
        <v>276</v>
      </c>
      <c r="H361" s="230" t="s">
        <v>1378</v>
      </c>
      <c r="I361" s="230" t="s">
        <v>1355</v>
      </c>
      <c r="J361" s="230" t="s">
        <v>290</v>
      </c>
      <c r="K361" s="230">
        <v>1998</v>
      </c>
      <c r="L361" s="230" t="s">
        <v>276</v>
      </c>
    </row>
    <row r="362" spans="1:22" ht="17.25" customHeight="1" x14ac:dyDescent="0.3">
      <c r="A362" s="230">
        <v>415112</v>
      </c>
      <c r="B362" s="230" t="s">
        <v>1289</v>
      </c>
      <c r="C362" s="230" t="s">
        <v>402</v>
      </c>
      <c r="D362" s="230" t="s">
        <v>356</v>
      </c>
      <c r="E362" s="230" t="s">
        <v>141</v>
      </c>
      <c r="F362" s="230">
        <v>33014</v>
      </c>
      <c r="G362" s="230" t="s">
        <v>1619</v>
      </c>
      <c r="H362" s="230" t="s">
        <v>1378</v>
      </c>
      <c r="I362" s="230" t="s">
        <v>1355</v>
      </c>
      <c r="K362" s="230">
        <v>2008</v>
      </c>
      <c r="L362" s="230" t="s">
        <v>276</v>
      </c>
    </row>
    <row r="363" spans="1:22" ht="17.25" customHeight="1" x14ac:dyDescent="0.3">
      <c r="A363" s="230">
        <v>419994</v>
      </c>
      <c r="B363" s="230" t="s">
        <v>1305</v>
      </c>
      <c r="C363" s="230" t="s">
        <v>63</v>
      </c>
      <c r="D363" s="230" t="s">
        <v>205</v>
      </c>
      <c r="E363" s="230" t="s">
        <v>142</v>
      </c>
      <c r="F363" s="230">
        <v>34136</v>
      </c>
      <c r="G363" s="230" t="s">
        <v>276</v>
      </c>
      <c r="H363" s="230" t="s">
        <v>1378</v>
      </c>
      <c r="I363" s="230" t="s">
        <v>1355</v>
      </c>
      <c r="J363" s="230" t="s">
        <v>291</v>
      </c>
      <c r="K363" s="230">
        <v>2012</v>
      </c>
      <c r="L363" s="230" t="s">
        <v>276</v>
      </c>
      <c r="V363" s="230" t="s">
        <v>882</v>
      </c>
    </row>
    <row r="364" spans="1:22" ht="17.25" customHeight="1" x14ac:dyDescent="0.3">
      <c r="A364" s="230">
        <v>424759</v>
      </c>
      <c r="B364" s="230" t="s">
        <v>949</v>
      </c>
      <c r="C364" s="230" t="s">
        <v>419</v>
      </c>
      <c r="D364" s="230" t="s">
        <v>248</v>
      </c>
      <c r="E364" s="230" t="s">
        <v>141</v>
      </c>
      <c r="F364" s="230">
        <v>35276</v>
      </c>
      <c r="G364" s="230" t="s">
        <v>276</v>
      </c>
      <c r="H364" s="230" t="s">
        <v>1378</v>
      </c>
      <c r="I364" s="230" t="s">
        <v>1355</v>
      </c>
      <c r="J364" s="230" t="s">
        <v>291</v>
      </c>
      <c r="K364" s="230">
        <v>2015</v>
      </c>
      <c r="L364" s="230" t="s">
        <v>276</v>
      </c>
    </row>
    <row r="365" spans="1:22" ht="17.25" customHeight="1" x14ac:dyDescent="0.3">
      <c r="A365" s="230">
        <v>423440</v>
      </c>
      <c r="B365" s="230" t="s">
        <v>1107</v>
      </c>
      <c r="C365" s="230" t="s">
        <v>96</v>
      </c>
      <c r="D365" s="230" t="s">
        <v>1108</v>
      </c>
      <c r="E365" s="230" t="s">
        <v>141</v>
      </c>
      <c r="F365" s="230">
        <v>35465</v>
      </c>
      <c r="G365" s="230" t="s">
        <v>276</v>
      </c>
      <c r="H365" s="230" t="s">
        <v>1378</v>
      </c>
      <c r="I365" s="230" t="s">
        <v>1355</v>
      </c>
      <c r="J365" s="230" t="s">
        <v>291</v>
      </c>
      <c r="K365" s="230">
        <v>2017</v>
      </c>
      <c r="L365" s="230" t="s">
        <v>276</v>
      </c>
      <c r="U365" s="230" t="s">
        <v>882</v>
      </c>
      <c r="V365" s="230" t="s">
        <v>882</v>
      </c>
    </row>
    <row r="366" spans="1:22" ht="17.25" customHeight="1" x14ac:dyDescent="0.3">
      <c r="A366" s="230">
        <v>420429</v>
      </c>
      <c r="B366" s="230" t="s">
        <v>1248</v>
      </c>
      <c r="C366" s="230" t="s">
        <v>87</v>
      </c>
      <c r="D366" s="230" t="s">
        <v>344</v>
      </c>
      <c r="E366" s="230" t="s">
        <v>141</v>
      </c>
      <c r="F366" s="230">
        <v>33970</v>
      </c>
      <c r="G366" s="230" t="s">
        <v>1461</v>
      </c>
      <c r="H366" s="230" t="s">
        <v>1378</v>
      </c>
      <c r="I366" s="230" t="s">
        <v>1355</v>
      </c>
      <c r="J366" s="230" t="s">
        <v>290</v>
      </c>
      <c r="K366" s="230">
        <v>2011</v>
      </c>
      <c r="L366" s="230" t="s">
        <v>281</v>
      </c>
    </row>
    <row r="367" spans="1:22" ht="17.25" customHeight="1" x14ac:dyDescent="0.3">
      <c r="A367" s="230">
        <v>422715</v>
      </c>
      <c r="B367" s="230" t="s">
        <v>865</v>
      </c>
      <c r="C367" s="230" t="s">
        <v>57</v>
      </c>
      <c r="D367" s="230" t="s">
        <v>421</v>
      </c>
      <c r="E367" s="230" t="s">
        <v>141</v>
      </c>
      <c r="F367" s="230">
        <v>34828</v>
      </c>
      <c r="G367" s="230" t="s">
        <v>1670</v>
      </c>
      <c r="H367" s="230" t="s">
        <v>1378</v>
      </c>
      <c r="I367" s="230" t="s">
        <v>1355</v>
      </c>
      <c r="J367" s="230" t="s">
        <v>291</v>
      </c>
      <c r="K367" s="230">
        <v>2014</v>
      </c>
      <c r="L367" s="230" t="s">
        <v>281</v>
      </c>
      <c r="V367" s="230" t="s">
        <v>882</v>
      </c>
    </row>
    <row r="368" spans="1:22" ht="17.25" customHeight="1" x14ac:dyDescent="0.3">
      <c r="A368" s="230">
        <v>425355</v>
      </c>
      <c r="B368" s="230" t="s">
        <v>961</v>
      </c>
      <c r="C368" s="230" t="s">
        <v>79</v>
      </c>
      <c r="D368" s="230" t="s">
        <v>962</v>
      </c>
      <c r="E368" s="230" t="s">
        <v>142</v>
      </c>
      <c r="F368" s="230">
        <v>34977</v>
      </c>
      <c r="G368" s="230" t="s">
        <v>1619</v>
      </c>
      <c r="H368" s="230" t="s">
        <v>1378</v>
      </c>
      <c r="I368" s="230" t="s">
        <v>1355</v>
      </c>
      <c r="J368" s="230" t="s">
        <v>290</v>
      </c>
      <c r="K368" s="230">
        <v>2015</v>
      </c>
      <c r="L368" s="230" t="s">
        <v>281</v>
      </c>
    </row>
    <row r="369" spans="1:12" ht="17.25" customHeight="1" x14ac:dyDescent="0.3">
      <c r="A369" s="230">
        <v>415788</v>
      </c>
      <c r="B369" s="230" t="s">
        <v>1336</v>
      </c>
      <c r="C369" s="230" t="s">
        <v>434</v>
      </c>
      <c r="D369" s="230" t="s">
        <v>1337</v>
      </c>
      <c r="E369" s="230" t="s">
        <v>141</v>
      </c>
      <c r="F369" s="230">
        <v>33444</v>
      </c>
      <c r="G369" s="230" t="s">
        <v>276</v>
      </c>
      <c r="H369" s="230" t="s">
        <v>1378</v>
      </c>
      <c r="I369" s="230" t="s">
        <v>1355</v>
      </c>
    </row>
    <row r="370" spans="1:12" ht="17.25" customHeight="1" x14ac:dyDescent="0.3">
      <c r="A370" s="230">
        <v>419725</v>
      </c>
      <c r="B370" s="230" t="s">
        <v>817</v>
      </c>
      <c r="C370" s="230" t="s">
        <v>82</v>
      </c>
      <c r="D370" s="230" t="s">
        <v>194</v>
      </c>
      <c r="E370" s="230" t="s">
        <v>142</v>
      </c>
      <c r="F370" s="230">
        <v>33454</v>
      </c>
      <c r="G370" s="230" t="s">
        <v>276</v>
      </c>
      <c r="H370" s="230" t="s">
        <v>1378</v>
      </c>
      <c r="I370" s="230" t="s">
        <v>1355</v>
      </c>
    </row>
    <row r="371" spans="1:12" ht="17.25" customHeight="1" x14ac:dyDescent="0.3">
      <c r="A371" s="230">
        <v>418783</v>
      </c>
      <c r="B371" s="230" t="s">
        <v>917</v>
      </c>
      <c r="C371" s="230" t="s">
        <v>419</v>
      </c>
      <c r="D371" s="230" t="s">
        <v>196</v>
      </c>
      <c r="E371" s="230" t="s">
        <v>141</v>
      </c>
      <c r="F371" s="230">
        <v>34339</v>
      </c>
      <c r="G371" s="230" t="s">
        <v>1670</v>
      </c>
      <c r="H371" s="230" t="s">
        <v>1378</v>
      </c>
      <c r="I371" s="230" t="s">
        <v>1355</v>
      </c>
    </row>
    <row r="372" spans="1:12" ht="17.25" customHeight="1" x14ac:dyDescent="0.3">
      <c r="A372" s="230">
        <v>424852</v>
      </c>
      <c r="B372" s="230" t="s">
        <v>1435</v>
      </c>
      <c r="C372" s="230" t="s">
        <v>514</v>
      </c>
      <c r="D372" s="230" t="s">
        <v>198</v>
      </c>
      <c r="E372" s="230" t="s">
        <v>142</v>
      </c>
      <c r="F372" s="230">
        <v>33623</v>
      </c>
      <c r="G372" s="230" t="s">
        <v>288</v>
      </c>
      <c r="H372" s="230" t="s">
        <v>1377</v>
      </c>
      <c r="I372" s="230" t="s">
        <v>1436</v>
      </c>
      <c r="J372" s="230" t="s">
        <v>290</v>
      </c>
      <c r="K372" s="230">
        <v>2012</v>
      </c>
      <c r="L372" s="230" t="s">
        <v>281</v>
      </c>
    </row>
    <row r="373" spans="1:12" ht="17.25" customHeight="1" x14ac:dyDescent="0.3">
      <c r="A373" s="230">
        <v>424877</v>
      </c>
      <c r="B373" s="230" t="s">
        <v>1451</v>
      </c>
      <c r="C373" s="230" t="s">
        <v>390</v>
      </c>
      <c r="D373" s="230" t="s">
        <v>220</v>
      </c>
      <c r="E373" s="230" t="s">
        <v>141</v>
      </c>
      <c r="F373" s="230">
        <v>27614</v>
      </c>
      <c r="G373" s="230" t="s">
        <v>1452</v>
      </c>
      <c r="H373" s="230" t="s">
        <v>1377</v>
      </c>
      <c r="I373" s="230" t="s">
        <v>1436</v>
      </c>
      <c r="J373" s="230" t="s">
        <v>291</v>
      </c>
      <c r="K373" s="230">
        <v>1993</v>
      </c>
      <c r="L373" s="230" t="s">
        <v>286</v>
      </c>
    </row>
    <row r="374" spans="1:12" ht="17.25" customHeight="1" x14ac:dyDescent="0.3">
      <c r="A374" s="230">
        <v>424725</v>
      </c>
      <c r="B374" s="230" t="s">
        <v>1455</v>
      </c>
      <c r="C374" s="230" t="s">
        <v>93</v>
      </c>
      <c r="D374" s="230" t="s">
        <v>1456</v>
      </c>
      <c r="E374" s="230" t="s">
        <v>141</v>
      </c>
      <c r="F374" s="230">
        <v>29184</v>
      </c>
      <c r="G374" s="230" t="s">
        <v>286</v>
      </c>
      <c r="H374" s="230" t="s">
        <v>1377</v>
      </c>
      <c r="I374" s="230" t="s">
        <v>1436</v>
      </c>
      <c r="J374" s="230" t="s">
        <v>291</v>
      </c>
      <c r="K374" s="230">
        <v>1997</v>
      </c>
      <c r="L374" s="230" t="s">
        <v>286</v>
      </c>
    </row>
    <row r="375" spans="1:12" ht="17.25" customHeight="1" x14ac:dyDescent="0.3">
      <c r="A375" s="230">
        <v>424873</v>
      </c>
      <c r="B375" s="230" t="s">
        <v>1479</v>
      </c>
      <c r="C375" s="230" t="s">
        <v>106</v>
      </c>
      <c r="D375" s="230" t="s">
        <v>1480</v>
      </c>
      <c r="E375" s="230" t="s">
        <v>141</v>
      </c>
      <c r="F375" s="230">
        <v>31802</v>
      </c>
      <c r="G375" s="230" t="s">
        <v>1461</v>
      </c>
      <c r="H375" s="230" t="s">
        <v>1377</v>
      </c>
      <c r="I375" s="230" t="s">
        <v>1436</v>
      </c>
      <c r="J375" s="230" t="s">
        <v>291</v>
      </c>
      <c r="K375" s="230">
        <v>2004</v>
      </c>
      <c r="L375" s="230" t="s">
        <v>286</v>
      </c>
    </row>
    <row r="376" spans="1:12" ht="17.25" customHeight="1" x14ac:dyDescent="0.3">
      <c r="A376" s="230">
        <v>420484</v>
      </c>
      <c r="B376" s="230" t="s">
        <v>1491</v>
      </c>
      <c r="C376" s="230" t="s">
        <v>66</v>
      </c>
      <c r="D376" s="230" t="s">
        <v>481</v>
      </c>
      <c r="E376" s="230" t="s">
        <v>142</v>
      </c>
      <c r="F376" s="230">
        <v>34336</v>
      </c>
      <c r="G376" s="230" t="s">
        <v>1472</v>
      </c>
      <c r="H376" s="230" t="s">
        <v>1377</v>
      </c>
      <c r="I376" s="230" t="s">
        <v>1436</v>
      </c>
      <c r="J376" s="230" t="s">
        <v>290</v>
      </c>
      <c r="K376" s="230">
        <v>2009</v>
      </c>
      <c r="L376" s="230" t="s">
        <v>286</v>
      </c>
    </row>
    <row r="377" spans="1:12" ht="17.25" customHeight="1" x14ac:dyDescent="0.3">
      <c r="A377" s="230">
        <v>421794</v>
      </c>
      <c r="B377" s="230" t="s">
        <v>1494</v>
      </c>
      <c r="C377" s="230" t="s">
        <v>383</v>
      </c>
      <c r="D377" s="230" t="s">
        <v>241</v>
      </c>
      <c r="E377" s="230" t="s">
        <v>141</v>
      </c>
      <c r="F377" s="230">
        <v>33239</v>
      </c>
      <c r="G377" s="230" t="s">
        <v>1495</v>
      </c>
      <c r="H377" s="230" t="s">
        <v>1377</v>
      </c>
      <c r="I377" s="230" t="s">
        <v>1436</v>
      </c>
      <c r="J377" s="230" t="s">
        <v>291</v>
      </c>
      <c r="K377" s="230">
        <v>2010</v>
      </c>
      <c r="L377" s="230" t="s">
        <v>286</v>
      </c>
    </row>
    <row r="378" spans="1:12" ht="17.25" customHeight="1" x14ac:dyDescent="0.3">
      <c r="A378" s="230">
        <v>425567</v>
      </c>
      <c r="B378" s="230" t="s">
        <v>1506</v>
      </c>
      <c r="C378" s="230" t="s">
        <v>82</v>
      </c>
      <c r="D378" s="230" t="s">
        <v>221</v>
      </c>
      <c r="E378" s="230" t="s">
        <v>141</v>
      </c>
      <c r="F378" s="230">
        <v>33239</v>
      </c>
      <c r="G378" s="230" t="s">
        <v>1507</v>
      </c>
      <c r="H378" s="230" t="s">
        <v>1377</v>
      </c>
      <c r="I378" s="230" t="s">
        <v>1436</v>
      </c>
      <c r="J378" s="230" t="s">
        <v>291</v>
      </c>
      <c r="K378" s="230">
        <v>2012</v>
      </c>
      <c r="L378" s="230" t="s">
        <v>286</v>
      </c>
    </row>
    <row r="379" spans="1:12" ht="17.25" customHeight="1" x14ac:dyDescent="0.3">
      <c r="A379" s="230">
        <v>422406</v>
      </c>
      <c r="B379" s="230" t="s">
        <v>1508</v>
      </c>
      <c r="C379" s="230" t="s">
        <v>105</v>
      </c>
      <c r="D379" s="230" t="s">
        <v>657</v>
      </c>
      <c r="E379" s="230" t="s">
        <v>142</v>
      </c>
      <c r="F379" s="230">
        <v>34026</v>
      </c>
      <c r="G379" s="230" t="s">
        <v>286</v>
      </c>
      <c r="H379" s="230" t="s">
        <v>1377</v>
      </c>
      <c r="I379" s="230" t="s">
        <v>1436</v>
      </c>
      <c r="J379" s="230" t="s">
        <v>291</v>
      </c>
      <c r="K379" s="230">
        <v>2012</v>
      </c>
      <c r="L379" s="230" t="s">
        <v>286</v>
      </c>
    </row>
    <row r="380" spans="1:12" ht="17.25" customHeight="1" x14ac:dyDescent="0.3">
      <c r="A380" s="230">
        <v>424724</v>
      </c>
      <c r="B380" s="230" t="s">
        <v>1512</v>
      </c>
      <c r="C380" s="230" t="s">
        <v>90</v>
      </c>
      <c r="D380" s="230" t="s">
        <v>1513</v>
      </c>
      <c r="E380" s="230" t="s">
        <v>141</v>
      </c>
      <c r="F380" s="230">
        <v>34741</v>
      </c>
      <c r="G380" s="230" t="s">
        <v>1514</v>
      </c>
      <c r="H380" s="230" t="s">
        <v>1377</v>
      </c>
      <c r="I380" s="230" t="s">
        <v>1436</v>
      </c>
      <c r="J380" s="230" t="s">
        <v>291</v>
      </c>
      <c r="K380" s="230">
        <v>2013</v>
      </c>
      <c r="L380" s="230" t="s">
        <v>286</v>
      </c>
    </row>
    <row r="381" spans="1:12" ht="17.25" customHeight="1" x14ac:dyDescent="0.3">
      <c r="A381" s="230">
        <v>421787</v>
      </c>
      <c r="B381" s="230" t="s">
        <v>1516</v>
      </c>
      <c r="C381" s="230" t="s">
        <v>75</v>
      </c>
      <c r="D381" s="230" t="s">
        <v>250</v>
      </c>
      <c r="E381" s="230" t="s">
        <v>142</v>
      </c>
      <c r="F381" s="230">
        <v>34969</v>
      </c>
      <c r="G381" s="230" t="s">
        <v>1517</v>
      </c>
      <c r="H381" s="230" t="s">
        <v>1377</v>
      </c>
      <c r="I381" s="230" t="s">
        <v>1436</v>
      </c>
      <c r="J381" s="230" t="s">
        <v>291</v>
      </c>
      <c r="K381" s="230">
        <v>2013</v>
      </c>
      <c r="L381" s="230" t="s">
        <v>286</v>
      </c>
    </row>
    <row r="382" spans="1:12" ht="17.25" customHeight="1" x14ac:dyDescent="0.3">
      <c r="A382" s="230">
        <v>425164</v>
      </c>
      <c r="B382" s="230" t="s">
        <v>1523</v>
      </c>
      <c r="C382" s="230" t="s">
        <v>1524</v>
      </c>
      <c r="D382" s="230" t="s">
        <v>196</v>
      </c>
      <c r="E382" s="230" t="s">
        <v>141</v>
      </c>
      <c r="F382" s="230">
        <v>35452</v>
      </c>
      <c r="G382" s="230" t="s">
        <v>286</v>
      </c>
      <c r="H382" s="230" t="s">
        <v>1377</v>
      </c>
      <c r="I382" s="230" t="s">
        <v>1436</v>
      </c>
      <c r="J382" s="230" t="s">
        <v>291</v>
      </c>
      <c r="K382" s="230">
        <v>2014</v>
      </c>
      <c r="L382" s="230" t="s">
        <v>286</v>
      </c>
    </row>
    <row r="383" spans="1:12" ht="17.25" customHeight="1" x14ac:dyDescent="0.3">
      <c r="A383" s="230">
        <v>422608</v>
      </c>
      <c r="B383" s="230" t="s">
        <v>1527</v>
      </c>
      <c r="C383" s="230" t="s">
        <v>620</v>
      </c>
      <c r="D383" s="230" t="s">
        <v>1528</v>
      </c>
      <c r="E383" s="230" t="s">
        <v>142</v>
      </c>
      <c r="F383" s="230">
        <v>35460</v>
      </c>
      <c r="G383" s="230" t="s">
        <v>1529</v>
      </c>
      <c r="H383" s="230" t="s">
        <v>1377</v>
      </c>
      <c r="I383" s="230" t="s">
        <v>1436</v>
      </c>
      <c r="J383" s="230" t="s">
        <v>290</v>
      </c>
      <c r="K383" s="230">
        <v>2015</v>
      </c>
      <c r="L383" s="230" t="s">
        <v>286</v>
      </c>
    </row>
    <row r="384" spans="1:12" ht="17.25" customHeight="1" x14ac:dyDescent="0.3">
      <c r="A384" s="230">
        <v>424472</v>
      </c>
      <c r="B384" s="230" t="s">
        <v>1532</v>
      </c>
      <c r="C384" s="230" t="s">
        <v>90</v>
      </c>
      <c r="D384" s="230" t="s">
        <v>135</v>
      </c>
      <c r="E384" s="230" t="s">
        <v>141</v>
      </c>
      <c r="F384" s="230">
        <v>35502</v>
      </c>
      <c r="G384" s="230" t="s">
        <v>286</v>
      </c>
      <c r="H384" s="230" t="s">
        <v>1377</v>
      </c>
      <c r="I384" s="230" t="s">
        <v>1436</v>
      </c>
      <c r="J384" s="230" t="s">
        <v>290</v>
      </c>
      <c r="K384" s="230">
        <v>2015</v>
      </c>
      <c r="L384" s="230" t="s">
        <v>286</v>
      </c>
    </row>
    <row r="385" spans="1:12" ht="17.25" customHeight="1" x14ac:dyDescent="0.3">
      <c r="A385" s="230">
        <v>424568</v>
      </c>
      <c r="B385" s="230" t="s">
        <v>1536</v>
      </c>
      <c r="C385" s="230" t="s">
        <v>1537</v>
      </c>
      <c r="D385" s="230" t="s">
        <v>194</v>
      </c>
      <c r="E385" s="230" t="s">
        <v>142</v>
      </c>
      <c r="F385" s="230">
        <v>35810</v>
      </c>
      <c r="G385" s="230" t="s">
        <v>286</v>
      </c>
      <c r="H385" s="230" t="s">
        <v>1377</v>
      </c>
      <c r="I385" s="230" t="s">
        <v>1436</v>
      </c>
      <c r="J385" s="230" t="s">
        <v>290</v>
      </c>
      <c r="K385" s="230">
        <v>2015</v>
      </c>
      <c r="L385" s="230" t="s">
        <v>286</v>
      </c>
    </row>
    <row r="386" spans="1:12" ht="17.25" customHeight="1" x14ac:dyDescent="0.3">
      <c r="A386" s="230">
        <v>421785</v>
      </c>
      <c r="B386" s="230" t="s">
        <v>1539</v>
      </c>
      <c r="C386" s="230" t="s">
        <v>98</v>
      </c>
      <c r="D386" s="230" t="s">
        <v>1540</v>
      </c>
      <c r="E386" s="230" t="s">
        <v>141</v>
      </c>
      <c r="F386" s="230">
        <v>35065</v>
      </c>
      <c r="G386" s="230" t="s">
        <v>286</v>
      </c>
      <c r="H386" s="230" t="s">
        <v>1377</v>
      </c>
      <c r="I386" s="230" t="s">
        <v>1436</v>
      </c>
      <c r="J386" s="230" t="s">
        <v>290</v>
      </c>
      <c r="K386" s="230">
        <v>2016</v>
      </c>
      <c r="L386" s="230" t="s">
        <v>286</v>
      </c>
    </row>
    <row r="387" spans="1:12" ht="17.25" customHeight="1" x14ac:dyDescent="0.3">
      <c r="A387" s="230">
        <v>421134</v>
      </c>
      <c r="B387" s="230" t="s">
        <v>1541</v>
      </c>
      <c r="C387" s="230" t="s">
        <v>375</v>
      </c>
      <c r="D387" s="230" t="s">
        <v>220</v>
      </c>
      <c r="E387" s="230" t="s">
        <v>141</v>
      </c>
      <c r="F387" s="230">
        <v>35358</v>
      </c>
      <c r="G387" s="230" t="s">
        <v>286</v>
      </c>
      <c r="H387" s="230" t="s">
        <v>1377</v>
      </c>
      <c r="I387" s="230" t="s">
        <v>1436</v>
      </c>
      <c r="J387" s="230" t="s">
        <v>290</v>
      </c>
      <c r="K387" s="230">
        <v>2016</v>
      </c>
      <c r="L387" s="230" t="s">
        <v>286</v>
      </c>
    </row>
    <row r="388" spans="1:12" ht="17.25" customHeight="1" x14ac:dyDescent="0.3">
      <c r="A388" s="230">
        <v>423681</v>
      </c>
      <c r="B388" s="230" t="s">
        <v>1547</v>
      </c>
      <c r="C388" s="230" t="s">
        <v>343</v>
      </c>
      <c r="D388" s="230" t="s">
        <v>1548</v>
      </c>
      <c r="E388" s="230" t="s">
        <v>141</v>
      </c>
      <c r="F388" s="230">
        <v>35800</v>
      </c>
      <c r="G388" s="230" t="s">
        <v>1549</v>
      </c>
      <c r="H388" s="230" t="s">
        <v>1377</v>
      </c>
      <c r="I388" s="230" t="s">
        <v>1436</v>
      </c>
      <c r="J388" s="230" t="s">
        <v>291</v>
      </c>
      <c r="K388" s="230">
        <v>2016</v>
      </c>
      <c r="L388" s="230" t="s">
        <v>286</v>
      </c>
    </row>
    <row r="389" spans="1:12" ht="17.25" customHeight="1" x14ac:dyDescent="0.3">
      <c r="A389" s="230">
        <v>424070</v>
      </c>
      <c r="B389" s="230" t="s">
        <v>1565</v>
      </c>
      <c r="C389" s="230" t="s">
        <v>402</v>
      </c>
      <c r="D389" s="230" t="s">
        <v>1566</v>
      </c>
      <c r="E389" s="230" t="s">
        <v>142</v>
      </c>
      <c r="F389" s="230">
        <v>31048</v>
      </c>
      <c r="G389" s="230" t="s">
        <v>1567</v>
      </c>
      <c r="H389" s="230" t="s">
        <v>1377</v>
      </c>
      <c r="I389" s="230" t="s">
        <v>1436</v>
      </c>
      <c r="J389" s="230" t="s">
        <v>290</v>
      </c>
      <c r="K389" s="230">
        <v>2003</v>
      </c>
      <c r="L389" s="230" t="s">
        <v>276</v>
      </c>
    </row>
    <row r="390" spans="1:12" ht="17.25" customHeight="1" x14ac:dyDescent="0.3">
      <c r="A390" s="230">
        <v>420240</v>
      </c>
      <c r="B390" s="230" t="s">
        <v>1568</v>
      </c>
      <c r="C390" s="230" t="s">
        <v>370</v>
      </c>
      <c r="D390" s="230" t="s">
        <v>251</v>
      </c>
      <c r="E390" s="230" t="s">
        <v>142</v>
      </c>
      <c r="F390" s="230">
        <v>34719</v>
      </c>
      <c r="G390" s="230" t="s">
        <v>1534</v>
      </c>
      <c r="H390" s="230" t="s">
        <v>1377</v>
      </c>
      <c r="I390" s="230" t="s">
        <v>1436</v>
      </c>
      <c r="J390" s="230" t="s">
        <v>291</v>
      </c>
      <c r="K390" s="230">
        <v>2012</v>
      </c>
      <c r="L390" s="230" t="s">
        <v>276</v>
      </c>
    </row>
    <row r="391" spans="1:12" ht="17.25" customHeight="1" x14ac:dyDescent="0.3">
      <c r="A391" s="230">
        <v>422301</v>
      </c>
      <c r="B391" s="230" t="s">
        <v>1572</v>
      </c>
      <c r="C391" s="230" t="s">
        <v>103</v>
      </c>
      <c r="D391" s="230" t="s">
        <v>194</v>
      </c>
      <c r="E391" s="230" t="s">
        <v>142</v>
      </c>
      <c r="F391" s="230">
        <v>36161</v>
      </c>
      <c r="G391" s="230" t="s">
        <v>286</v>
      </c>
      <c r="H391" s="230" t="s">
        <v>1377</v>
      </c>
      <c r="I391" s="230" t="s">
        <v>1436</v>
      </c>
      <c r="J391" s="230" t="s">
        <v>291</v>
      </c>
      <c r="K391" s="230">
        <v>2016</v>
      </c>
      <c r="L391" s="230" t="s">
        <v>276</v>
      </c>
    </row>
    <row r="392" spans="1:12" ht="17.25" customHeight="1" x14ac:dyDescent="0.3">
      <c r="A392" s="230">
        <v>424566</v>
      </c>
      <c r="B392" s="230" t="s">
        <v>1576</v>
      </c>
      <c r="C392" s="230" t="s">
        <v>1577</v>
      </c>
      <c r="D392" s="230" t="s">
        <v>218</v>
      </c>
      <c r="E392" s="230" t="s">
        <v>142</v>
      </c>
      <c r="F392" s="230">
        <v>35628</v>
      </c>
      <c r="G392" s="230" t="s">
        <v>286</v>
      </c>
      <c r="H392" s="230" t="s">
        <v>1377</v>
      </c>
      <c r="I392" s="230" t="s">
        <v>1436</v>
      </c>
      <c r="J392" s="230" t="s">
        <v>291</v>
      </c>
      <c r="K392" s="230">
        <v>2016</v>
      </c>
      <c r="L392" s="230" t="s">
        <v>281</v>
      </c>
    </row>
    <row r="393" spans="1:12" ht="17.25" customHeight="1" x14ac:dyDescent="0.3">
      <c r="A393" s="230">
        <v>425243</v>
      </c>
      <c r="B393" s="230" t="s">
        <v>1578</v>
      </c>
      <c r="C393" s="230" t="s">
        <v>1579</v>
      </c>
      <c r="D393" s="230" t="s">
        <v>657</v>
      </c>
      <c r="E393" s="230" t="s">
        <v>141</v>
      </c>
      <c r="F393" s="230">
        <v>35990</v>
      </c>
      <c r="G393" s="230" t="s">
        <v>276</v>
      </c>
      <c r="H393" s="230" t="s">
        <v>1377</v>
      </c>
      <c r="I393" s="230" t="s">
        <v>1436</v>
      </c>
      <c r="J393" s="230" t="s">
        <v>291</v>
      </c>
      <c r="K393" s="230">
        <v>2016</v>
      </c>
      <c r="L393" s="230" t="s">
        <v>281</v>
      </c>
    </row>
    <row r="394" spans="1:12" ht="17.25" customHeight="1" x14ac:dyDescent="0.3">
      <c r="A394" s="230">
        <v>425190</v>
      </c>
      <c r="B394" s="230" t="s">
        <v>1615</v>
      </c>
      <c r="C394" s="230" t="s">
        <v>1616</v>
      </c>
      <c r="D394" s="230" t="s">
        <v>1617</v>
      </c>
      <c r="E394" s="230" t="s">
        <v>141</v>
      </c>
      <c r="F394" s="230">
        <v>28625</v>
      </c>
      <c r="G394" s="230" t="s">
        <v>1618</v>
      </c>
      <c r="H394" s="230" t="s">
        <v>1377</v>
      </c>
      <c r="I394" s="230" t="s">
        <v>1436</v>
      </c>
      <c r="J394" s="230" t="s">
        <v>291</v>
      </c>
      <c r="K394" s="230">
        <v>1997</v>
      </c>
      <c r="L394" s="230" t="s">
        <v>287</v>
      </c>
    </row>
    <row r="395" spans="1:12" ht="17.25" customHeight="1" x14ac:dyDescent="0.3">
      <c r="A395" s="230">
        <v>424611</v>
      </c>
      <c r="B395" s="230" t="s">
        <v>1638</v>
      </c>
      <c r="C395" s="230" t="s">
        <v>61</v>
      </c>
      <c r="D395" s="230" t="s">
        <v>202</v>
      </c>
      <c r="E395" s="230" t="s">
        <v>141</v>
      </c>
      <c r="F395" s="230">
        <v>33708</v>
      </c>
      <c r="G395" s="230" t="s">
        <v>1639</v>
      </c>
      <c r="H395" s="230" t="s">
        <v>1377</v>
      </c>
      <c r="I395" s="230" t="s">
        <v>1436</v>
      </c>
      <c r="J395" s="230" t="s">
        <v>290</v>
      </c>
      <c r="K395" s="230">
        <v>2010</v>
      </c>
      <c r="L395" s="230" t="s">
        <v>287</v>
      </c>
    </row>
    <row r="396" spans="1:12" ht="17.25" customHeight="1" x14ac:dyDescent="0.3">
      <c r="A396" s="230">
        <v>424867</v>
      </c>
      <c r="B396" s="230" t="s">
        <v>1646</v>
      </c>
      <c r="C396" s="230" t="s">
        <v>94</v>
      </c>
      <c r="D396" s="230" t="s">
        <v>254</v>
      </c>
      <c r="E396" s="230" t="s">
        <v>142</v>
      </c>
      <c r="F396" s="230">
        <v>34425</v>
      </c>
      <c r="G396" s="230" t="s">
        <v>276</v>
      </c>
      <c r="H396" s="230" t="s">
        <v>1377</v>
      </c>
      <c r="I396" s="230" t="s">
        <v>1436</v>
      </c>
      <c r="J396" s="230" t="s">
        <v>290</v>
      </c>
      <c r="K396" s="230">
        <v>2012</v>
      </c>
      <c r="L396" s="230" t="s">
        <v>287</v>
      </c>
    </row>
    <row r="397" spans="1:12" ht="17.25" customHeight="1" x14ac:dyDescent="0.3">
      <c r="A397" s="230">
        <v>425413</v>
      </c>
      <c r="B397" s="230" t="s">
        <v>1672</v>
      </c>
      <c r="C397" s="230" t="s">
        <v>92</v>
      </c>
      <c r="D397" s="230" t="s">
        <v>1630</v>
      </c>
      <c r="E397" s="230" t="s">
        <v>141</v>
      </c>
      <c r="F397" s="230">
        <v>35686</v>
      </c>
      <c r="G397" s="230" t="s">
        <v>1651</v>
      </c>
      <c r="H397" s="230" t="s">
        <v>1377</v>
      </c>
      <c r="I397" s="230" t="s">
        <v>1436</v>
      </c>
      <c r="J397" s="230" t="s">
        <v>291</v>
      </c>
      <c r="K397" s="230">
        <v>2015</v>
      </c>
      <c r="L397" s="230" t="s">
        <v>287</v>
      </c>
    </row>
    <row r="398" spans="1:12" ht="17.25" customHeight="1" x14ac:dyDescent="0.3">
      <c r="A398" s="230">
        <v>422600</v>
      </c>
      <c r="B398" s="230" t="s">
        <v>1678</v>
      </c>
      <c r="C398" s="230" t="s">
        <v>362</v>
      </c>
      <c r="D398" s="230" t="s">
        <v>204</v>
      </c>
      <c r="E398" s="230" t="s">
        <v>142</v>
      </c>
      <c r="F398" s="230">
        <v>36043</v>
      </c>
      <c r="G398" s="230" t="s">
        <v>276</v>
      </c>
      <c r="H398" s="230" t="s">
        <v>1377</v>
      </c>
      <c r="I398" s="230" t="s">
        <v>1436</v>
      </c>
      <c r="J398" s="230" t="s">
        <v>291</v>
      </c>
      <c r="K398" s="230">
        <v>2016</v>
      </c>
      <c r="L398" s="230" t="s">
        <v>287</v>
      </c>
    </row>
    <row r="399" spans="1:12" ht="17.25" customHeight="1" x14ac:dyDescent="0.3">
      <c r="A399" s="230">
        <v>424532</v>
      </c>
      <c r="B399" s="230" t="s">
        <v>1679</v>
      </c>
      <c r="C399" s="230" t="s">
        <v>403</v>
      </c>
      <c r="D399" s="230" t="s">
        <v>1680</v>
      </c>
      <c r="E399" s="230" t="s">
        <v>141</v>
      </c>
      <c r="F399" s="230">
        <v>36113</v>
      </c>
      <c r="G399" s="230" t="s">
        <v>1668</v>
      </c>
      <c r="H399" s="230" t="s">
        <v>1377</v>
      </c>
      <c r="I399" s="230" t="s">
        <v>1436</v>
      </c>
      <c r="J399" s="230" t="s">
        <v>291</v>
      </c>
      <c r="K399" s="230">
        <v>2016</v>
      </c>
      <c r="L399" s="230" t="s">
        <v>287</v>
      </c>
    </row>
    <row r="400" spans="1:12" ht="17.25" customHeight="1" x14ac:dyDescent="0.3">
      <c r="A400" s="230">
        <v>425498</v>
      </c>
      <c r="B400" s="230" t="s">
        <v>1681</v>
      </c>
      <c r="C400" s="230" t="s">
        <v>103</v>
      </c>
      <c r="D400" s="230" t="s">
        <v>560</v>
      </c>
      <c r="E400" s="230" t="s">
        <v>141</v>
      </c>
      <c r="F400" s="230">
        <v>36161</v>
      </c>
      <c r="G400" s="230" t="s">
        <v>1645</v>
      </c>
      <c r="H400" s="230" t="s">
        <v>1377</v>
      </c>
      <c r="I400" s="230" t="s">
        <v>1436</v>
      </c>
      <c r="J400" s="230" t="s">
        <v>291</v>
      </c>
      <c r="K400" s="230">
        <v>2016</v>
      </c>
      <c r="L400" s="230" t="s">
        <v>287</v>
      </c>
    </row>
    <row r="401" spans="1:12" ht="17.25" customHeight="1" x14ac:dyDescent="0.3">
      <c r="A401" s="230">
        <v>424777</v>
      </c>
      <c r="B401" s="230" t="s">
        <v>1696</v>
      </c>
      <c r="C401" s="230" t="s">
        <v>81</v>
      </c>
      <c r="D401" s="230" t="s">
        <v>211</v>
      </c>
      <c r="E401" s="230" t="s">
        <v>142</v>
      </c>
      <c r="F401" s="230">
        <v>30822</v>
      </c>
      <c r="G401" s="230" t="s">
        <v>276</v>
      </c>
      <c r="H401" s="230" t="s">
        <v>1377</v>
      </c>
      <c r="I401" s="230" t="s">
        <v>1436</v>
      </c>
      <c r="J401" s="230" t="s">
        <v>290</v>
      </c>
      <c r="K401" s="230">
        <v>2002</v>
      </c>
      <c r="L401" s="230" t="s">
        <v>276</v>
      </c>
    </row>
    <row r="402" spans="1:12" ht="17.25" customHeight="1" x14ac:dyDescent="0.3">
      <c r="A402" s="230">
        <v>418475</v>
      </c>
      <c r="B402" s="230" t="s">
        <v>1701</v>
      </c>
      <c r="C402" s="230" t="s">
        <v>61</v>
      </c>
      <c r="D402" s="230" t="s">
        <v>1702</v>
      </c>
      <c r="E402" s="230" t="s">
        <v>142</v>
      </c>
      <c r="F402" s="230">
        <v>34351</v>
      </c>
      <c r="G402" s="230" t="s">
        <v>1703</v>
      </c>
      <c r="H402" s="230" t="s">
        <v>1377</v>
      </c>
      <c r="I402" s="230" t="s">
        <v>1436</v>
      </c>
      <c r="J402" s="230" t="s">
        <v>290</v>
      </c>
      <c r="K402" s="230">
        <v>2011</v>
      </c>
      <c r="L402" s="230" t="s">
        <v>276</v>
      </c>
    </row>
    <row r="403" spans="1:12" ht="17.25" customHeight="1" x14ac:dyDescent="0.3">
      <c r="A403" s="230">
        <v>424018</v>
      </c>
      <c r="B403" s="230" t="s">
        <v>1708</v>
      </c>
      <c r="C403" s="230" t="s">
        <v>63</v>
      </c>
      <c r="D403" s="230" t="s">
        <v>1709</v>
      </c>
      <c r="E403" s="230" t="s">
        <v>141</v>
      </c>
      <c r="F403" s="230">
        <v>35065</v>
      </c>
      <c r="G403" s="230" t="s">
        <v>1663</v>
      </c>
      <c r="H403" s="230" t="s">
        <v>1377</v>
      </c>
      <c r="I403" s="230" t="s">
        <v>1436</v>
      </c>
      <c r="J403" s="230" t="s">
        <v>290</v>
      </c>
      <c r="K403" s="230">
        <v>2013</v>
      </c>
      <c r="L403" s="230" t="s">
        <v>276</v>
      </c>
    </row>
    <row r="404" spans="1:12" ht="17.25" customHeight="1" x14ac:dyDescent="0.3">
      <c r="A404" s="230">
        <v>421163</v>
      </c>
      <c r="B404" s="230" t="s">
        <v>1733</v>
      </c>
      <c r="C404" s="230" t="s">
        <v>75</v>
      </c>
      <c r="D404" s="230" t="s">
        <v>360</v>
      </c>
      <c r="E404" s="230" t="s">
        <v>142</v>
      </c>
      <c r="F404" s="230">
        <v>36161</v>
      </c>
      <c r="G404" s="230" t="s">
        <v>1633</v>
      </c>
      <c r="H404" s="230" t="s">
        <v>1377</v>
      </c>
      <c r="I404" s="230" t="s">
        <v>1436</v>
      </c>
      <c r="J404" s="230" t="s">
        <v>291</v>
      </c>
      <c r="K404" s="230">
        <v>2016</v>
      </c>
      <c r="L404" s="230" t="s">
        <v>276</v>
      </c>
    </row>
    <row r="405" spans="1:12" ht="17.25" customHeight="1" x14ac:dyDescent="0.3">
      <c r="A405" s="230">
        <v>422672</v>
      </c>
      <c r="B405" s="230" t="s">
        <v>1735</v>
      </c>
      <c r="C405" s="230" t="s">
        <v>1642</v>
      </c>
      <c r="D405" s="230" t="s">
        <v>204</v>
      </c>
      <c r="E405" s="230" t="s">
        <v>142</v>
      </c>
      <c r="F405" s="230">
        <v>36462</v>
      </c>
      <c r="G405" s="230" t="s">
        <v>276</v>
      </c>
      <c r="H405" s="230" t="s">
        <v>1377</v>
      </c>
      <c r="I405" s="230" t="s">
        <v>1436</v>
      </c>
      <c r="J405" s="230" t="s">
        <v>290</v>
      </c>
      <c r="K405" s="230">
        <v>2017</v>
      </c>
      <c r="L405" s="230" t="s">
        <v>276</v>
      </c>
    </row>
    <row r="406" spans="1:12" ht="17.25" customHeight="1" x14ac:dyDescent="0.3">
      <c r="A406" s="230">
        <v>422999</v>
      </c>
      <c r="B406" s="230" t="s">
        <v>1736</v>
      </c>
      <c r="C406" s="230" t="s">
        <v>65</v>
      </c>
      <c r="D406" s="230" t="s">
        <v>1737</v>
      </c>
      <c r="E406" s="230" t="s">
        <v>141</v>
      </c>
      <c r="F406" s="230">
        <v>36557</v>
      </c>
      <c r="G406" s="230" t="s">
        <v>1692</v>
      </c>
      <c r="H406" s="230" t="s">
        <v>1377</v>
      </c>
      <c r="I406" s="230" t="s">
        <v>1436</v>
      </c>
      <c r="J406" s="230" t="s">
        <v>290</v>
      </c>
      <c r="K406" s="230">
        <v>2017</v>
      </c>
      <c r="L406" s="230" t="s">
        <v>276</v>
      </c>
    </row>
    <row r="407" spans="1:12" ht="17.25" customHeight="1" x14ac:dyDescent="0.3">
      <c r="A407" s="230">
        <v>424945</v>
      </c>
      <c r="B407" s="230" t="s">
        <v>1744</v>
      </c>
      <c r="C407" s="230" t="s">
        <v>65</v>
      </c>
      <c r="D407" s="230" t="s">
        <v>215</v>
      </c>
      <c r="E407" s="230" t="s">
        <v>142</v>
      </c>
      <c r="F407" s="230">
        <v>31413</v>
      </c>
      <c r="G407" s="230" t="s">
        <v>276</v>
      </c>
      <c r="H407" s="230" t="s">
        <v>1377</v>
      </c>
      <c r="I407" s="230" t="s">
        <v>1436</v>
      </c>
      <c r="J407" s="230" t="s">
        <v>291</v>
      </c>
      <c r="K407" s="230">
        <v>2003</v>
      </c>
      <c r="L407" s="230" t="s">
        <v>281</v>
      </c>
    </row>
    <row r="408" spans="1:12" ht="17.25" customHeight="1" x14ac:dyDescent="0.3">
      <c r="A408" s="230">
        <v>424099</v>
      </c>
      <c r="B408" s="230" t="s">
        <v>1747</v>
      </c>
      <c r="C408" s="230" t="s">
        <v>362</v>
      </c>
      <c r="D408" s="230" t="s">
        <v>1748</v>
      </c>
      <c r="E408" s="230" t="s">
        <v>142</v>
      </c>
      <c r="F408" s="230">
        <v>32509</v>
      </c>
      <c r="G408" s="230" t="s">
        <v>1673</v>
      </c>
      <c r="H408" s="230" t="s">
        <v>1377</v>
      </c>
      <c r="I408" s="230" t="s">
        <v>1436</v>
      </c>
      <c r="J408" s="230" t="s">
        <v>290</v>
      </c>
      <c r="K408" s="230">
        <v>2006</v>
      </c>
      <c r="L408" s="230" t="s">
        <v>281</v>
      </c>
    </row>
    <row r="409" spans="1:12" ht="17.25" customHeight="1" x14ac:dyDescent="0.3">
      <c r="A409" s="230">
        <v>424678</v>
      </c>
      <c r="B409" s="230" t="s">
        <v>1754</v>
      </c>
      <c r="C409" s="230" t="s">
        <v>57</v>
      </c>
      <c r="D409" s="230" t="s">
        <v>229</v>
      </c>
      <c r="E409" s="230" t="s">
        <v>142</v>
      </c>
      <c r="F409" s="230">
        <v>35074</v>
      </c>
      <c r="G409" s="230" t="s">
        <v>1749</v>
      </c>
      <c r="H409" s="230" t="s">
        <v>1377</v>
      </c>
      <c r="I409" s="230" t="s">
        <v>1436</v>
      </c>
      <c r="J409" s="230" t="s">
        <v>290</v>
      </c>
      <c r="K409" s="230">
        <v>2013</v>
      </c>
      <c r="L409" s="230" t="s">
        <v>281</v>
      </c>
    </row>
    <row r="410" spans="1:12" ht="17.25" customHeight="1" x14ac:dyDescent="0.3">
      <c r="A410" s="230">
        <v>424585</v>
      </c>
      <c r="B410" s="230" t="s">
        <v>1763</v>
      </c>
      <c r="C410" s="230" t="s">
        <v>107</v>
      </c>
      <c r="D410" s="230" t="s">
        <v>234</v>
      </c>
      <c r="E410" s="230" t="s">
        <v>142</v>
      </c>
      <c r="F410" s="230">
        <v>35662</v>
      </c>
      <c r="G410" s="230" t="s">
        <v>276</v>
      </c>
      <c r="H410" s="230" t="s">
        <v>1377</v>
      </c>
      <c r="I410" s="230" t="s">
        <v>1436</v>
      </c>
      <c r="J410" s="230" t="s">
        <v>291</v>
      </c>
      <c r="K410" s="230">
        <v>2016</v>
      </c>
      <c r="L410" s="230" t="s">
        <v>281</v>
      </c>
    </row>
    <row r="411" spans="1:12" ht="17.25" customHeight="1" x14ac:dyDescent="0.3">
      <c r="A411" s="230">
        <v>423027</v>
      </c>
      <c r="B411" s="230" t="s">
        <v>1769</v>
      </c>
      <c r="C411" s="230" t="s">
        <v>61</v>
      </c>
      <c r="D411" s="230" t="s">
        <v>251</v>
      </c>
      <c r="E411" s="230" t="s">
        <v>142</v>
      </c>
      <c r="F411" s="230">
        <v>36279</v>
      </c>
      <c r="G411" s="230" t="s">
        <v>276</v>
      </c>
      <c r="H411" s="230" t="s">
        <v>1377</v>
      </c>
      <c r="I411" s="230" t="s">
        <v>1436</v>
      </c>
      <c r="J411" s="230" t="s">
        <v>290</v>
      </c>
      <c r="K411" s="230">
        <v>2017</v>
      </c>
      <c r="L411" s="230" t="s">
        <v>281</v>
      </c>
    </row>
    <row r="412" spans="1:12" ht="17.25" customHeight="1" x14ac:dyDescent="0.3">
      <c r="A412" s="230">
        <v>425152</v>
      </c>
      <c r="B412" s="230" t="s">
        <v>1770</v>
      </c>
      <c r="C412" s="230" t="s">
        <v>63</v>
      </c>
      <c r="D412" s="230" t="s">
        <v>248</v>
      </c>
      <c r="E412" s="230" t="s">
        <v>141</v>
      </c>
      <c r="F412" s="230">
        <v>35812</v>
      </c>
      <c r="G412" s="230" t="s">
        <v>1675</v>
      </c>
      <c r="H412" s="230" t="s">
        <v>1377</v>
      </c>
      <c r="I412" s="230" t="s">
        <v>1436</v>
      </c>
      <c r="J412" s="230" t="s">
        <v>291</v>
      </c>
      <c r="K412" s="230">
        <v>2015</v>
      </c>
      <c r="L412" s="230" t="s">
        <v>1395</v>
      </c>
    </row>
    <row r="413" spans="1:12" ht="17.25" customHeight="1" x14ac:dyDescent="0.3">
      <c r="A413" s="230">
        <v>403161</v>
      </c>
      <c r="B413" s="230" t="s">
        <v>1781</v>
      </c>
      <c r="C413" s="230" t="s">
        <v>63</v>
      </c>
      <c r="D413" s="230" t="s">
        <v>1782</v>
      </c>
      <c r="E413" s="230" t="s">
        <v>141</v>
      </c>
      <c r="F413" s="230" t="s">
        <v>1783</v>
      </c>
      <c r="G413" s="230" t="s">
        <v>1380</v>
      </c>
      <c r="H413" s="230" t="s">
        <v>1377</v>
      </c>
      <c r="I413" s="230" t="s">
        <v>1436</v>
      </c>
    </row>
    <row r="414" spans="1:12" ht="17.25" customHeight="1" x14ac:dyDescent="0.3">
      <c r="A414" s="230">
        <v>422402</v>
      </c>
      <c r="B414" s="230" t="s">
        <v>1793</v>
      </c>
      <c r="C414" s="230" t="s">
        <v>497</v>
      </c>
      <c r="D414" s="230" t="s">
        <v>342</v>
      </c>
      <c r="E414" s="230" t="s">
        <v>141</v>
      </c>
      <c r="F414" s="230">
        <v>31477</v>
      </c>
      <c r="G414" s="230" t="s">
        <v>284</v>
      </c>
      <c r="H414" s="230" t="s">
        <v>1377</v>
      </c>
      <c r="I414" s="230" t="s">
        <v>1436</v>
      </c>
      <c r="J414" s="230" t="s">
        <v>291</v>
      </c>
      <c r="K414" s="230">
        <v>2004</v>
      </c>
      <c r="L414" s="230" t="s">
        <v>284</v>
      </c>
    </row>
    <row r="415" spans="1:12" ht="17.25" customHeight="1" x14ac:dyDescent="0.3">
      <c r="A415" s="230">
        <v>421468</v>
      </c>
      <c r="B415" s="230" t="s">
        <v>1797</v>
      </c>
      <c r="C415" s="230" t="s">
        <v>63</v>
      </c>
      <c r="D415" s="230" t="s">
        <v>1798</v>
      </c>
      <c r="E415" s="230" t="s">
        <v>142</v>
      </c>
      <c r="F415" s="230">
        <v>30390</v>
      </c>
      <c r="G415" s="230" t="s">
        <v>1749</v>
      </c>
      <c r="H415" s="230" t="s">
        <v>1377</v>
      </c>
      <c r="I415" s="230" t="s">
        <v>1436</v>
      </c>
      <c r="J415" s="230" t="s">
        <v>290</v>
      </c>
      <c r="K415" s="230">
        <v>2001</v>
      </c>
      <c r="L415" s="230" t="s">
        <v>276</v>
      </c>
    </row>
    <row r="416" spans="1:12" ht="17.25" customHeight="1" x14ac:dyDescent="0.3">
      <c r="A416" s="230">
        <v>425107</v>
      </c>
      <c r="B416" s="230" t="s">
        <v>1813</v>
      </c>
      <c r="C416" s="230" t="s">
        <v>675</v>
      </c>
      <c r="D416" s="230" t="s">
        <v>1814</v>
      </c>
      <c r="E416" s="230" t="s">
        <v>142</v>
      </c>
      <c r="F416" s="230">
        <v>32161</v>
      </c>
      <c r="G416" s="230" t="s">
        <v>1815</v>
      </c>
      <c r="H416" s="230" t="s">
        <v>1377</v>
      </c>
      <c r="I416" s="230" t="s">
        <v>1436</v>
      </c>
      <c r="J416" s="230" t="s">
        <v>290</v>
      </c>
      <c r="K416" s="230">
        <v>2006</v>
      </c>
      <c r="L416" s="230" t="s">
        <v>276</v>
      </c>
    </row>
    <row r="417" spans="1:12" ht="17.25" customHeight="1" x14ac:dyDescent="0.3">
      <c r="A417" s="230">
        <v>421488</v>
      </c>
      <c r="B417" s="230" t="s">
        <v>1820</v>
      </c>
      <c r="C417" s="230" t="s">
        <v>339</v>
      </c>
      <c r="D417" s="230" t="s">
        <v>205</v>
      </c>
      <c r="E417" s="230" t="s">
        <v>142</v>
      </c>
      <c r="F417" s="230">
        <v>33979</v>
      </c>
      <c r="G417" s="230" t="s">
        <v>276</v>
      </c>
      <c r="H417" s="230" t="s">
        <v>1377</v>
      </c>
      <c r="I417" s="230" t="s">
        <v>1436</v>
      </c>
      <c r="J417" s="230" t="s">
        <v>291</v>
      </c>
      <c r="K417" s="230">
        <v>2010</v>
      </c>
      <c r="L417" s="230" t="s">
        <v>276</v>
      </c>
    </row>
    <row r="418" spans="1:12" ht="17.25" customHeight="1" x14ac:dyDescent="0.3">
      <c r="A418" s="230">
        <v>422050</v>
      </c>
      <c r="B418" s="230" t="s">
        <v>589</v>
      </c>
      <c r="C418" s="230" t="s">
        <v>1832</v>
      </c>
      <c r="D418" s="230" t="s">
        <v>193</v>
      </c>
      <c r="E418" s="230" t="s">
        <v>141</v>
      </c>
      <c r="F418" s="230">
        <v>35952</v>
      </c>
      <c r="G418" s="230" t="s">
        <v>276</v>
      </c>
      <c r="H418" s="230" t="s">
        <v>1377</v>
      </c>
      <c r="I418" s="230" t="s">
        <v>1436</v>
      </c>
      <c r="J418" s="230" t="s">
        <v>291</v>
      </c>
      <c r="K418" s="230">
        <v>2016</v>
      </c>
      <c r="L418" s="230" t="s">
        <v>276</v>
      </c>
    </row>
    <row r="419" spans="1:12" ht="17.25" customHeight="1" x14ac:dyDescent="0.3">
      <c r="A419" s="230">
        <v>425166</v>
      </c>
      <c r="B419" s="230" t="s">
        <v>1837</v>
      </c>
      <c r="C419" s="230" t="s">
        <v>343</v>
      </c>
      <c r="D419" s="230" t="s">
        <v>421</v>
      </c>
      <c r="E419" s="230" t="s">
        <v>141</v>
      </c>
      <c r="F419" s="230">
        <v>30521</v>
      </c>
      <c r="G419" s="230" t="s">
        <v>276</v>
      </c>
      <c r="H419" s="230" t="s">
        <v>1377</v>
      </c>
      <c r="I419" s="230" t="s">
        <v>1436</v>
      </c>
      <c r="J419" s="230" t="s">
        <v>291</v>
      </c>
      <c r="K419" s="230">
        <v>2002</v>
      </c>
      <c r="L419" s="230" t="s">
        <v>1380</v>
      </c>
    </row>
    <row r="420" spans="1:12" ht="17.25" customHeight="1" x14ac:dyDescent="0.3">
      <c r="A420" s="230">
        <v>425650</v>
      </c>
      <c r="B420" s="230" t="s">
        <v>1838</v>
      </c>
      <c r="C420" s="230" t="s">
        <v>116</v>
      </c>
      <c r="D420" s="230" t="s">
        <v>220</v>
      </c>
      <c r="E420" s="230" t="s">
        <v>142</v>
      </c>
      <c r="F420" s="230">
        <v>32143</v>
      </c>
      <c r="G420" s="230" t="s">
        <v>1839</v>
      </c>
      <c r="H420" s="230" t="s">
        <v>1377</v>
      </c>
      <c r="I420" s="230" t="s">
        <v>1436</v>
      </c>
      <c r="J420" s="230" t="s">
        <v>291</v>
      </c>
      <c r="K420" s="230">
        <v>2005</v>
      </c>
      <c r="L420" s="230" t="s">
        <v>1380</v>
      </c>
    </row>
    <row r="421" spans="1:12" ht="17.25" customHeight="1" x14ac:dyDescent="0.3">
      <c r="A421" s="230">
        <v>425603</v>
      </c>
      <c r="B421" s="230" t="s">
        <v>1844</v>
      </c>
      <c r="C421" s="230" t="s">
        <v>66</v>
      </c>
      <c r="D421" s="230" t="s">
        <v>195</v>
      </c>
      <c r="E421" s="230" t="s">
        <v>142</v>
      </c>
      <c r="F421" s="230">
        <v>32883</v>
      </c>
      <c r="G421" s="230" t="s">
        <v>1845</v>
      </c>
      <c r="H421" s="230" t="s">
        <v>1377</v>
      </c>
      <c r="I421" s="230" t="s">
        <v>1436</v>
      </c>
      <c r="J421" s="230" t="s">
        <v>291</v>
      </c>
      <c r="K421" s="230">
        <v>2007</v>
      </c>
      <c r="L421" s="230" t="s">
        <v>1395</v>
      </c>
    </row>
    <row r="422" spans="1:12" ht="17.25" customHeight="1" x14ac:dyDescent="0.3">
      <c r="A422" s="230">
        <v>425642</v>
      </c>
      <c r="B422" s="230" t="s">
        <v>1858</v>
      </c>
      <c r="C422" s="230" t="s">
        <v>1859</v>
      </c>
      <c r="D422" s="230" t="s">
        <v>820</v>
      </c>
      <c r="E422" s="230" t="s">
        <v>141</v>
      </c>
      <c r="F422" s="230">
        <v>31533</v>
      </c>
      <c r="G422" s="230" t="s">
        <v>1860</v>
      </c>
      <c r="H422" s="230" t="s">
        <v>1377</v>
      </c>
      <c r="I422" s="230" t="s">
        <v>1436</v>
      </c>
      <c r="J422" s="230" t="s">
        <v>291</v>
      </c>
      <c r="K422" s="230">
        <v>2004</v>
      </c>
      <c r="L422" s="230" t="s">
        <v>289</v>
      </c>
    </row>
    <row r="423" spans="1:12" ht="17.25" customHeight="1" x14ac:dyDescent="0.3">
      <c r="A423" s="230">
        <v>423172</v>
      </c>
      <c r="B423" s="230" t="s">
        <v>1861</v>
      </c>
      <c r="C423" s="230" t="s">
        <v>379</v>
      </c>
      <c r="D423" s="230" t="s">
        <v>228</v>
      </c>
      <c r="E423" s="230" t="s">
        <v>141</v>
      </c>
      <c r="F423" s="230">
        <v>32874</v>
      </c>
      <c r="G423" s="230" t="s">
        <v>1862</v>
      </c>
      <c r="H423" s="230" t="s">
        <v>1377</v>
      </c>
      <c r="I423" s="230" t="s">
        <v>1436</v>
      </c>
      <c r="J423" s="230" t="s">
        <v>291</v>
      </c>
      <c r="K423" s="230">
        <v>2008</v>
      </c>
      <c r="L423" s="230" t="s">
        <v>289</v>
      </c>
    </row>
    <row r="424" spans="1:12" ht="17.25" customHeight="1" x14ac:dyDescent="0.3">
      <c r="A424" s="230">
        <v>424784</v>
      </c>
      <c r="B424" s="230" t="s">
        <v>1864</v>
      </c>
      <c r="C424" s="230" t="s">
        <v>1865</v>
      </c>
      <c r="D424" s="230" t="s">
        <v>91</v>
      </c>
      <c r="E424" s="230" t="s">
        <v>142</v>
      </c>
      <c r="F424" s="230">
        <v>34209</v>
      </c>
      <c r="G424" s="230" t="s">
        <v>1866</v>
      </c>
      <c r="H424" s="230" t="s">
        <v>1377</v>
      </c>
      <c r="I424" s="230" t="s">
        <v>1436</v>
      </c>
      <c r="J424" s="230" t="s">
        <v>291</v>
      </c>
      <c r="K424" s="230">
        <v>2012</v>
      </c>
      <c r="L424" s="230" t="s">
        <v>289</v>
      </c>
    </row>
    <row r="425" spans="1:12" ht="17.25" customHeight="1" x14ac:dyDescent="0.3">
      <c r="A425" s="230">
        <v>425519</v>
      </c>
      <c r="B425" s="230" t="s">
        <v>1870</v>
      </c>
      <c r="C425" s="230" t="s">
        <v>260</v>
      </c>
      <c r="D425" s="230" t="s">
        <v>519</v>
      </c>
      <c r="E425" s="230" t="s">
        <v>142</v>
      </c>
      <c r="F425" s="230">
        <v>35431</v>
      </c>
      <c r="G425" s="230" t="s">
        <v>276</v>
      </c>
      <c r="H425" s="230" t="s">
        <v>1377</v>
      </c>
      <c r="I425" s="230" t="s">
        <v>1436</v>
      </c>
      <c r="J425" s="230" t="s">
        <v>291</v>
      </c>
      <c r="K425" s="230">
        <v>2014</v>
      </c>
      <c r="L425" s="230" t="s">
        <v>278</v>
      </c>
    </row>
    <row r="426" spans="1:12" ht="17.25" customHeight="1" x14ac:dyDescent="0.3">
      <c r="A426" s="230">
        <v>408987</v>
      </c>
      <c r="B426" s="230" t="s">
        <v>1871</v>
      </c>
      <c r="C426" s="230" t="s">
        <v>375</v>
      </c>
      <c r="D426" s="230" t="s">
        <v>193</v>
      </c>
      <c r="E426" s="230" t="s">
        <v>141</v>
      </c>
      <c r="F426" s="230">
        <v>29252</v>
      </c>
      <c r="G426" s="230" t="s">
        <v>1872</v>
      </c>
      <c r="H426" s="230" t="s">
        <v>1377</v>
      </c>
      <c r="I426" s="230" t="s">
        <v>1436</v>
      </c>
      <c r="J426" s="230" t="s">
        <v>1401</v>
      </c>
      <c r="K426" s="230">
        <v>1997</v>
      </c>
      <c r="L426" s="230" t="s">
        <v>276</v>
      </c>
    </row>
    <row r="427" spans="1:12" ht="17.25" customHeight="1" x14ac:dyDescent="0.3">
      <c r="A427" s="230">
        <v>416275</v>
      </c>
      <c r="B427" s="230" t="s">
        <v>1873</v>
      </c>
      <c r="C427" s="230" t="s">
        <v>97</v>
      </c>
      <c r="D427" s="230" t="s">
        <v>1874</v>
      </c>
      <c r="E427" s="230" t="s">
        <v>141</v>
      </c>
      <c r="F427" s="230">
        <v>30451</v>
      </c>
      <c r="G427" s="230" t="s">
        <v>276</v>
      </c>
      <c r="H427" s="230" t="s">
        <v>1377</v>
      </c>
      <c r="I427" s="230" t="s">
        <v>1436</v>
      </c>
      <c r="J427" s="230" t="s">
        <v>291</v>
      </c>
      <c r="K427" s="230">
        <v>2003</v>
      </c>
      <c r="L427" s="230" t="s">
        <v>276</v>
      </c>
    </row>
    <row r="428" spans="1:12" ht="17.25" customHeight="1" x14ac:dyDescent="0.3">
      <c r="A428" s="230">
        <v>424920</v>
      </c>
      <c r="B428" s="230" t="s">
        <v>1877</v>
      </c>
      <c r="C428" s="230" t="s">
        <v>75</v>
      </c>
      <c r="D428" s="230" t="s">
        <v>200</v>
      </c>
      <c r="E428" s="230" t="s">
        <v>142</v>
      </c>
      <c r="F428" s="230">
        <v>31495</v>
      </c>
      <c r="G428" s="230" t="s">
        <v>276</v>
      </c>
      <c r="H428" s="230" t="s">
        <v>1377</v>
      </c>
      <c r="I428" s="230" t="s">
        <v>1436</v>
      </c>
      <c r="J428" s="230" t="s">
        <v>290</v>
      </c>
      <c r="K428" s="230">
        <v>2006</v>
      </c>
      <c r="L428" s="230" t="s">
        <v>276</v>
      </c>
    </row>
    <row r="429" spans="1:12" ht="17.25" customHeight="1" x14ac:dyDescent="0.3">
      <c r="A429" s="230">
        <v>424091</v>
      </c>
      <c r="B429" s="230" t="s">
        <v>1883</v>
      </c>
      <c r="C429" s="230" t="s">
        <v>72</v>
      </c>
      <c r="D429" s="230" t="s">
        <v>1884</v>
      </c>
      <c r="E429" s="230" t="s">
        <v>142</v>
      </c>
      <c r="F429" s="230">
        <v>34335</v>
      </c>
      <c r="G429" s="230" t="s">
        <v>1885</v>
      </c>
      <c r="H429" s="230" t="s">
        <v>1377</v>
      </c>
      <c r="I429" s="230" t="s">
        <v>1436</v>
      </c>
      <c r="J429" s="230" t="s">
        <v>290</v>
      </c>
      <c r="K429" s="230">
        <v>2011</v>
      </c>
      <c r="L429" s="230" t="s">
        <v>276</v>
      </c>
    </row>
    <row r="430" spans="1:12" ht="17.25" customHeight="1" x14ac:dyDescent="0.3">
      <c r="A430" s="230">
        <v>421448</v>
      </c>
      <c r="B430" s="230" t="s">
        <v>1891</v>
      </c>
      <c r="C430" s="230" t="s">
        <v>67</v>
      </c>
      <c r="D430" s="230" t="s">
        <v>679</v>
      </c>
      <c r="E430" s="230" t="s">
        <v>141</v>
      </c>
      <c r="F430" s="230">
        <v>36161</v>
      </c>
      <c r="G430" s="230" t="s">
        <v>1450</v>
      </c>
      <c r="H430" s="230" t="s">
        <v>1377</v>
      </c>
      <c r="I430" s="230" t="s">
        <v>1436</v>
      </c>
      <c r="J430" s="230" t="s">
        <v>290</v>
      </c>
      <c r="K430" s="230">
        <v>2016</v>
      </c>
      <c r="L430" s="230" t="s">
        <v>276</v>
      </c>
    </row>
    <row r="431" spans="1:12" ht="17.25" customHeight="1" x14ac:dyDescent="0.3">
      <c r="A431" s="230">
        <v>424601</v>
      </c>
      <c r="B431" s="230" t="s">
        <v>1895</v>
      </c>
      <c r="C431" s="230" t="s">
        <v>1896</v>
      </c>
      <c r="D431" s="230" t="s">
        <v>1897</v>
      </c>
      <c r="E431" s="230" t="s">
        <v>142</v>
      </c>
      <c r="F431" s="230">
        <v>32822</v>
      </c>
      <c r="G431" s="230" t="s">
        <v>276</v>
      </c>
      <c r="H431" s="230" t="s">
        <v>1377</v>
      </c>
      <c r="I431" s="230" t="s">
        <v>1436</v>
      </c>
      <c r="J431" s="230" t="s">
        <v>291</v>
      </c>
      <c r="K431" s="230">
        <v>2008</v>
      </c>
      <c r="L431" s="230" t="s">
        <v>281</v>
      </c>
    </row>
    <row r="432" spans="1:12" ht="17.25" customHeight="1" x14ac:dyDescent="0.3">
      <c r="A432" s="230">
        <v>419975</v>
      </c>
      <c r="B432" s="230" t="s">
        <v>1898</v>
      </c>
      <c r="C432" s="230" t="s">
        <v>83</v>
      </c>
      <c r="D432" s="230" t="s">
        <v>244</v>
      </c>
      <c r="E432" s="230" t="s">
        <v>142</v>
      </c>
      <c r="F432" s="230">
        <v>33838</v>
      </c>
      <c r="G432" s="230" t="s">
        <v>276</v>
      </c>
      <c r="H432" s="230" t="s">
        <v>1377</v>
      </c>
      <c r="I432" s="230" t="s">
        <v>1436</v>
      </c>
      <c r="J432" s="230" t="s">
        <v>291</v>
      </c>
      <c r="K432" s="230">
        <v>2011</v>
      </c>
      <c r="L432" s="230" t="s">
        <v>281</v>
      </c>
    </row>
    <row r="433" spans="1:12" ht="17.25" customHeight="1" x14ac:dyDescent="0.3">
      <c r="A433" s="230">
        <v>424885</v>
      </c>
      <c r="B433" s="230" t="s">
        <v>1900</v>
      </c>
      <c r="C433" s="230" t="s">
        <v>343</v>
      </c>
      <c r="D433" s="230" t="s">
        <v>1901</v>
      </c>
      <c r="E433" s="230" t="s">
        <v>141</v>
      </c>
      <c r="F433" s="230">
        <v>35432</v>
      </c>
      <c r="G433" s="230" t="s">
        <v>1857</v>
      </c>
      <c r="H433" s="230" t="s">
        <v>1377</v>
      </c>
      <c r="I433" s="230" t="s">
        <v>1436</v>
      </c>
      <c r="J433" s="230" t="s">
        <v>291</v>
      </c>
      <c r="K433" s="230">
        <v>2014</v>
      </c>
      <c r="L433" s="230" t="s">
        <v>281</v>
      </c>
    </row>
    <row r="434" spans="1:12" ht="17.25" customHeight="1" x14ac:dyDescent="0.3">
      <c r="A434" s="230">
        <v>422971</v>
      </c>
      <c r="B434" s="230" t="s">
        <v>1902</v>
      </c>
      <c r="C434" s="230" t="s">
        <v>68</v>
      </c>
      <c r="D434" s="230" t="s">
        <v>196</v>
      </c>
      <c r="E434" s="230" t="s">
        <v>142</v>
      </c>
      <c r="F434" s="230">
        <v>36102</v>
      </c>
      <c r="G434" s="230" t="s">
        <v>1903</v>
      </c>
      <c r="H434" s="230" t="s">
        <v>1377</v>
      </c>
      <c r="I434" s="230" t="s">
        <v>1436</v>
      </c>
      <c r="J434" s="230" t="s">
        <v>291</v>
      </c>
      <c r="K434" s="230">
        <v>2016</v>
      </c>
      <c r="L434" s="230" t="s">
        <v>281</v>
      </c>
    </row>
    <row r="435" spans="1:12" ht="17.25" customHeight="1" x14ac:dyDescent="0.3">
      <c r="A435" s="230">
        <v>424677</v>
      </c>
      <c r="B435" s="230" t="s">
        <v>1911</v>
      </c>
      <c r="C435" s="230" t="s">
        <v>63</v>
      </c>
      <c r="D435" s="230" t="s">
        <v>624</v>
      </c>
      <c r="E435" s="230" t="s">
        <v>142</v>
      </c>
      <c r="F435" s="230">
        <v>35065</v>
      </c>
      <c r="G435" s="230" t="s">
        <v>1912</v>
      </c>
      <c r="H435" s="230" t="s">
        <v>1377</v>
      </c>
      <c r="I435" s="230" t="s">
        <v>1436</v>
      </c>
      <c r="J435" s="230" t="s">
        <v>291</v>
      </c>
      <c r="K435" s="230">
        <v>2014</v>
      </c>
      <c r="L435" s="230" t="s">
        <v>287</v>
      </c>
    </row>
    <row r="436" spans="1:12" ht="17.25" customHeight="1" x14ac:dyDescent="0.3">
      <c r="A436" s="230">
        <v>419538</v>
      </c>
      <c r="B436" s="230" t="s">
        <v>1913</v>
      </c>
      <c r="C436" s="230" t="s">
        <v>79</v>
      </c>
      <c r="D436" s="230" t="s">
        <v>441</v>
      </c>
      <c r="E436" s="230" t="s">
        <v>142</v>
      </c>
      <c r="F436" s="230">
        <v>28622</v>
      </c>
      <c r="G436" s="230" t="s">
        <v>1914</v>
      </c>
      <c r="H436" s="230" t="s">
        <v>1377</v>
      </c>
      <c r="I436" s="230" t="s">
        <v>1436</v>
      </c>
      <c r="J436" s="230" t="s">
        <v>291</v>
      </c>
      <c r="K436" s="230">
        <v>2004</v>
      </c>
      <c r="L436" s="230" t="s">
        <v>283</v>
      </c>
    </row>
    <row r="437" spans="1:12" ht="17.25" customHeight="1" x14ac:dyDescent="0.3">
      <c r="A437" s="230">
        <v>422607</v>
      </c>
      <c r="B437" s="230" t="s">
        <v>1922</v>
      </c>
      <c r="C437" s="230" t="s">
        <v>606</v>
      </c>
      <c r="D437" s="230" t="s">
        <v>1923</v>
      </c>
      <c r="E437" s="230" t="s">
        <v>142</v>
      </c>
      <c r="F437" s="230">
        <v>33604</v>
      </c>
      <c r="G437" s="230" t="s">
        <v>1924</v>
      </c>
      <c r="H437" s="230" t="s">
        <v>1377</v>
      </c>
      <c r="I437" s="230" t="s">
        <v>1436</v>
      </c>
      <c r="J437" s="230" t="s">
        <v>290</v>
      </c>
      <c r="K437" s="230">
        <v>2010</v>
      </c>
      <c r="L437" s="230" t="s">
        <v>276</v>
      </c>
    </row>
    <row r="438" spans="1:12" ht="17.25" customHeight="1" x14ac:dyDescent="0.3">
      <c r="A438" s="230">
        <v>423920</v>
      </c>
      <c r="B438" s="230" t="s">
        <v>1937</v>
      </c>
      <c r="C438" s="230" t="s">
        <v>115</v>
      </c>
      <c r="D438" s="230" t="s">
        <v>644</v>
      </c>
      <c r="E438" s="230" t="s">
        <v>141</v>
      </c>
      <c r="F438" s="230">
        <v>36278</v>
      </c>
      <c r="G438" s="230" t="s">
        <v>283</v>
      </c>
      <c r="H438" s="230" t="s">
        <v>1377</v>
      </c>
      <c r="I438" s="230" t="s">
        <v>1436</v>
      </c>
      <c r="J438" s="230" t="s">
        <v>290</v>
      </c>
      <c r="K438" s="230">
        <v>2017</v>
      </c>
      <c r="L438" s="230" t="s">
        <v>276</v>
      </c>
    </row>
    <row r="439" spans="1:12" ht="17.25" customHeight="1" x14ac:dyDescent="0.3">
      <c r="A439" s="230">
        <v>424086</v>
      </c>
      <c r="B439" s="230" t="s">
        <v>1942</v>
      </c>
      <c r="C439" s="230" t="s">
        <v>115</v>
      </c>
      <c r="D439" s="230" t="s">
        <v>1941</v>
      </c>
      <c r="E439" s="230" t="s">
        <v>142</v>
      </c>
      <c r="F439" s="230">
        <v>36268</v>
      </c>
      <c r="G439" s="230" t="s">
        <v>283</v>
      </c>
      <c r="H439" s="230" t="s">
        <v>1377</v>
      </c>
      <c r="I439" s="230" t="s">
        <v>1436</v>
      </c>
      <c r="J439" s="230" t="s">
        <v>291</v>
      </c>
      <c r="K439" s="230">
        <v>2017</v>
      </c>
      <c r="L439" s="230" t="s">
        <v>281</v>
      </c>
    </row>
    <row r="440" spans="1:12" ht="17.25" customHeight="1" x14ac:dyDescent="0.3">
      <c r="A440" s="230">
        <v>412028</v>
      </c>
      <c r="B440" s="230" t="s">
        <v>1972</v>
      </c>
      <c r="C440" s="230" t="s">
        <v>111</v>
      </c>
      <c r="D440" s="230" t="s">
        <v>1973</v>
      </c>
      <c r="E440" s="230" t="s">
        <v>142</v>
      </c>
      <c r="F440" s="230">
        <v>32219</v>
      </c>
      <c r="G440" s="230" t="s">
        <v>1960</v>
      </c>
      <c r="H440" s="230" t="s">
        <v>1377</v>
      </c>
      <c r="I440" s="230" t="s">
        <v>1436</v>
      </c>
      <c r="J440" s="230" t="s">
        <v>290</v>
      </c>
      <c r="K440" s="230">
        <v>2007</v>
      </c>
      <c r="L440" s="230" t="s">
        <v>279</v>
      </c>
    </row>
    <row r="441" spans="1:12" ht="17.25" customHeight="1" x14ac:dyDescent="0.3">
      <c r="A441" s="230">
        <v>424667</v>
      </c>
      <c r="B441" s="230" t="s">
        <v>1982</v>
      </c>
      <c r="C441" s="230" t="s">
        <v>98</v>
      </c>
      <c r="D441" s="230" t="s">
        <v>637</v>
      </c>
      <c r="E441" s="230" t="s">
        <v>142</v>
      </c>
      <c r="F441" s="230">
        <v>36161</v>
      </c>
      <c r="G441" s="230" t="s">
        <v>279</v>
      </c>
      <c r="H441" s="230" t="s">
        <v>1377</v>
      </c>
      <c r="I441" s="230" t="s">
        <v>1436</v>
      </c>
      <c r="J441" s="230" t="s">
        <v>291</v>
      </c>
      <c r="K441" s="230">
        <v>2016</v>
      </c>
      <c r="L441" s="230" t="s">
        <v>279</v>
      </c>
    </row>
    <row r="442" spans="1:12" ht="17.25" customHeight="1" x14ac:dyDescent="0.3">
      <c r="A442" s="230">
        <v>424856</v>
      </c>
      <c r="B442" s="230" t="s">
        <v>1983</v>
      </c>
      <c r="C442" s="230" t="s">
        <v>389</v>
      </c>
      <c r="D442" s="230" t="s">
        <v>512</v>
      </c>
      <c r="E442" s="230" t="s">
        <v>142</v>
      </c>
      <c r="F442" s="230">
        <v>31116</v>
      </c>
      <c r="G442" s="230" t="s">
        <v>1984</v>
      </c>
      <c r="H442" s="230" t="s">
        <v>1377</v>
      </c>
      <c r="I442" s="230" t="s">
        <v>1436</v>
      </c>
      <c r="J442" s="230" t="s">
        <v>291</v>
      </c>
      <c r="K442" s="230">
        <v>2004</v>
      </c>
      <c r="L442" s="230" t="s">
        <v>1384</v>
      </c>
    </row>
    <row r="443" spans="1:12" ht="17.25" customHeight="1" x14ac:dyDescent="0.3">
      <c r="A443" s="230">
        <v>423809</v>
      </c>
      <c r="B443" s="230" t="s">
        <v>2009</v>
      </c>
      <c r="C443" s="230" t="s">
        <v>73</v>
      </c>
      <c r="D443" s="230" t="s">
        <v>2010</v>
      </c>
      <c r="E443" s="230" t="s">
        <v>141</v>
      </c>
      <c r="F443" s="230">
        <v>30684</v>
      </c>
      <c r="G443" s="230" t="s">
        <v>276</v>
      </c>
      <c r="H443" s="230" t="s">
        <v>1377</v>
      </c>
      <c r="I443" s="230" t="s">
        <v>1436</v>
      </c>
      <c r="J443" s="230" t="s">
        <v>291</v>
      </c>
      <c r="K443" s="230">
        <v>2003</v>
      </c>
      <c r="L443" s="230" t="s">
        <v>276</v>
      </c>
    </row>
    <row r="444" spans="1:12" ht="17.25" customHeight="1" x14ac:dyDescent="0.3">
      <c r="A444" s="230">
        <v>413336</v>
      </c>
      <c r="B444" s="230" t="s">
        <v>70</v>
      </c>
      <c r="C444" s="230" t="s">
        <v>2012</v>
      </c>
      <c r="D444" s="230" t="s">
        <v>1485</v>
      </c>
      <c r="E444" s="230" t="s">
        <v>141</v>
      </c>
      <c r="F444" s="230">
        <v>32065</v>
      </c>
      <c r="G444" s="230" t="s">
        <v>1514</v>
      </c>
      <c r="H444" s="230" t="s">
        <v>1377</v>
      </c>
      <c r="I444" s="230" t="s">
        <v>1436</v>
      </c>
      <c r="J444" s="230" t="s">
        <v>291</v>
      </c>
      <c r="K444" s="230">
        <v>2004</v>
      </c>
      <c r="L444" s="230" t="s">
        <v>276</v>
      </c>
    </row>
    <row r="445" spans="1:12" ht="17.25" customHeight="1" x14ac:dyDescent="0.3">
      <c r="A445" s="230">
        <v>423411</v>
      </c>
      <c r="B445" s="230" t="s">
        <v>2020</v>
      </c>
      <c r="C445" s="230" t="s">
        <v>416</v>
      </c>
      <c r="D445" s="230" t="s">
        <v>2021</v>
      </c>
      <c r="E445" s="230" t="s">
        <v>141</v>
      </c>
      <c r="F445" s="230">
        <v>36028</v>
      </c>
      <c r="G445" s="230" t="s">
        <v>1971</v>
      </c>
      <c r="H445" s="230" t="s">
        <v>1377</v>
      </c>
      <c r="I445" s="230" t="s">
        <v>1436</v>
      </c>
      <c r="J445" s="230" t="s">
        <v>290</v>
      </c>
      <c r="K445" s="230">
        <v>2009</v>
      </c>
      <c r="L445" s="230" t="s">
        <v>276</v>
      </c>
    </row>
    <row r="446" spans="1:12" ht="17.25" customHeight="1" x14ac:dyDescent="0.3">
      <c r="A446" s="230">
        <v>423653</v>
      </c>
      <c r="B446" s="230" t="s">
        <v>2026</v>
      </c>
      <c r="C446" s="230" t="s">
        <v>65</v>
      </c>
      <c r="D446" s="230" t="s">
        <v>256</v>
      </c>
      <c r="E446" s="230" t="s">
        <v>142</v>
      </c>
      <c r="F446" s="230">
        <v>34855</v>
      </c>
      <c r="G446" s="230" t="s">
        <v>276</v>
      </c>
      <c r="H446" s="230" t="s">
        <v>1377</v>
      </c>
      <c r="I446" s="230" t="s">
        <v>1436</v>
      </c>
      <c r="J446" s="230" t="s">
        <v>290</v>
      </c>
      <c r="K446" s="230">
        <v>2013</v>
      </c>
      <c r="L446" s="230" t="s">
        <v>276</v>
      </c>
    </row>
    <row r="447" spans="1:12" ht="17.25" customHeight="1" x14ac:dyDescent="0.3">
      <c r="A447" s="230">
        <v>421423</v>
      </c>
      <c r="B447" s="230" t="s">
        <v>2033</v>
      </c>
      <c r="C447" s="230" t="s">
        <v>63</v>
      </c>
      <c r="D447" s="230" t="s">
        <v>248</v>
      </c>
      <c r="E447" s="230" t="s">
        <v>141</v>
      </c>
      <c r="F447" s="230">
        <v>35922</v>
      </c>
      <c r="G447" s="230" t="s">
        <v>276</v>
      </c>
      <c r="H447" s="230" t="s">
        <v>1377</v>
      </c>
      <c r="I447" s="230" t="s">
        <v>1436</v>
      </c>
      <c r="J447" s="230" t="s">
        <v>290</v>
      </c>
      <c r="K447" s="230">
        <v>2015</v>
      </c>
      <c r="L447" s="230" t="s">
        <v>276</v>
      </c>
    </row>
    <row r="448" spans="1:12" ht="17.25" customHeight="1" x14ac:dyDescent="0.3">
      <c r="A448" s="230">
        <v>421364</v>
      </c>
      <c r="B448" s="230" t="s">
        <v>2034</v>
      </c>
      <c r="C448" s="230" t="s">
        <v>425</v>
      </c>
      <c r="D448" s="230" t="s">
        <v>228</v>
      </c>
      <c r="E448" s="230" t="s">
        <v>142</v>
      </c>
      <c r="F448" s="230">
        <v>28126</v>
      </c>
      <c r="G448" s="230" t="s">
        <v>276</v>
      </c>
      <c r="H448" s="230" t="s">
        <v>1377</v>
      </c>
      <c r="I448" s="230" t="s">
        <v>1436</v>
      </c>
      <c r="J448" s="230" t="s">
        <v>290</v>
      </c>
      <c r="K448" s="230">
        <v>2016</v>
      </c>
      <c r="L448" s="230" t="s">
        <v>276</v>
      </c>
    </row>
    <row r="449" spans="1:12" ht="17.25" customHeight="1" x14ac:dyDescent="0.3">
      <c r="A449" s="230">
        <v>424916</v>
      </c>
      <c r="B449" s="230" t="s">
        <v>2035</v>
      </c>
      <c r="C449" s="230" t="s">
        <v>559</v>
      </c>
      <c r="D449" s="230" t="s">
        <v>211</v>
      </c>
      <c r="E449" s="230" t="s">
        <v>142</v>
      </c>
      <c r="F449" s="230">
        <v>35920</v>
      </c>
      <c r="G449" s="230" t="s">
        <v>1384</v>
      </c>
      <c r="H449" s="230" t="s">
        <v>1377</v>
      </c>
      <c r="I449" s="230" t="s">
        <v>1436</v>
      </c>
      <c r="J449" s="230" t="s">
        <v>291</v>
      </c>
      <c r="K449" s="230">
        <v>2016</v>
      </c>
      <c r="L449" s="230" t="s">
        <v>276</v>
      </c>
    </row>
    <row r="450" spans="1:12" ht="17.25" customHeight="1" x14ac:dyDescent="0.3">
      <c r="A450" s="230">
        <v>421607</v>
      </c>
      <c r="B450" s="230" t="s">
        <v>2036</v>
      </c>
      <c r="C450" s="230" t="s">
        <v>1483</v>
      </c>
      <c r="D450" s="230" t="s">
        <v>492</v>
      </c>
      <c r="E450" s="230" t="s">
        <v>141</v>
      </c>
      <c r="F450" s="230">
        <v>36175</v>
      </c>
      <c r="G450" s="230" t="s">
        <v>276</v>
      </c>
      <c r="H450" s="230" t="s">
        <v>1377</v>
      </c>
      <c r="I450" s="230" t="s">
        <v>1436</v>
      </c>
      <c r="J450" s="230" t="s">
        <v>291</v>
      </c>
      <c r="K450" s="230">
        <v>2016</v>
      </c>
      <c r="L450" s="230" t="s">
        <v>276</v>
      </c>
    </row>
    <row r="451" spans="1:12" ht="17.25" customHeight="1" x14ac:dyDescent="0.3">
      <c r="A451" s="230">
        <v>424866</v>
      </c>
      <c r="B451" s="230" t="s">
        <v>2041</v>
      </c>
      <c r="C451" s="230" t="s">
        <v>2042</v>
      </c>
      <c r="D451" s="230" t="s">
        <v>899</v>
      </c>
      <c r="E451" s="230" t="s">
        <v>142</v>
      </c>
      <c r="F451" s="230">
        <v>30090</v>
      </c>
      <c r="G451" s="230" t="s">
        <v>276</v>
      </c>
      <c r="H451" s="230" t="s">
        <v>1377</v>
      </c>
      <c r="I451" s="230" t="s">
        <v>1436</v>
      </c>
      <c r="J451" s="230" t="s">
        <v>290</v>
      </c>
      <c r="K451" s="230">
        <v>2000</v>
      </c>
      <c r="L451" s="230" t="s">
        <v>281</v>
      </c>
    </row>
    <row r="452" spans="1:12" ht="17.25" customHeight="1" x14ac:dyDescent="0.3">
      <c r="A452" s="230">
        <v>417248</v>
      </c>
      <c r="B452" s="230" t="s">
        <v>2046</v>
      </c>
      <c r="C452" s="230" t="s">
        <v>119</v>
      </c>
      <c r="D452" s="230" t="s">
        <v>448</v>
      </c>
      <c r="E452" s="230" t="s">
        <v>142</v>
      </c>
      <c r="F452" s="230">
        <v>34158</v>
      </c>
      <c r="G452" s="230" t="s">
        <v>279</v>
      </c>
      <c r="H452" s="230" t="s">
        <v>1377</v>
      </c>
      <c r="I452" s="230" t="s">
        <v>1436</v>
      </c>
      <c r="J452" s="230" t="s">
        <v>290</v>
      </c>
      <c r="K452" s="230">
        <v>2011</v>
      </c>
      <c r="L452" s="230" t="s">
        <v>281</v>
      </c>
    </row>
    <row r="453" spans="1:12" ht="17.25" customHeight="1" x14ac:dyDescent="0.3">
      <c r="A453" s="230">
        <v>424951</v>
      </c>
      <c r="B453" s="230" t="s">
        <v>2068</v>
      </c>
      <c r="C453" s="230" t="s">
        <v>63</v>
      </c>
      <c r="D453" s="230" t="s">
        <v>192</v>
      </c>
      <c r="E453" s="230" t="s">
        <v>141</v>
      </c>
      <c r="F453" s="230">
        <v>31695</v>
      </c>
      <c r="G453" s="230" t="s">
        <v>2069</v>
      </c>
      <c r="H453" s="230" t="s">
        <v>1377</v>
      </c>
      <c r="I453" s="230" t="s">
        <v>1436</v>
      </c>
      <c r="J453" s="230" t="s">
        <v>291</v>
      </c>
      <c r="K453" s="230">
        <v>2004</v>
      </c>
      <c r="L453" s="230" t="s">
        <v>287</v>
      </c>
    </row>
    <row r="454" spans="1:12" ht="17.25" customHeight="1" x14ac:dyDescent="0.3">
      <c r="A454" s="230">
        <v>422785</v>
      </c>
      <c r="B454" s="230" t="s">
        <v>2070</v>
      </c>
      <c r="C454" s="230" t="s">
        <v>83</v>
      </c>
      <c r="D454" s="230" t="s">
        <v>131</v>
      </c>
      <c r="E454" s="230" t="s">
        <v>142</v>
      </c>
      <c r="F454" s="230">
        <v>29979</v>
      </c>
      <c r="G454" s="230" t="s">
        <v>2071</v>
      </c>
      <c r="H454" s="230" t="s">
        <v>1377</v>
      </c>
      <c r="I454" s="230" t="s">
        <v>1436</v>
      </c>
      <c r="J454" s="230" t="s">
        <v>291</v>
      </c>
      <c r="K454" s="230">
        <v>2000</v>
      </c>
      <c r="L454" s="230" t="s">
        <v>282</v>
      </c>
    </row>
    <row r="455" spans="1:12" ht="17.25" customHeight="1" x14ac:dyDescent="0.3">
      <c r="A455" s="230">
        <v>424376</v>
      </c>
      <c r="B455" s="230" t="s">
        <v>2086</v>
      </c>
      <c r="C455" s="230" t="s">
        <v>2087</v>
      </c>
      <c r="D455" s="230" t="s">
        <v>634</v>
      </c>
      <c r="E455" s="230" t="s">
        <v>142</v>
      </c>
      <c r="F455" s="230">
        <v>35149</v>
      </c>
      <c r="G455" s="230" t="s">
        <v>276</v>
      </c>
      <c r="H455" s="230" t="s">
        <v>1377</v>
      </c>
      <c r="I455" s="230" t="s">
        <v>1436</v>
      </c>
      <c r="J455" s="230" t="s">
        <v>291</v>
      </c>
      <c r="K455" s="230">
        <v>2014</v>
      </c>
      <c r="L455" s="230" t="s">
        <v>282</v>
      </c>
    </row>
    <row r="456" spans="1:12" ht="17.25" customHeight="1" x14ac:dyDescent="0.3">
      <c r="A456" s="230">
        <v>425414</v>
      </c>
      <c r="B456" s="230" t="s">
        <v>2088</v>
      </c>
      <c r="C456" s="230" t="s">
        <v>113</v>
      </c>
      <c r="D456" s="230" t="s">
        <v>414</v>
      </c>
      <c r="E456" s="230" t="s">
        <v>142</v>
      </c>
      <c r="F456" s="230">
        <v>35687</v>
      </c>
      <c r="G456" s="230" t="s">
        <v>1379</v>
      </c>
      <c r="H456" s="230" t="s">
        <v>1377</v>
      </c>
      <c r="I456" s="230" t="s">
        <v>1436</v>
      </c>
      <c r="J456" s="230" t="s">
        <v>291</v>
      </c>
      <c r="K456" s="230">
        <v>2015</v>
      </c>
      <c r="L456" s="230" t="s">
        <v>2085</v>
      </c>
    </row>
    <row r="457" spans="1:12" ht="17.25" customHeight="1" x14ac:dyDescent="0.3">
      <c r="A457" s="230">
        <v>424676</v>
      </c>
      <c r="B457" s="230" t="s">
        <v>2089</v>
      </c>
      <c r="C457" s="230" t="s">
        <v>2090</v>
      </c>
      <c r="D457" s="230" t="s">
        <v>135</v>
      </c>
      <c r="E457" s="230" t="s">
        <v>142</v>
      </c>
      <c r="F457" s="230">
        <v>31815</v>
      </c>
      <c r="G457" s="230" t="s">
        <v>276</v>
      </c>
      <c r="H457" s="230" t="s">
        <v>1377</v>
      </c>
      <c r="I457" s="230" t="s">
        <v>1436</v>
      </c>
      <c r="J457" s="230" t="s">
        <v>290</v>
      </c>
      <c r="K457" s="230">
        <v>2005</v>
      </c>
      <c r="L457" s="230" t="s">
        <v>276</v>
      </c>
    </row>
    <row r="458" spans="1:12" ht="17.25" customHeight="1" x14ac:dyDescent="0.3">
      <c r="A458" s="230">
        <v>415759</v>
      </c>
      <c r="B458" s="230" t="s">
        <v>2093</v>
      </c>
      <c r="C458" s="230" t="s">
        <v>647</v>
      </c>
      <c r="D458" s="230" t="s">
        <v>2094</v>
      </c>
      <c r="E458" s="230" t="s">
        <v>141</v>
      </c>
      <c r="F458" s="230">
        <v>33652</v>
      </c>
      <c r="G458" s="230" t="s">
        <v>276</v>
      </c>
      <c r="H458" s="230" t="s">
        <v>1377</v>
      </c>
      <c r="I458" s="230" t="s">
        <v>1436</v>
      </c>
      <c r="J458" s="230" t="s">
        <v>290</v>
      </c>
      <c r="K458" s="230">
        <v>2010</v>
      </c>
      <c r="L458" s="230" t="s">
        <v>276</v>
      </c>
    </row>
    <row r="459" spans="1:12" ht="17.25" customHeight="1" x14ac:dyDescent="0.3">
      <c r="A459" s="230">
        <v>424843</v>
      </c>
      <c r="B459" s="230" t="s">
        <v>2095</v>
      </c>
      <c r="C459" s="230" t="s">
        <v>625</v>
      </c>
      <c r="D459" s="230" t="s">
        <v>220</v>
      </c>
      <c r="E459" s="230" t="s">
        <v>141</v>
      </c>
      <c r="F459" s="230">
        <v>33239</v>
      </c>
      <c r="G459" s="230" t="s">
        <v>276</v>
      </c>
      <c r="H459" s="230" t="s">
        <v>1377</v>
      </c>
      <c r="I459" s="230" t="s">
        <v>1436</v>
      </c>
      <c r="J459" s="230" t="s">
        <v>290</v>
      </c>
      <c r="K459" s="230">
        <v>2011</v>
      </c>
      <c r="L459" s="230" t="s">
        <v>276</v>
      </c>
    </row>
    <row r="460" spans="1:12" ht="17.25" customHeight="1" x14ac:dyDescent="0.3">
      <c r="A460" s="230">
        <v>422610</v>
      </c>
      <c r="B460" s="230" t="s">
        <v>2100</v>
      </c>
      <c r="C460" s="230" t="s">
        <v>2101</v>
      </c>
      <c r="D460" s="230" t="s">
        <v>394</v>
      </c>
      <c r="E460" s="230" t="s">
        <v>142</v>
      </c>
      <c r="F460" s="230">
        <v>34700</v>
      </c>
      <c r="G460" s="230" t="s">
        <v>276</v>
      </c>
      <c r="H460" s="230" t="s">
        <v>1377</v>
      </c>
      <c r="I460" s="230" t="s">
        <v>1436</v>
      </c>
      <c r="J460" s="230" t="s">
        <v>291</v>
      </c>
      <c r="K460" s="230">
        <v>2012</v>
      </c>
      <c r="L460" s="230" t="s">
        <v>276</v>
      </c>
    </row>
    <row r="461" spans="1:12" ht="17.25" customHeight="1" x14ac:dyDescent="0.3">
      <c r="A461" s="230">
        <v>423531</v>
      </c>
      <c r="B461" s="230" t="s">
        <v>2102</v>
      </c>
      <c r="C461" s="230" t="s">
        <v>83</v>
      </c>
      <c r="D461" s="230" t="s">
        <v>645</v>
      </c>
      <c r="E461" s="230" t="s">
        <v>142</v>
      </c>
      <c r="F461" s="230">
        <v>34637</v>
      </c>
      <c r="G461" s="230" t="s">
        <v>1749</v>
      </c>
      <c r="H461" s="230" t="s">
        <v>1377</v>
      </c>
      <c r="I461" s="230" t="s">
        <v>1436</v>
      </c>
      <c r="J461" s="230" t="s">
        <v>291</v>
      </c>
      <c r="K461" s="230">
        <v>2012</v>
      </c>
      <c r="L461" s="230" t="s">
        <v>276</v>
      </c>
    </row>
    <row r="462" spans="1:12" ht="17.25" customHeight="1" x14ac:dyDescent="0.3">
      <c r="A462" s="230">
        <v>419441</v>
      </c>
      <c r="B462" s="230" t="s">
        <v>2110</v>
      </c>
      <c r="C462" s="230" t="s">
        <v>383</v>
      </c>
      <c r="D462" s="230" t="s">
        <v>211</v>
      </c>
      <c r="E462" s="230" t="s">
        <v>141</v>
      </c>
      <c r="F462" s="230">
        <v>35140</v>
      </c>
      <c r="G462" s="230" t="s">
        <v>284</v>
      </c>
      <c r="H462" s="230" t="s">
        <v>1377</v>
      </c>
      <c r="I462" s="230" t="s">
        <v>1436</v>
      </c>
      <c r="J462" s="230" t="s">
        <v>291</v>
      </c>
      <c r="K462" s="230">
        <v>2014</v>
      </c>
      <c r="L462" s="230" t="s">
        <v>276</v>
      </c>
    </row>
    <row r="463" spans="1:12" ht="17.25" customHeight="1" x14ac:dyDescent="0.3">
      <c r="A463" s="230">
        <v>421421</v>
      </c>
      <c r="B463" s="230" t="s">
        <v>2116</v>
      </c>
      <c r="C463" s="230" t="s">
        <v>449</v>
      </c>
      <c r="D463" s="230" t="s">
        <v>261</v>
      </c>
      <c r="E463" s="230" t="s">
        <v>141</v>
      </c>
      <c r="F463" s="230">
        <v>35908</v>
      </c>
      <c r="G463" s="230" t="s">
        <v>282</v>
      </c>
      <c r="H463" s="230" t="s">
        <v>1377</v>
      </c>
      <c r="I463" s="230" t="s">
        <v>1436</v>
      </c>
      <c r="J463" s="230" t="s">
        <v>290</v>
      </c>
      <c r="K463" s="230">
        <v>2016</v>
      </c>
      <c r="L463" s="230" t="s">
        <v>276</v>
      </c>
    </row>
    <row r="464" spans="1:12" ht="17.25" customHeight="1" x14ac:dyDescent="0.3">
      <c r="A464" s="230">
        <v>417945</v>
      </c>
      <c r="B464" s="230" t="s">
        <v>2119</v>
      </c>
      <c r="C464" s="230" t="s">
        <v>112</v>
      </c>
      <c r="D464" s="230" t="s">
        <v>391</v>
      </c>
      <c r="E464" s="230" t="s">
        <v>142</v>
      </c>
      <c r="F464" s="230">
        <v>35145</v>
      </c>
      <c r="G464" s="230" t="s">
        <v>276</v>
      </c>
      <c r="H464" s="230" t="s">
        <v>1377</v>
      </c>
      <c r="I464" s="230" t="s">
        <v>1436</v>
      </c>
      <c r="J464" s="230" t="s">
        <v>291</v>
      </c>
      <c r="K464" s="230">
        <v>2013</v>
      </c>
      <c r="L464" s="230" t="s">
        <v>281</v>
      </c>
    </row>
    <row r="465" spans="1:12" ht="17.25" customHeight="1" x14ac:dyDescent="0.3">
      <c r="A465" s="230">
        <v>425722</v>
      </c>
      <c r="B465" s="230" t="s">
        <v>2120</v>
      </c>
      <c r="C465" s="230" t="s">
        <v>1515</v>
      </c>
      <c r="D465" s="230" t="s">
        <v>2121</v>
      </c>
      <c r="E465" s="230" t="s">
        <v>142</v>
      </c>
      <c r="F465" s="230">
        <v>33970</v>
      </c>
      <c r="G465" s="230" t="s">
        <v>1772</v>
      </c>
      <c r="H465" s="230" t="s">
        <v>1377</v>
      </c>
      <c r="I465" s="230" t="s">
        <v>1436</v>
      </c>
      <c r="J465" s="230" t="s">
        <v>291</v>
      </c>
      <c r="K465" s="230">
        <v>2014</v>
      </c>
      <c r="L465" s="230" t="s">
        <v>281</v>
      </c>
    </row>
    <row r="466" spans="1:12" ht="17.25" customHeight="1" x14ac:dyDescent="0.3">
      <c r="A466" s="230">
        <v>425005</v>
      </c>
      <c r="B466" s="230" t="s">
        <v>2123</v>
      </c>
      <c r="C466" s="230" t="s">
        <v>68</v>
      </c>
      <c r="D466" s="230" t="s">
        <v>210</v>
      </c>
      <c r="E466" s="230" t="s">
        <v>142</v>
      </c>
      <c r="F466" s="230">
        <v>35946</v>
      </c>
      <c r="G466" s="230" t="s">
        <v>282</v>
      </c>
      <c r="H466" s="230" t="s">
        <v>1377</v>
      </c>
      <c r="I466" s="230" t="s">
        <v>1436</v>
      </c>
      <c r="J466" s="230" t="s">
        <v>291</v>
      </c>
      <c r="K466" s="230">
        <v>2016</v>
      </c>
      <c r="L466" s="230" t="s">
        <v>281</v>
      </c>
    </row>
    <row r="467" spans="1:12" ht="17.25" customHeight="1" x14ac:dyDescent="0.3">
      <c r="A467" s="230">
        <v>424067</v>
      </c>
      <c r="B467" s="230" t="s">
        <v>2127</v>
      </c>
      <c r="C467" s="230" t="s">
        <v>66</v>
      </c>
      <c r="D467" s="230" t="s">
        <v>2128</v>
      </c>
      <c r="E467" s="230" t="s">
        <v>142</v>
      </c>
      <c r="F467" s="230">
        <v>36272</v>
      </c>
      <c r="G467" s="230" t="s">
        <v>2129</v>
      </c>
      <c r="H467" s="230" t="s">
        <v>1377</v>
      </c>
      <c r="I467" s="230" t="s">
        <v>1436</v>
      </c>
      <c r="J467" s="230" t="s">
        <v>291</v>
      </c>
      <c r="K467" s="230">
        <v>2017</v>
      </c>
      <c r="L467" s="230" t="s">
        <v>281</v>
      </c>
    </row>
    <row r="468" spans="1:12" ht="17.25" customHeight="1" x14ac:dyDescent="0.3">
      <c r="A468" s="230">
        <v>415942</v>
      </c>
      <c r="B468" s="230" t="s">
        <v>2186</v>
      </c>
      <c r="C468" s="230" t="s">
        <v>59</v>
      </c>
      <c r="D468" s="230" t="s">
        <v>2187</v>
      </c>
      <c r="E468" s="230" t="s">
        <v>141</v>
      </c>
      <c r="F468" s="230">
        <v>32898</v>
      </c>
      <c r="G468" s="230" t="s">
        <v>278</v>
      </c>
      <c r="H468" s="230" t="s">
        <v>1377</v>
      </c>
      <c r="I468" s="230" t="s">
        <v>1436</v>
      </c>
      <c r="J468" s="230" t="s">
        <v>291</v>
      </c>
      <c r="K468" s="230">
        <v>2010</v>
      </c>
      <c r="L468" s="230" t="s">
        <v>278</v>
      </c>
    </row>
    <row r="469" spans="1:12" ht="17.25" customHeight="1" x14ac:dyDescent="0.3">
      <c r="A469" s="230">
        <v>425718</v>
      </c>
      <c r="B469" s="230" t="s">
        <v>2198</v>
      </c>
      <c r="C469" s="230" t="s">
        <v>64</v>
      </c>
      <c r="D469" s="230" t="s">
        <v>2199</v>
      </c>
      <c r="E469" s="230" t="s">
        <v>142</v>
      </c>
      <c r="F469" s="230">
        <v>34814</v>
      </c>
      <c r="G469" s="230" t="s">
        <v>2159</v>
      </c>
      <c r="H469" s="230" t="s">
        <v>1377</v>
      </c>
      <c r="I469" s="230" t="s">
        <v>1436</v>
      </c>
      <c r="J469" s="230" t="s">
        <v>291</v>
      </c>
      <c r="K469" s="230">
        <v>2013</v>
      </c>
      <c r="L469" s="230" t="s">
        <v>278</v>
      </c>
    </row>
    <row r="470" spans="1:12" ht="17.25" customHeight="1" x14ac:dyDescent="0.3">
      <c r="A470" s="230">
        <v>425054</v>
      </c>
      <c r="B470" s="230" t="s">
        <v>2204</v>
      </c>
      <c r="C470" s="230" t="s">
        <v>61</v>
      </c>
      <c r="D470" s="230" t="s">
        <v>1546</v>
      </c>
      <c r="E470" s="230" t="s">
        <v>142</v>
      </c>
      <c r="F470" s="230">
        <v>36050</v>
      </c>
      <c r="G470" s="230" t="s">
        <v>1625</v>
      </c>
      <c r="H470" s="230" t="s">
        <v>1377</v>
      </c>
      <c r="I470" s="230" t="s">
        <v>1436</v>
      </c>
      <c r="J470" s="230" t="s">
        <v>291</v>
      </c>
      <c r="K470" s="230">
        <v>2016</v>
      </c>
      <c r="L470" s="230" t="s">
        <v>278</v>
      </c>
    </row>
    <row r="471" spans="1:12" ht="17.25" customHeight="1" x14ac:dyDescent="0.3">
      <c r="A471" s="230">
        <v>424762</v>
      </c>
      <c r="B471" s="230" t="s">
        <v>2206</v>
      </c>
      <c r="C471" s="230" t="s">
        <v>105</v>
      </c>
      <c r="D471" s="230" t="s">
        <v>199</v>
      </c>
      <c r="E471" s="230" t="s">
        <v>141</v>
      </c>
      <c r="F471" s="230">
        <v>31474</v>
      </c>
      <c r="G471" s="230" t="s">
        <v>2155</v>
      </c>
      <c r="H471" s="230" t="s">
        <v>1377</v>
      </c>
      <c r="I471" s="230" t="s">
        <v>1436</v>
      </c>
      <c r="J471" s="230" t="s">
        <v>291</v>
      </c>
      <c r="K471" s="230">
        <v>2004</v>
      </c>
      <c r="L471" s="230" t="s">
        <v>1399</v>
      </c>
    </row>
    <row r="472" spans="1:12" ht="17.25" customHeight="1" x14ac:dyDescent="0.3">
      <c r="A472" s="230">
        <v>420543</v>
      </c>
      <c r="B472" s="230" t="s">
        <v>1788</v>
      </c>
      <c r="C472" s="230" t="s">
        <v>497</v>
      </c>
      <c r="D472" s="230" t="s">
        <v>366</v>
      </c>
      <c r="E472" s="230" t="s">
        <v>141</v>
      </c>
      <c r="F472" s="230">
        <v>35878</v>
      </c>
      <c r="G472" s="230" t="s">
        <v>276</v>
      </c>
      <c r="H472" s="230" t="s">
        <v>1377</v>
      </c>
      <c r="I472" s="230" t="s">
        <v>1436</v>
      </c>
      <c r="J472" s="230" t="s">
        <v>291</v>
      </c>
      <c r="K472" s="230">
        <v>2016</v>
      </c>
      <c r="L472" s="230" t="s">
        <v>276</v>
      </c>
    </row>
    <row r="473" spans="1:12" ht="17.25" customHeight="1" x14ac:dyDescent="0.3">
      <c r="A473" s="230">
        <v>409733</v>
      </c>
      <c r="B473" s="230" t="s">
        <v>2240</v>
      </c>
      <c r="C473" s="230" t="s">
        <v>574</v>
      </c>
      <c r="D473" s="230" t="s">
        <v>2241</v>
      </c>
      <c r="E473" s="230" t="s">
        <v>142</v>
      </c>
      <c r="F473" s="230">
        <v>27995</v>
      </c>
      <c r="G473" s="230" t="s">
        <v>278</v>
      </c>
      <c r="H473" s="230" t="s">
        <v>1377</v>
      </c>
      <c r="I473" s="230" t="s">
        <v>1436</v>
      </c>
    </row>
    <row r="474" spans="1:12" ht="17.25" customHeight="1" x14ac:dyDescent="0.3">
      <c r="A474" s="230">
        <v>415396</v>
      </c>
      <c r="B474" s="230" t="s">
        <v>2246</v>
      </c>
      <c r="C474" s="230" t="s">
        <v>495</v>
      </c>
      <c r="D474" s="230" t="s">
        <v>1784</v>
      </c>
      <c r="E474" s="230" t="s">
        <v>142</v>
      </c>
      <c r="F474" s="230">
        <v>30788</v>
      </c>
      <c r="G474" s="230" t="s">
        <v>1382</v>
      </c>
      <c r="H474" s="230" t="s">
        <v>1377</v>
      </c>
      <c r="I474" s="230" t="s">
        <v>1436</v>
      </c>
    </row>
    <row r="475" spans="1:12" ht="17.25" customHeight="1" x14ac:dyDescent="0.3">
      <c r="A475" s="230">
        <v>413472</v>
      </c>
      <c r="B475" s="230" t="s">
        <v>2256</v>
      </c>
      <c r="C475" s="230" t="s">
        <v>1048</v>
      </c>
      <c r="D475" s="230" t="s">
        <v>2257</v>
      </c>
      <c r="E475" s="230" t="s">
        <v>142</v>
      </c>
      <c r="F475" s="230">
        <v>32874</v>
      </c>
      <c r="G475" s="230" t="s">
        <v>2258</v>
      </c>
      <c r="H475" s="230" t="s">
        <v>1377</v>
      </c>
      <c r="I475" s="230" t="s">
        <v>1436</v>
      </c>
    </row>
    <row r="476" spans="1:12" ht="17.25" customHeight="1" x14ac:dyDescent="0.3">
      <c r="A476" s="230">
        <v>424182</v>
      </c>
      <c r="B476" s="230" t="s">
        <v>2281</v>
      </c>
      <c r="C476" s="230" t="s">
        <v>343</v>
      </c>
      <c r="D476" s="230" t="s">
        <v>567</v>
      </c>
      <c r="E476" s="230" t="s">
        <v>142</v>
      </c>
      <c r="F476" s="230">
        <v>36232</v>
      </c>
      <c r="G476" s="230" t="s">
        <v>276</v>
      </c>
      <c r="H476" s="230" t="s">
        <v>1377</v>
      </c>
      <c r="I476" s="230" t="s">
        <v>1436</v>
      </c>
      <c r="J476" s="230" t="s">
        <v>290</v>
      </c>
      <c r="K476" s="230">
        <v>2017</v>
      </c>
      <c r="L476" s="230" t="s">
        <v>287</v>
      </c>
    </row>
    <row r="477" spans="1:12" ht="17.25" customHeight="1" x14ac:dyDescent="0.3">
      <c r="A477" s="230">
        <v>423823</v>
      </c>
      <c r="B477" s="230" t="s">
        <v>2283</v>
      </c>
      <c r="C477" s="230" t="s">
        <v>2284</v>
      </c>
      <c r="D477" s="230" t="s">
        <v>129</v>
      </c>
      <c r="E477" s="230" t="s">
        <v>141</v>
      </c>
      <c r="F477" s="230">
        <v>36770</v>
      </c>
      <c r="G477" s="230" t="s">
        <v>276</v>
      </c>
      <c r="H477" s="230" t="s">
        <v>1377</v>
      </c>
      <c r="I477" s="230" t="s">
        <v>1436</v>
      </c>
      <c r="J477" s="230" t="s">
        <v>290</v>
      </c>
      <c r="K477" s="230">
        <v>2017</v>
      </c>
      <c r="L477" s="230" t="s">
        <v>287</v>
      </c>
    </row>
    <row r="478" spans="1:12" ht="17.25" customHeight="1" x14ac:dyDescent="0.3">
      <c r="A478" s="230">
        <v>420384</v>
      </c>
      <c r="B478" s="230" t="s">
        <v>2291</v>
      </c>
      <c r="C478" s="230" t="s">
        <v>238</v>
      </c>
      <c r="D478" s="230" t="s">
        <v>199</v>
      </c>
      <c r="E478" s="230" t="s">
        <v>142</v>
      </c>
      <c r="F478" s="230">
        <v>27468</v>
      </c>
      <c r="G478" s="230" t="s">
        <v>276</v>
      </c>
      <c r="H478" s="230" t="s">
        <v>1377</v>
      </c>
      <c r="I478" s="230" t="s">
        <v>1436</v>
      </c>
      <c r="J478" s="230" t="s">
        <v>291</v>
      </c>
      <c r="K478" s="230">
        <v>1994</v>
      </c>
      <c r="L478" s="230" t="s">
        <v>276</v>
      </c>
    </row>
    <row r="479" spans="1:12" ht="17.25" customHeight="1" x14ac:dyDescent="0.3">
      <c r="A479" s="230">
        <v>426970</v>
      </c>
      <c r="B479" s="230" t="s">
        <v>2294</v>
      </c>
      <c r="C479" s="230" t="s">
        <v>126</v>
      </c>
      <c r="D479" s="230" t="s">
        <v>209</v>
      </c>
      <c r="E479" s="230" t="s">
        <v>142</v>
      </c>
      <c r="F479" s="230">
        <v>32013</v>
      </c>
      <c r="G479" s="230" t="s">
        <v>276</v>
      </c>
      <c r="H479" s="230" t="s">
        <v>1377</v>
      </c>
      <c r="I479" s="230" t="s">
        <v>1436</v>
      </c>
      <c r="J479" s="230" t="s">
        <v>290</v>
      </c>
      <c r="K479" s="230">
        <v>1996</v>
      </c>
      <c r="L479" s="230" t="s">
        <v>276</v>
      </c>
    </row>
    <row r="480" spans="1:12" ht="17.25" customHeight="1" x14ac:dyDescent="0.3">
      <c r="A480" s="230">
        <v>423199</v>
      </c>
      <c r="B480" s="230" t="s">
        <v>2297</v>
      </c>
      <c r="C480" s="230" t="s">
        <v>75</v>
      </c>
      <c r="D480" s="230" t="s">
        <v>597</v>
      </c>
      <c r="E480" s="230" t="s">
        <v>142</v>
      </c>
      <c r="F480" s="230">
        <v>21916</v>
      </c>
      <c r="G480" s="230" t="s">
        <v>276</v>
      </c>
      <c r="H480" s="230" t="s">
        <v>1377</v>
      </c>
      <c r="I480" s="230" t="s">
        <v>1436</v>
      </c>
      <c r="J480" s="230" t="s">
        <v>290</v>
      </c>
      <c r="K480" s="230">
        <v>1998</v>
      </c>
      <c r="L480" s="230" t="s">
        <v>276</v>
      </c>
    </row>
    <row r="481" spans="1:12" ht="17.25" customHeight="1" x14ac:dyDescent="0.3">
      <c r="A481" s="230">
        <v>421744</v>
      </c>
      <c r="B481" s="230" t="s">
        <v>2298</v>
      </c>
      <c r="C481" s="230" t="s">
        <v>556</v>
      </c>
      <c r="D481" s="230" t="s">
        <v>374</v>
      </c>
      <c r="E481" s="230" t="s">
        <v>142</v>
      </c>
      <c r="F481" s="230">
        <v>29221</v>
      </c>
      <c r="G481" s="230" t="s">
        <v>276</v>
      </c>
      <c r="H481" s="230" t="s">
        <v>1377</v>
      </c>
      <c r="I481" s="230" t="s">
        <v>1436</v>
      </c>
      <c r="J481" s="230" t="s">
        <v>290</v>
      </c>
      <c r="K481" s="230">
        <v>1998</v>
      </c>
      <c r="L481" s="230" t="s">
        <v>276</v>
      </c>
    </row>
    <row r="482" spans="1:12" ht="17.25" customHeight="1" x14ac:dyDescent="0.3">
      <c r="A482" s="230">
        <v>424870</v>
      </c>
      <c r="B482" s="230" t="s">
        <v>2309</v>
      </c>
      <c r="C482" s="230" t="s">
        <v>100</v>
      </c>
      <c r="D482" s="230" t="s">
        <v>255</v>
      </c>
      <c r="E482" s="230" t="s">
        <v>142</v>
      </c>
      <c r="F482" s="230">
        <v>29589</v>
      </c>
      <c r="G482" s="230" t="s">
        <v>276</v>
      </c>
      <c r="H482" s="230" t="s">
        <v>1377</v>
      </c>
      <c r="I482" s="230" t="s">
        <v>1436</v>
      </c>
      <c r="J482" s="230" t="s">
        <v>290</v>
      </c>
      <c r="K482" s="230">
        <v>1999</v>
      </c>
      <c r="L482" s="230" t="s">
        <v>276</v>
      </c>
    </row>
    <row r="483" spans="1:12" ht="17.25" customHeight="1" x14ac:dyDescent="0.3">
      <c r="A483" s="230">
        <v>417799</v>
      </c>
      <c r="B483" s="230" t="s">
        <v>2310</v>
      </c>
      <c r="C483" s="230" t="s">
        <v>100</v>
      </c>
      <c r="D483" s="230" t="s">
        <v>218</v>
      </c>
      <c r="E483" s="230" t="s">
        <v>142</v>
      </c>
      <c r="F483" s="230">
        <v>33604</v>
      </c>
      <c r="G483" s="230" t="s">
        <v>2311</v>
      </c>
      <c r="H483" s="230" t="s">
        <v>1377</v>
      </c>
      <c r="I483" s="230" t="s">
        <v>1436</v>
      </c>
      <c r="J483" s="230" t="s">
        <v>290</v>
      </c>
      <c r="K483" s="230">
        <v>1999</v>
      </c>
      <c r="L483" s="230" t="s">
        <v>276</v>
      </c>
    </row>
    <row r="484" spans="1:12" ht="17.25" customHeight="1" x14ac:dyDescent="0.3">
      <c r="A484" s="230">
        <v>408809</v>
      </c>
      <c r="B484" s="230" t="s">
        <v>2317</v>
      </c>
      <c r="C484" s="230" t="s">
        <v>407</v>
      </c>
      <c r="D484" s="230" t="s">
        <v>232</v>
      </c>
      <c r="E484" s="230" t="s">
        <v>141</v>
      </c>
      <c r="F484" s="230">
        <v>30153</v>
      </c>
      <c r="G484" s="230" t="s">
        <v>276</v>
      </c>
      <c r="H484" s="230" t="s">
        <v>1377</v>
      </c>
      <c r="I484" s="230" t="s">
        <v>1436</v>
      </c>
      <c r="J484" s="230" t="s">
        <v>1402</v>
      </c>
      <c r="K484" s="230">
        <v>2001</v>
      </c>
      <c r="L484" s="230" t="s">
        <v>276</v>
      </c>
    </row>
    <row r="485" spans="1:12" ht="17.25" customHeight="1" x14ac:dyDescent="0.3">
      <c r="A485" s="230">
        <v>415227</v>
      </c>
      <c r="B485" s="230" t="s">
        <v>2323</v>
      </c>
      <c r="C485" s="230" t="s">
        <v>460</v>
      </c>
      <c r="D485" s="230" t="s">
        <v>230</v>
      </c>
      <c r="E485" s="230" t="s">
        <v>141</v>
      </c>
      <c r="F485" s="230">
        <v>29971</v>
      </c>
      <c r="G485" s="230" t="s">
        <v>276</v>
      </c>
      <c r="H485" s="230" t="s">
        <v>1377</v>
      </c>
      <c r="I485" s="230" t="s">
        <v>1436</v>
      </c>
      <c r="J485" s="230" t="s">
        <v>291</v>
      </c>
      <c r="K485" s="230">
        <v>2001</v>
      </c>
      <c r="L485" s="230" t="s">
        <v>276</v>
      </c>
    </row>
    <row r="486" spans="1:12" ht="17.25" customHeight="1" x14ac:dyDescent="0.3">
      <c r="A486" s="230">
        <v>419971</v>
      </c>
      <c r="B486" s="230" t="s">
        <v>2346</v>
      </c>
      <c r="C486" s="230" t="s">
        <v>474</v>
      </c>
      <c r="D486" s="230" t="s">
        <v>199</v>
      </c>
      <c r="E486" s="230" t="s">
        <v>142</v>
      </c>
      <c r="F486" s="230">
        <v>30918</v>
      </c>
      <c r="G486" s="230" t="s">
        <v>276</v>
      </c>
      <c r="H486" s="230" t="s">
        <v>1377</v>
      </c>
      <c r="I486" s="230" t="s">
        <v>1436</v>
      </c>
      <c r="J486" s="230" t="s">
        <v>291</v>
      </c>
      <c r="K486" s="230">
        <v>2002</v>
      </c>
      <c r="L486" s="230" t="s">
        <v>276</v>
      </c>
    </row>
    <row r="487" spans="1:12" ht="17.25" customHeight="1" x14ac:dyDescent="0.3">
      <c r="A487" s="230">
        <v>425062</v>
      </c>
      <c r="B487" s="230" t="s">
        <v>2348</v>
      </c>
      <c r="C487" s="230" t="s">
        <v>2349</v>
      </c>
      <c r="D487" s="230" t="s">
        <v>873</v>
      </c>
      <c r="E487" s="230" t="s">
        <v>142</v>
      </c>
      <c r="F487" s="230">
        <v>31323</v>
      </c>
      <c r="G487" s="230" t="s">
        <v>1422</v>
      </c>
      <c r="H487" s="230" t="s">
        <v>1377</v>
      </c>
      <c r="I487" s="230" t="s">
        <v>1436</v>
      </c>
      <c r="J487" s="230" t="s">
        <v>290</v>
      </c>
      <c r="K487" s="230">
        <v>2003</v>
      </c>
      <c r="L487" s="230" t="s">
        <v>276</v>
      </c>
    </row>
    <row r="488" spans="1:12" ht="17.25" customHeight="1" x14ac:dyDescent="0.3">
      <c r="A488" s="230">
        <v>423955</v>
      </c>
      <c r="B488" s="230" t="s">
        <v>2373</v>
      </c>
      <c r="C488" s="230" t="s">
        <v>86</v>
      </c>
      <c r="D488" s="230" t="s">
        <v>2374</v>
      </c>
      <c r="E488" s="230" t="s">
        <v>142</v>
      </c>
      <c r="F488" s="230">
        <v>31929</v>
      </c>
      <c r="G488" s="230" t="s">
        <v>276</v>
      </c>
      <c r="H488" s="230" t="s">
        <v>1377</v>
      </c>
      <c r="I488" s="230" t="s">
        <v>1436</v>
      </c>
      <c r="J488" s="230" t="s">
        <v>290</v>
      </c>
      <c r="K488" s="230">
        <v>2004</v>
      </c>
      <c r="L488" s="230" t="s">
        <v>276</v>
      </c>
    </row>
    <row r="489" spans="1:12" ht="17.25" customHeight="1" x14ac:dyDescent="0.3">
      <c r="A489" s="230">
        <v>423124</v>
      </c>
      <c r="B489" s="230" t="s">
        <v>2375</v>
      </c>
      <c r="C489" s="230" t="s">
        <v>98</v>
      </c>
      <c r="D489" s="230" t="s">
        <v>200</v>
      </c>
      <c r="E489" s="230" t="s">
        <v>142</v>
      </c>
      <c r="F489" s="230">
        <v>31610</v>
      </c>
      <c r="G489" s="230" t="s">
        <v>276</v>
      </c>
      <c r="H489" s="230" t="s">
        <v>1377</v>
      </c>
      <c r="I489" s="230" t="s">
        <v>1436</v>
      </c>
      <c r="J489" s="230" t="s">
        <v>291</v>
      </c>
      <c r="K489" s="230">
        <v>2004</v>
      </c>
      <c r="L489" s="230" t="s">
        <v>276</v>
      </c>
    </row>
    <row r="490" spans="1:12" ht="17.25" customHeight="1" x14ac:dyDescent="0.3">
      <c r="A490" s="230">
        <v>421170</v>
      </c>
      <c r="B490" s="230" t="s">
        <v>2387</v>
      </c>
      <c r="C490" s="230" t="s">
        <v>62</v>
      </c>
      <c r="D490" s="230" t="s">
        <v>2388</v>
      </c>
      <c r="E490" s="230" t="s">
        <v>142</v>
      </c>
      <c r="F490" s="230">
        <v>31929</v>
      </c>
      <c r="G490" s="230" t="s">
        <v>276</v>
      </c>
      <c r="H490" s="230" t="s">
        <v>1377</v>
      </c>
      <c r="I490" s="230" t="s">
        <v>1436</v>
      </c>
      <c r="J490" s="230" t="s">
        <v>290</v>
      </c>
      <c r="K490" s="230">
        <v>2005</v>
      </c>
      <c r="L490" s="230" t="s">
        <v>276</v>
      </c>
    </row>
    <row r="491" spans="1:12" ht="17.25" customHeight="1" x14ac:dyDescent="0.3">
      <c r="A491" s="230">
        <v>419724</v>
      </c>
      <c r="B491" s="230" t="s">
        <v>2403</v>
      </c>
      <c r="C491" s="230" t="s">
        <v>81</v>
      </c>
      <c r="D491" s="230" t="s">
        <v>2053</v>
      </c>
      <c r="E491" s="230" t="s">
        <v>142</v>
      </c>
      <c r="F491" s="230">
        <v>32362</v>
      </c>
      <c r="G491" s="230" t="s">
        <v>276</v>
      </c>
      <c r="H491" s="230" t="s">
        <v>1377</v>
      </c>
      <c r="I491" s="230" t="s">
        <v>1436</v>
      </c>
      <c r="J491" s="230" t="s">
        <v>290</v>
      </c>
      <c r="K491" s="230">
        <v>2006</v>
      </c>
      <c r="L491" s="230" t="s">
        <v>276</v>
      </c>
    </row>
    <row r="492" spans="1:12" ht="17.25" customHeight="1" x14ac:dyDescent="0.3">
      <c r="A492" s="230">
        <v>423046</v>
      </c>
      <c r="B492" s="230" t="s">
        <v>2408</v>
      </c>
      <c r="C492" s="230" t="s">
        <v>2409</v>
      </c>
      <c r="D492" s="230" t="s">
        <v>230</v>
      </c>
      <c r="E492" s="230" t="s">
        <v>142</v>
      </c>
      <c r="F492" s="230">
        <v>31971</v>
      </c>
      <c r="G492" s="230" t="s">
        <v>276</v>
      </c>
      <c r="H492" s="230" t="s">
        <v>1377</v>
      </c>
      <c r="I492" s="230" t="s">
        <v>1436</v>
      </c>
      <c r="J492" s="230" t="s">
        <v>291</v>
      </c>
      <c r="K492" s="230">
        <v>2006</v>
      </c>
      <c r="L492" s="230" t="s">
        <v>276</v>
      </c>
    </row>
    <row r="493" spans="1:12" ht="17.25" customHeight="1" x14ac:dyDescent="0.3">
      <c r="A493" s="230">
        <v>424227</v>
      </c>
      <c r="B493" s="230" t="s">
        <v>2424</v>
      </c>
      <c r="C493" s="230" t="s">
        <v>616</v>
      </c>
      <c r="D493" s="230" t="s">
        <v>199</v>
      </c>
      <c r="E493" s="230" t="s">
        <v>142</v>
      </c>
      <c r="F493" s="230">
        <v>32423</v>
      </c>
      <c r="G493" s="230" t="s">
        <v>276</v>
      </c>
      <c r="H493" s="230" t="s">
        <v>1377</v>
      </c>
      <c r="I493" s="230" t="s">
        <v>1436</v>
      </c>
      <c r="J493" s="230" t="s">
        <v>290</v>
      </c>
      <c r="K493" s="230">
        <v>2007</v>
      </c>
      <c r="L493" s="230" t="s">
        <v>276</v>
      </c>
    </row>
    <row r="494" spans="1:12" ht="17.25" customHeight="1" x14ac:dyDescent="0.3">
      <c r="A494" s="230">
        <v>425394</v>
      </c>
      <c r="B494" s="230" t="s">
        <v>2433</v>
      </c>
      <c r="C494" s="230" t="s">
        <v>381</v>
      </c>
      <c r="D494" s="230" t="s">
        <v>450</v>
      </c>
      <c r="E494" s="230" t="s">
        <v>141</v>
      </c>
      <c r="F494" s="230">
        <v>31991</v>
      </c>
      <c r="G494" s="230" t="s">
        <v>276</v>
      </c>
      <c r="H494" s="230" t="s">
        <v>1377</v>
      </c>
      <c r="I494" s="230" t="s">
        <v>1436</v>
      </c>
      <c r="J494" s="230" t="s">
        <v>291</v>
      </c>
      <c r="K494" s="230">
        <v>2007</v>
      </c>
      <c r="L494" s="230" t="s">
        <v>276</v>
      </c>
    </row>
    <row r="495" spans="1:12" ht="17.25" customHeight="1" x14ac:dyDescent="0.3">
      <c r="A495" s="230">
        <v>425255</v>
      </c>
      <c r="B495" s="230" t="s">
        <v>2436</v>
      </c>
      <c r="C495" s="230" t="s">
        <v>103</v>
      </c>
      <c r="D495" s="230" t="s">
        <v>240</v>
      </c>
      <c r="E495" s="230" t="s">
        <v>141</v>
      </c>
      <c r="F495" s="230">
        <v>32652</v>
      </c>
      <c r="G495" s="230" t="s">
        <v>276</v>
      </c>
      <c r="H495" s="230" t="s">
        <v>1377</v>
      </c>
      <c r="I495" s="230" t="s">
        <v>1436</v>
      </c>
      <c r="J495" s="230" t="s">
        <v>291</v>
      </c>
      <c r="K495" s="230">
        <v>2007</v>
      </c>
      <c r="L495" s="230" t="s">
        <v>276</v>
      </c>
    </row>
    <row r="496" spans="1:12" ht="17.25" customHeight="1" x14ac:dyDescent="0.3">
      <c r="A496" s="230">
        <v>424897</v>
      </c>
      <c r="B496" s="230" t="s">
        <v>2437</v>
      </c>
      <c r="C496" s="230" t="s">
        <v>561</v>
      </c>
      <c r="D496" s="230" t="s">
        <v>592</v>
      </c>
      <c r="E496" s="230" t="s">
        <v>142</v>
      </c>
      <c r="F496" s="230">
        <v>32779</v>
      </c>
      <c r="G496" s="230" t="s">
        <v>276</v>
      </c>
      <c r="H496" s="230" t="s">
        <v>1377</v>
      </c>
      <c r="I496" s="230" t="s">
        <v>1436</v>
      </c>
      <c r="J496" s="230" t="s">
        <v>291</v>
      </c>
      <c r="K496" s="230">
        <v>2007</v>
      </c>
      <c r="L496" s="230" t="s">
        <v>276</v>
      </c>
    </row>
    <row r="497" spans="1:12" ht="17.25" customHeight="1" x14ac:dyDescent="0.3">
      <c r="A497" s="230">
        <v>425473</v>
      </c>
      <c r="B497" s="230" t="s">
        <v>2438</v>
      </c>
      <c r="C497" s="230" t="s">
        <v>480</v>
      </c>
      <c r="D497" s="230" t="s">
        <v>644</v>
      </c>
      <c r="E497" s="230" t="s">
        <v>141</v>
      </c>
      <c r="F497" s="230">
        <v>32842</v>
      </c>
      <c r="G497" s="230" t="s">
        <v>276</v>
      </c>
      <c r="H497" s="230" t="s">
        <v>1377</v>
      </c>
      <c r="I497" s="230" t="s">
        <v>1436</v>
      </c>
      <c r="J497" s="230" t="s">
        <v>291</v>
      </c>
      <c r="K497" s="230">
        <v>2007</v>
      </c>
      <c r="L497" s="230" t="s">
        <v>276</v>
      </c>
    </row>
    <row r="498" spans="1:12" ht="17.25" customHeight="1" x14ac:dyDescent="0.3">
      <c r="A498" s="230">
        <v>420679</v>
      </c>
      <c r="B498" s="230" t="s">
        <v>2447</v>
      </c>
      <c r="C498" s="230" t="s">
        <v>63</v>
      </c>
      <c r="D498" s="230" t="s">
        <v>338</v>
      </c>
      <c r="E498" s="230" t="s">
        <v>142</v>
      </c>
      <c r="F498" s="230">
        <v>31150</v>
      </c>
      <c r="G498" s="230" t="s">
        <v>276</v>
      </c>
      <c r="H498" s="230" t="s">
        <v>1377</v>
      </c>
      <c r="I498" s="230" t="s">
        <v>1436</v>
      </c>
      <c r="J498" s="230" t="s">
        <v>291</v>
      </c>
      <c r="K498" s="230">
        <v>2008</v>
      </c>
      <c r="L498" s="230" t="s">
        <v>276</v>
      </c>
    </row>
    <row r="499" spans="1:12" ht="17.25" customHeight="1" x14ac:dyDescent="0.3">
      <c r="A499" s="230">
        <v>421324</v>
      </c>
      <c r="B499" s="230" t="s">
        <v>2462</v>
      </c>
      <c r="C499" s="230" t="s">
        <v>376</v>
      </c>
      <c r="D499" s="230" t="s">
        <v>222</v>
      </c>
      <c r="E499" s="230" t="s">
        <v>142</v>
      </c>
      <c r="F499" s="230">
        <v>33061</v>
      </c>
      <c r="G499" s="230" t="s">
        <v>276</v>
      </c>
      <c r="H499" s="230" t="s">
        <v>1377</v>
      </c>
      <c r="I499" s="230" t="s">
        <v>1436</v>
      </c>
      <c r="J499" s="230" t="s">
        <v>290</v>
      </c>
      <c r="K499" s="230">
        <v>2009</v>
      </c>
      <c r="L499" s="230" t="s">
        <v>276</v>
      </c>
    </row>
    <row r="500" spans="1:12" ht="17.25" customHeight="1" x14ac:dyDescent="0.3">
      <c r="A500" s="230">
        <v>425700</v>
      </c>
      <c r="B500" s="230" t="s">
        <v>2473</v>
      </c>
      <c r="C500" s="230" t="s">
        <v>67</v>
      </c>
      <c r="D500" s="230" t="s">
        <v>200</v>
      </c>
      <c r="E500" s="230" t="s">
        <v>142</v>
      </c>
      <c r="F500" s="230">
        <v>33325</v>
      </c>
      <c r="G500" s="230" t="s">
        <v>276</v>
      </c>
      <c r="H500" s="230" t="s">
        <v>1377</v>
      </c>
      <c r="I500" s="230" t="s">
        <v>1436</v>
      </c>
      <c r="J500" s="230" t="s">
        <v>291</v>
      </c>
      <c r="K500" s="230">
        <v>2009</v>
      </c>
      <c r="L500" s="230" t="s">
        <v>276</v>
      </c>
    </row>
    <row r="501" spans="1:12" ht="17.25" customHeight="1" x14ac:dyDescent="0.3">
      <c r="A501" s="230">
        <v>425495</v>
      </c>
      <c r="B501" s="230" t="s">
        <v>2489</v>
      </c>
      <c r="C501" s="230" t="s">
        <v>361</v>
      </c>
      <c r="D501" s="230" t="s">
        <v>243</v>
      </c>
      <c r="E501" s="230" t="s">
        <v>142</v>
      </c>
      <c r="F501" s="230">
        <v>33679</v>
      </c>
      <c r="G501" s="230" t="s">
        <v>276</v>
      </c>
      <c r="H501" s="230" t="s">
        <v>1377</v>
      </c>
      <c r="I501" s="230" t="s">
        <v>1436</v>
      </c>
      <c r="J501" s="230" t="s">
        <v>291</v>
      </c>
      <c r="K501" s="230">
        <v>2010</v>
      </c>
      <c r="L501" s="230" t="s">
        <v>276</v>
      </c>
    </row>
    <row r="502" spans="1:12" ht="17.25" customHeight="1" x14ac:dyDescent="0.3">
      <c r="A502" s="230">
        <v>423237</v>
      </c>
      <c r="B502" s="230" t="s">
        <v>2503</v>
      </c>
      <c r="C502" s="230" t="s">
        <v>63</v>
      </c>
      <c r="D502" s="230" t="s">
        <v>351</v>
      </c>
      <c r="E502" s="230" t="s">
        <v>142</v>
      </c>
      <c r="F502" s="230">
        <v>33947</v>
      </c>
      <c r="G502" s="230" t="s">
        <v>276</v>
      </c>
      <c r="H502" s="230" t="s">
        <v>1377</v>
      </c>
      <c r="I502" s="230" t="s">
        <v>1436</v>
      </c>
      <c r="J502" s="230" t="s">
        <v>290</v>
      </c>
      <c r="K502" s="230">
        <v>2011</v>
      </c>
      <c r="L502" s="230" t="s">
        <v>276</v>
      </c>
    </row>
    <row r="503" spans="1:12" ht="17.25" customHeight="1" x14ac:dyDescent="0.3">
      <c r="A503" s="230">
        <v>423137</v>
      </c>
      <c r="B503" s="230" t="s">
        <v>2514</v>
      </c>
      <c r="C503" s="230" t="s">
        <v>2067</v>
      </c>
      <c r="D503" s="230" t="s">
        <v>213</v>
      </c>
      <c r="E503" s="230" t="s">
        <v>142</v>
      </c>
      <c r="F503" s="230">
        <v>33604</v>
      </c>
      <c r="G503" s="230" t="s">
        <v>276</v>
      </c>
      <c r="H503" s="230" t="s">
        <v>1377</v>
      </c>
      <c r="I503" s="230" t="s">
        <v>1436</v>
      </c>
      <c r="J503" s="230" t="s">
        <v>291</v>
      </c>
      <c r="K503" s="230">
        <v>2011</v>
      </c>
      <c r="L503" s="230" t="s">
        <v>276</v>
      </c>
    </row>
    <row r="504" spans="1:12" ht="17.25" customHeight="1" x14ac:dyDescent="0.3">
      <c r="A504" s="230">
        <v>422673</v>
      </c>
      <c r="B504" s="230" t="s">
        <v>2527</v>
      </c>
      <c r="C504" s="230" t="s">
        <v>419</v>
      </c>
      <c r="D504" s="230" t="s">
        <v>255</v>
      </c>
      <c r="E504" s="230" t="s">
        <v>142</v>
      </c>
      <c r="F504" s="230">
        <v>33741</v>
      </c>
      <c r="G504" s="230" t="s">
        <v>276</v>
      </c>
      <c r="H504" s="230" t="s">
        <v>1377</v>
      </c>
      <c r="I504" s="230" t="s">
        <v>1436</v>
      </c>
      <c r="J504" s="230" t="s">
        <v>291</v>
      </c>
      <c r="K504" s="230">
        <v>2011</v>
      </c>
      <c r="L504" s="230" t="s">
        <v>276</v>
      </c>
    </row>
    <row r="505" spans="1:12" ht="17.25" customHeight="1" x14ac:dyDescent="0.3">
      <c r="A505" s="230">
        <v>423417</v>
      </c>
      <c r="B505" s="230" t="s">
        <v>2563</v>
      </c>
      <c r="C505" s="230" t="s">
        <v>697</v>
      </c>
      <c r="D505" s="230" t="s">
        <v>239</v>
      </c>
      <c r="E505" s="230" t="s">
        <v>142</v>
      </c>
      <c r="F505" s="230">
        <v>34697</v>
      </c>
      <c r="G505" s="230" t="s">
        <v>1382</v>
      </c>
      <c r="H505" s="230" t="s">
        <v>1377</v>
      </c>
      <c r="I505" s="230" t="s">
        <v>1436</v>
      </c>
      <c r="J505" s="230" t="s">
        <v>291</v>
      </c>
      <c r="K505" s="230">
        <v>2012</v>
      </c>
      <c r="L505" s="230" t="s">
        <v>276</v>
      </c>
    </row>
    <row r="506" spans="1:12" ht="17.25" customHeight="1" x14ac:dyDescent="0.3">
      <c r="A506" s="230">
        <v>424921</v>
      </c>
      <c r="B506" s="230" t="s">
        <v>2576</v>
      </c>
      <c r="C506" s="230" t="s">
        <v>98</v>
      </c>
      <c r="D506" s="230" t="s">
        <v>358</v>
      </c>
      <c r="E506" s="230" t="s">
        <v>141</v>
      </c>
      <c r="F506" s="230">
        <v>34477</v>
      </c>
      <c r="G506" s="230" t="s">
        <v>276</v>
      </c>
      <c r="H506" s="230" t="s">
        <v>1377</v>
      </c>
      <c r="I506" s="230" t="s">
        <v>1436</v>
      </c>
      <c r="J506" s="230" t="s">
        <v>291</v>
      </c>
      <c r="K506" s="230">
        <v>2012</v>
      </c>
      <c r="L506" s="230" t="s">
        <v>276</v>
      </c>
    </row>
    <row r="507" spans="1:12" ht="17.25" customHeight="1" x14ac:dyDescent="0.3">
      <c r="A507" s="230">
        <v>420929</v>
      </c>
      <c r="B507" s="230" t="s">
        <v>2610</v>
      </c>
      <c r="C507" s="230" t="s">
        <v>502</v>
      </c>
      <c r="D507" s="230" t="s">
        <v>2611</v>
      </c>
      <c r="E507" s="230" t="s">
        <v>141</v>
      </c>
      <c r="F507" s="230">
        <v>35084</v>
      </c>
      <c r="G507" s="230" t="s">
        <v>276</v>
      </c>
      <c r="H507" s="230" t="s">
        <v>1377</v>
      </c>
      <c r="I507" s="230" t="s">
        <v>1436</v>
      </c>
      <c r="J507" s="230" t="s">
        <v>290</v>
      </c>
      <c r="K507" s="230">
        <v>2013</v>
      </c>
      <c r="L507" s="230" t="s">
        <v>276</v>
      </c>
    </row>
    <row r="508" spans="1:12" ht="17.25" customHeight="1" x14ac:dyDescent="0.3">
      <c r="A508" s="230">
        <v>419884</v>
      </c>
      <c r="B508" s="230" t="s">
        <v>2619</v>
      </c>
      <c r="C508" s="230" t="s">
        <v>97</v>
      </c>
      <c r="D508" s="230" t="s">
        <v>1918</v>
      </c>
      <c r="E508" s="230" t="s">
        <v>141</v>
      </c>
      <c r="F508" s="230">
        <v>34806</v>
      </c>
      <c r="G508" s="230" t="s">
        <v>276</v>
      </c>
      <c r="H508" s="230" t="s">
        <v>1377</v>
      </c>
      <c r="I508" s="230" t="s">
        <v>1436</v>
      </c>
      <c r="J508" s="230" t="s">
        <v>291</v>
      </c>
      <c r="K508" s="230">
        <v>2013</v>
      </c>
      <c r="L508" s="230" t="s">
        <v>276</v>
      </c>
    </row>
    <row r="509" spans="1:12" ht="17.25" customHeight="1" x14ac:dyDescent="0.3">
      <c r="A509" s="230">
        <v>419554</v>
      </c>
      <c r="B509" s="230" t="s">
        <v>2629</v>
      </c>
      <c r="C509" s="230" t="s">
        <v>1096</v>
      </c>
      <c r="D509" s="230" t="s">
        <v>2630</v>
      </c>
      <c r="E509" s="230" t="s">
        <v>142</v>
      </c>
      <c r="F509" s="230">
        <v>35065</v>
      </c>
      <c r="G509" s="230" t="s">
        <v>276</v>
      </c>
      <c r="H509" s="230" t="s">
        <v>1377</v>
      </c>
      <c r="I509" s="230" t="s">
        <v>1436</v>
      </c>
      <c r="J509" s="230" t="s">
        <v>291</v>
      </c>
      <c r="K509" s="230">
        <v>2013</v>
      </c>
      <c r="L509" s="230" t="s">
        <v>276</v>
      </c>
    </row>
    <row r="510" spans="1:12" ht="17.25" customHeight="1" x14ac:dyDescent="0.3">
      <c r="A510" s="230">
        <v>423128</v>
      </c>
      <c r="B510" s="230" t="s">
        <v>2631</v>
      </c>
      <c r="C510" s="230" t="s">
        <v>2574</v>
      </c>
      <c r="D510" s="230" t="s">
        <v>201</v>
      </c>
      <c r="E510" s="230" t="s">
        <v>142</v>
      </c>
      <c r="F510" s="230">
        <v>35065</v>
      </c>
      <c r="G510" s="230" t="s">
        <v>276</v>
      </c>
      <c r="H510" s="230" t="s">
        <v>1377</v>
      </c>
      <c r="I510" s="230" t="s">
        <v>1436</v>
      </c>
      <c r="J510" s="230" t="s">
        <v>291</v>
      </c>
      <c r="K510" s="230">
        <v>2013</v>
      </c>
      <c r="L510" s="230" t="s">
        <v>276</v>
      </c>
    </row>
    <row r="511" spans="1:12" ht="17.25" customHeight="1" x14ac:dyDescent="0.3">
      <c r="A511" s="230">
        <v>422994</v>
      </c>
      <c r="B511" s="230" t="s">
        <v>2635</v>
      </c>
      <c r="C511" s="230" t="s">
        <v>61</v>
      </c>
      <c r="D511" s="230" t="s">
        <v>196</v>
      </c>
      <c r="E511" s="230" t="s">
        <v>142</v>
      </c>
      <c r="F511" s="230">
        <v>35065</v>
      </c>
      <c r="G511" s="230" t="s">
        <v>276</v>
      </c>
      <c r="H511" s="230" t="s">
        <v>1377</v>
      </c>
      <c r="I511" s="230" t="s">
        <v>1436</v>
      </c>
      <c r="J511" s="230" t="s">
        <v>291</v>
      </c>
      <c r="K511" s="230">
        <v>2013</v>
      </c>
      <c r="L511" s="230" t="s">
        <v>276</v>
      </c>
    </row>
    <row r="512" spans="1:12" ht="17.25" customHeight="1" x14ac:dyDescent="0.3">
      <c r="A512" s="230">
        <v>425428</v>
      </c>
      <c r="B512" s="230" t="s">
        <v>2637</v>
      </c>
      <c r="C512" s="230" t="s">
        <v>81</v>
      </c>
      <c r="D512" s="230" t="s">
        <v>479</v>
      </c>
      <c r="E512" s="230" t="s">
        <v>142</v>
      </c>
      <c r="F512" s="230">
        <v>35273</v>
      </c>
      <c r="G512" s="230" t="s">
        <v>276</v>
      </c>
      <c r="H512" s="230" t="s">
        <v>1377</v>
      </c>
      <c r="I512" s="230" t="s">
        <v>1436</v>
      </c>
      <c r="J512" s="230" t="s">
        <v>290</v>
      </c>
      <c r="K512" s="230">
        <v>2014</v>
      </c>
      <c r="L512" s="230" t="s">
        <v>276</v>
      </c>
    </row>
    <row r="513" spans="1:12" ht="17.25" customHeight="1" x14ac:dyDescent="0.3">
      <c r="A513" s="230">
        <v>424446</v>
      </c>
      <c r="B513" s="230" t="s">
        <v>2639</v>
      </c>
      <c r="C513" s="230" t="s">
        <v>70</v>
      </c>
      <c r="D513" s="230" t="s">
        <v>529</v>
      </c>
      <c r="E513" s="230" t="s">
        <v>141</v>
      </c>
      <c r="F513" s="230">
        <v>35282</v>
      </c>
      <c r="G513" s="230" t="s">
        <v>276</v>
      </c>
      <c r="H513" s="230" t="s">
        <v>1377</v>
      </c>
      <c r="I513" s="230" t="s">
        <v>1436</v>
      </c>
      <c r="J513" s="230" t="s">
        <v>290</v>
      </c>
      <c r="K513" s="230">
        <v>2014</v>
      </c>
      <c r="L513" s="230" t="s">
        <v>276</v>
      </c>
    </row>
    <row r="514" spans="1:12" ht="17.25" customHeight="1" x14ac:dyDescent="0.3">
      <c r="A514" s="230">
        <v>423379</v>
      </c>
      <c r="B514" s="230" t="s">
        <v>2644</v>
      </c>
      <c r="C514" s="230" t="s">
        <v>96</v>
      </c>
      <c r="D514" s="230" t="s">
        <v>1825</v>
      </c>
      <c r="E514" s="230" t="s">
        <v>142</v>
      </c>
      <c r="F514" s="230">
        <v>33784</v>
      </c>
      <c r="G514" s="230" t="s">
        <v>276</v>
      </c>
      <c r="H514" s="230" t="s">
        <v>1377</v>
      </c>
      <c r="I514" s="230" t="s">
        <v>1436</v>
      </c>
      <c r="J514" s="230" t="s">
        <v>290</v>
      </c>
      <c r="K514" s="230">
        <v>2014</v>
      </c>
      <c r="L514" s="230" t="s">
        <v>276</v>
      </c>
    </row>
    <row r="515" spans="1:12" ht="17.25" customHeight="1" x14ac:dyDescent="0.3">
      <c r="A515" s="230">
        <v>423135</v>
      </c>
      <c r="B515" s="230" t="s">
        <v>2651</v>
      </c>
      <c r="C515" s="230" t="s">
        <v>90</v>
      </c>
      <c r="D515" s="230" t="s">
        <v>548</v>
      </c>
      <c r="E515" s="230" t="s">
        <v>142</v>
      </c>
      <c r="F515" s="230">
        <v>34637</v>
      </c>
      <c r="G515" s="230" t="s">
        <v>276</v>
      </c>
      <c r="H515" s="230" t="s">
        <v>1377</v>
      </c>
      <c r="I515" s="230" t="s">
        <v>1436</v>
      </c>
      <c r="J515" s="230" t="s">
        <v>290</v>
      </c>
      <c r="K515" s="230">
        <v>2014</v>
      </c>
      <c r="L515" s="230" t="s">
        <v>276</v>
      </c>
    </row>
    <row r="516" spans="1:12" ht="17.25" customHeight="1" x14ac:dyDescent="0.3">
      <c r="A516" s="230">
        <v>420086</v>
      </c>
      <c r="B516" s="230" t="s">
        <v>2662</v>
      </c>
      <c r="C516" s="230" t="s">
        <v>82</v>
      </c>
      <c r="D516" s="230" t="s">
        <v>562</v>
      </c>
      <c r="E516" s="230" t="s">
        <v>141</v>
      </c>
      <c r="F516" s="230">
        <v>34971</v>
      </c>
      <c r="G516" s="230" t="s">
        <v>276</v>
      </c>
      <c r="H516" s="230" t="s">
        <v>1377</v>
      </c>
      <c r="I516" s="230" t="s">
        <v>1436</v>
      </c>
      <c r="J516" s="230" t="s">
        <v>290</v>
      </c>
      <c r="K516" s="230">
        <v>2014</v>
      </c>
      <c r="L516" s="230" t="s">
        <v>276</v>
      </c>
    </row>
    <row r="517" spans="1:12" ht="17.25" customHeight="1" x14ac:dyDescent="0.3">
      <c r="A517" s="230">
        <v>416997</v>
      </c>
      <c r="B517" s="230" t="s">
        <v>2668</v>
      </c>
      <c r="C517" s="230" t="s">
        <v>779</v>
      </c>
      <c r="D517" s="230" t="s">
        <v>2487</v>
      </c>
      <c r="E517" s="230" t="s">
        <v>142</v>
      </c>
      <c r="F517" s="230">
        <v>35065</v>
      </c>
      <c r="G517" s="230" t="s">
        <v>276</v>
      </c>
      <c r="H517" s="230" t="s">
        <v>1377</v>
      </c>
      <c r="I517" s="230" t="s">
        <v>1436</v>
      </c>
      <c r="J517" s="230" t="s">
        <v>290</v>
      </c>
      <c r="K517" s="230">
        <v>2014</v>
      </c>
      <c r="L517" s="230" t="s">
        <v>276</v>
      </c>
    </row>
    <row r="518" spans="1:12" ht="17.25" customHeight="1" x14ac:dyDescent="0.3">
      <c r="A518" s="230">
        <v>425213</v>
      </c>
      <c r="B518" s="230" t="s">
        <v>2687</v>
      </c>
      <c r="C518" s="230" t="s">
        <v>433</v>
      </c>
      <c r="D518" s="230" t="s">
        <v>1884</v>
      </c>
      <c r="E518" s="230" t="s">
        <v>141</v>
      </c>
      <c r="F518" s="230">
        <v>35326</v>
      </c>
      <c r="G518" s="230" t="s">
        <v>276</v>
      </c>
      <c r="H518" s="230" t="s">
        <v>1377</v>
      </c>
      <c r="I518" s="230" t="s">
        <v>1436</v>
      </c>
      <c r="J518" s="230" t="s">
        <v>290</v>
      </c>
      <c r="K518" s="230">
        <v>2014</v>
      </c>
      <c r="L518" s="230" t="s">
        <v>276</v>
      </c>
    </row>
    <row r="519" spans="1:12" ht="17.25" customHeight="1" x14ac:dyDescent="0.3">
      <c r="A519" s="230">
        <v>421561</v>
      </c>
      <c r="B519" s="230" t="s">
        <v>2692</v>
      </c>
      <c r="C519" s="230" t="s">
        <v>739</v>
      </c>
      <c r="D519" s="230" t="s">
        <v>207</v>
      </c>
      <c r="E519" s="230" t="s">
        <v>141</v>
      </c>
      <c r="F519" s="230">
        <v>35431</v>
      </c>
      <c r="G519" s="230" t="s">
        <v>276</v>
      </c>
      <c r="H519" s="230" t="s">
        <v>1377</v>
      </c>
      <c r="I519" s="230" t="s">
        <v>1436</v>
      </c>
      <c r="J519" s="230" t="s">
        <v>290</v>
      </c>
      <c r="K519" s="230">
        <v>2014</v>
      </c>
      <c r="L519" s="230" t="s">
        <v>276</v>
      </c>
    </row>
    <row r="520" spans="1:12" ht="17.25" customHeight="1" x14ac:dyDescent="0.3">
      <c r="A520" s="230">
        <v>421928</v>
      </c>
      <c r="B520" s="230" t="s">
        <v>2696</v>
      </c>
      <c r="C520" s="230" t="s">
        <v>580</v>
      </c>
      <c r="D520" s="230" t="s">
        <v>618</v>
      </c>
      <c r="E520" s="230" t="s">
        <v>141</v>
      </c>
      <c r="F520" s="230">
        <v>35431</v>
      </c>
      <c r="G520" s="230" t="s">
        <v>276</v>
      </c>
      <c r="H520" s="230" t="s">
        <v>1377</v>
      </c>
      <c r="I520" s="230" t="s">
        <v>1436</v>
      </c>
      <c r="J520" s="230" t="s">
        <v>290</v>
      </c>
      <c r="K520" s="230">
        <v>2014</v>
      </c>
      <c r="L520" s="230" t="s">
        <v>276</v>
      </c>
    </row>
    <row r="521" spans="1:12" ht="17.25" customHeight="1" x14ac:dyDescent="0.3">
      <c r="A521" s="230">
        <v>425749</v>
      </c>
      <c r="B521" s="230" t="s">
        <v>2697</v>
      </c>
      <c r="C521" s="230" t="s">
        <v>104</v>
      </c>
      <c r="D521" s="230" t="s">
        <v>401</v>
      </c>
      <c r="E521" s="230" t="s">
        <v>141</v>
      </c>
      <c r="F521" s="230">
        <v>35431</v>
      </c>
      <c r="G521" s="230" t="s">
        <v>276</v>
      </c>
      <c r="H521" s="230" t="s">
        <v>1377</v>
      </c>
      <c r="I521" s="230" t="s">
        <v>1436</v>
      </c>
      <c r="J521" s="230" t="s">
        <v>290</v>
      </c>
      <c r="K521" s="230">
        <v>2014</v>
      </c>
      <c r="L521" s="230" t="s">
        <v>276</v>
      </c>
    </row>
    <row r="522" spans="1:12" ht="17.25" customHeight="1" x14ac:dyDescent="0.3">
      <c r="A522" s="230">
        <v>423211</v>
      </c>
      <c r="B522" s="230" t="s">
        <v>2698</v>
      </c>
      <c r="C522" s="230" t="s">
        <v>95</v>
      </c>
      <c r="D522" s="230" t="s">
        <v>562</v>
      </c>
      <c r="E522" s="230" t="s">
        <v>142</v>
      </c>
      <c r="F522" s="230">
        <v>35435</v>
      </c>
      <c r="G522" s="230" t="s">
        <v>276</v>
      </c>
      <c r="H522" s="230" t="s">
        <v>1377</v>
      </c>
      <c r="I522" s="230" t="s">
        <v>1436</v>
      </c>
      <c r="J522" s="230" t="s">
        <v>290</v>
      </c>
      <c r="K522" s="230">
        <v>2014</v>
      </c>
      <c r="L522" s="230" t="s">
        <v>276</v>
      </c>
    </row>
    <row r="523" spans="1:12" ht="17.25" customHeight="1" x14ac:dyDescent="0.3">
      <c r="A523" s="230">
        <v>423606</v>
      </c>
      <c r="B523" s="230" t="s">
        <v>2699</v>
      </c>
      <c r="C523" s="230" t="s">
        <v>361</v>
      </c>
      <c r="D523" s="230" t="s">
        <v>218</v>
      </c>
      <c r="E523" s="230" t="s">
        <v>142</v>
      </c>
      <c r="F523" s="230">
        <v>35437</v>
      </c>
      <c r="G523" s="230" t="s">
        <v>276</v>
      </c>
      <c r="H523" s="230" t="s">
        <v>1377</v>
      </c>
      <c r="I523" s="230" t="s">
        <v>1436</v>
      </c>
      <c r="J523" s="230" t="s">
        <v>290</v>
      </c>
      <c r="K523" s="230">
        <v>2014</v>
      </c>
      <c r="L523" s="230" t="s">
        <v>276</v>
      </c>
    </row>
    <row r="524" spans="1:12" ht="17.25" customHeight="1" x14ac:dyDescent="0.3">
      <c r="A524" s="230">
        <v>420045</v>
      </c>
      <c r="B524" s="230" t="s">
        <v>742</v>
      </c>
      <c r="C524" s="230" t="s">
        <v>2674</v>
      </c>
      <c r="D524" s="230" t="s">
        <v>199</v>
      </c>
      <c r="E524" s="230" t="s">
        <v>141</v>
      </c>
      <c r="F524" s="230">
        <v>35454</v>
      </c>
      <c r="G524" s="230" t="s">
        <v>276</v>
      </c>
      <c r="H524" s="230" t="s">
        <v>1377</v>
      </c>
      <c r="I524" s="230" t="s">
        <v>1436</v>
      </c>
      <c r="J524" s="230" t="s">
        <v>290</v>
      </c>
      <c r="K524" s="230">
        <v>2014</v>
      </c>
      <c r="L524" s="230" t="s">
        <v>276</v>
      </c>
    </row>
    <row r="525" spans="1:12" ht="17.25" customHeight="1" x14ac:dyDescent="0.3">
      <c r="A525" s="230">
        <v>418176</v>
      </c>
      <c r="B525" s="230" t="s">
        <v>2712</v>
      </c>
      <c r="C525" s="230" t="s">
        <v>617</v>
      </c>
      <c r="D525" s="230" t="s">
        <v>2713</v>
      </c>
      <c r="E525" s="230" t="s">
        <v>142</v>
      </c>
      <c r="F525" s="230">
        <v>35065</v>
      </c>
      <c r="G525" s="230" t="s">
        <v>276</v>
      </c>
      <c r="H525" s="230" t="s">
        <v>1377</v>
      </c>
      <c r="I525" s="230" t="s">
        <v>1436</v>
      </c>
      <c r="J525" s="230" t="s">
        <v>291</v>
      </c>
      <c r="K525" s="230">
        <v>2014</v>
      </c>
      <c r="L525" s="230" t="s">
        <v>276</v>
      </c>
    </row>
    <row r="526" spans="1:12" ht="17.25" customHeight="1" x14ac:dyDescent="0.3">
      <c r="A526" s="230">
        <v>425330</v>
      </c>
      <c r="B526" s="230" t="s">
        <v>2717</v>
      </c>
      <c r="C526" s="230" t="s">
        <v>619</v>
      </c>
      <c r="D526" s="230" t="s">
        <v>2718</v>
      </c>
      <c r="E526" s="230" t="s">
        <v>141</v>
      </c>
      <c r="F526" s="230">
        <v>35121</v>
      </c>
      <c r="G526" s="230" t="s">
        <v>276</v>
      </c>
      <c r="H526" s="230" t="s">
        <v>1377</v>
      </c>
      <c r="I526" s="230" t="s">
        <v>1436</v>
      </c>
      <c r="J526" s="230" t="s">
        <v>291</v>
      </c>
      <c r="K526" s="230">
        <v>2014</v>
      </c>
      <c r="L526" s="230" t="s">
        <v>276</v>
      </c>
    </row>
    <row r="527" spans="1:12" ht="17.25" customHeight="1" x14ac:dyDescent="0.3">
      <c r="A527" s="230">
        <v>421371</v>
      </c>
      <c r="B527" s="230" t="s">
        <v>2719</v>
      </c>
      <c r="C527" s="230" t="s">
        <v>77</v>
      </c>
      <c r="D527" s="230" t="s">
        <v>207</v>
      </c>
      <c r="E527" s="230" t="s">
        <v>141</v>
      </c>
      <c r="F527" s="230">
        <v>35149</v>
      </c>
      <c r="G527" s="230" t="s">
        <v>276</v>
      </c>
      <c r="H527" s="230" t="s">
        <v>1377</v>
      </c>
      <c r="I527" s="230" t="s">
        <v>1436</v>
      </c>
      <c r="J527" s="230" t="s">
        <v>291</v>
      </c>
      <c r="K527" s="230">
        <v>2014</v>
      </c>
      <c r="L527" s="230" t="s">
        <v>276</v>
      </c>
    </row>
    <row r="528" spans="1:12" ht="17.25" customHeight="1" x14ac:dyDescent="0.3">
      <c r="A528" s="230">
        <v>420141</v>
      </c>
      <c r="B528" s="230" t="s">
        <v>2720</v>
      </c>
      <c r="C528" s="230" t="s">
        <v>83</v>
      </c>
      <c r="D528" s="230" t="s">
        <v>2721</v>
      </c>
      <c r="E528" s="230" t="s">
        <v>141</v>
      </c>
      <c r="F528" s="230">
        <v>35214</v>
      </c>
      <c r="G528" s="230" t="s">
        <v>276</v>
      </c>
      <c r="H528" s="230" t="s">
        <v>1377</v>
      </c>
      <c r="I528" s="230" t="s">
        <v>1436</v>
      </c>
      <c r="J528" s="230" t="s">
        <v>291</v>
      </c>
      <c r="K528" s="230">
        <v>2014</v>
      </c>
      <c r="L528" s="230" t="s">
        <v>276</v>
      </c>
    </row>
    <row r="529" spans="1:12" ht="17.25" customHeight="1" x14ac:dyDescent="0.3">
      <c r="A529" s="230">
        <v>418388</v>
      </c>
      <c r="B529" s="230" t="s">
        <v>2722</v>
      </c>
      <c r="C529" s="230" t="s">
        <v>465</v>
      </c>
      <c r="D529" s="230" t="s">
        <v>360</v>
      </c>
      <c r="E529" s="230" t="s">
        <v>141</v>
      </c>
      <c r="F529" s="230">
        <v>35229</v>
      </c>
      <c r="G529" s="230" t="s">
        <v>276</v>
      </c>
      <c r="H529" s="230" t="s">
        <v>1377</v>
      </c>
      <c r="I529" s="230" t="s">
        <v>1436</v>
      </c>
      <c r="J529" s="230" t="s">
        <v>291</v>
      </c>
      <c r="K529" s="230">
        <v>2014</v>
      </c>
      <c r="L529" s="230" t="s">
        <v>276</v>
      </c>
    </row>
    <row r="530" spans="1:12" ht="17.25" customHeight="1" x14ac:dyDescent="0.3">
      <c r="A530" s="230">
        <v>425252</v>
      </c>
      <c r="B530" s="230" t="s">
        <v>2723</v>
      </c>
      <c r="C530" s="230" t="s">
        <v>2087</v>
      </c>
      <c r="D530" s="230" t="s">
        <v>2724</v>
      </c>
      <c r="E530" s="230" t="s">
        <v>141</v>
      </c>
      <c r="F530" s="230">
        <v>35301</v>
      </c>
      <c r="G530" s="230" t="s">
        <v>276</v>
      </c>
      <c r="H530" s="230" t="s">
        <v>1377</v>
      </c>
      <c r="I530" s="230" t="s">
        <v>1436</v>
      </c>
      <c r="J530" s="230" t="s">
        <v>291</v>
      </c>
      <c r="K530" s="230">
        <v>2014</v>
      </c>
      <c r="L530" s="230" t="s">
        <v>276</v>
      </c>
    </row>
    <row r="531" spans="1:12" ht="17.25" customHeight="1" x14ac:dyDescent="0.3">
      <c r="A531" s="230">
        <v>425193</v>
      </c>
      <c r="B531" s="230" t="s">
        <v>2725</v>
      </c>
      <c r="C531" s="230" t="s">
        <v>106</v>
      </c>
      <c r="D531" s="230" t="s">
        <v>131</v>
      </c>
      <c r="E531" s="230" t="s">
        <v>141</v>
      </c>
      <c r="F531" s="230">
        <v>35309</v>
      </c>
      <c r="G531" s="230" t="s">
        <v>276</v>
      </c>
      <c r="H531" s="230" t="s">
        <v>1377</v>
      </c>
      <c r="I531" s="230" t="s">
        <v>1436</v>
      </c>
      <c r="J531" s="230" t="s">
        <v>291</v>
      </c>
      <c r="K531" s="230">
        <v>2014</v>
      </c>
      <c r="L531" s="230" t="s">
        <v>276</v>
      </c>
    </row>
    <row r="532" spans="1:12" ht="17.25" customHeight="1" x14ac:dyDescent="0.3">
      <c r="A532" s="230">
        <v>424910</v>
      </c>
      <c r="B532" s="230" t="s">
        <v>2726</v>
      </c>
      <c r="C532" s="230" t="s">
        <v>499</v>
      </c>
      <c r="D532" s="230" t="s">
        <v>240</v>
      </c>
      <c r="E532" s="230" t="s">
        <v>142</v>
      </c>
      <c r="F532" s="230">
        <v>35355</v>
      </c>
      <c r="G532" s="230" t="s">
        <v>276</v>
      </c>
      <c r="H532" s="230" t="s">
        <v>1377</v>
      </c>
      <c r="I532" s="230" t="s">
        <v>1436</v>
      </c>
      <c r="J532" s="230" t="s">
        <v>291</v>
      </c>
      <c r="K532" s="230">
        <v>2014</v>
      </c>
      <c r="L532" s="230" t="s">
        <v>276</v>
      </c>
    </row>
    <row r="533" spans="1:12" ht="17.25" customHeight="1" x14ac:dyDescent="0.3">
      <c r="A533" s="230">
        <v>422023</v>
      </c>
      <c r="B533" s="230" t="s">
        <v>2737</v>
      </c>
      <c r="C533" s="230" t="s">
        <v>461</v>
      </c>
      <c r="D533" s="230" t="s">
        <v>2738</v>
      </c>
      <c r="E533" s="230" t="s">
        <v>141</v>
      </c>
      <c r="F533" s="230">
        <v>35154</v>
      </c>
      <c r="G533" s="230" t="s">
        <v>276</v>
      </c>
      <c r="H533" s="230" t="s">
        <v>1377</v>
      </c>
      <c r="I533" s="230" t="s">
        <v>1436</v>
      </c>
      <c r="K533" s="230">
        <v>2014</v>
      </c>
      <c r="L533" s="230" t="s">
        <v>276</v>
      </c>
    </row>
    <row r="534" spans="1:12" ht="17.25" customHeight="1" x14ac:dyDescent="0.3">
      <c r="A534" s="230">
        <v>424833</v>
      </c>
      <c r="B534" s="230" t="s">
        <v>2740</v>
      </c>
      <c r="C534" s="230" t="s">
        <v>379</v>
      </c>
      <c r="D534" s="230" t="s">
        <v>448</v>
      </c>
      <c r="E534" s="230" t="s">
        <v>141</v>
      </c>
      <c r="F534" s="230">
        <v>35065</v>
      </c>
      <c r="G534" s="230" t="s">
        <v>276</v>
      </c>
      <c r="H534" s="230" t="s">
        <v>1377</v>
      </c>
      <c r="I534" s="230" t="s">
        <v>1436</v>
      </c>
      <c r="K534" s="230">
        <v>2014</v>
      </c>
      <c r="L534" s="230" t="s">
        <v>276</v>
      </c>
    </row>
    <row r="535" spans="1:12" ht="17.25" customHeight="1" x14ac:dyDescent="0.3">
      <c r="A535" s="230">
        <v>425146</v>
      </c>
      <c r="B535" s="230" t="s">
        <v>2743</v>
      </c>
      <c r="C535" s="230" t="s">
        <v>805</v>
      </c>
      <c r="D535" s="230" t="s">
        <v>401</v>
      </c>
      <c r="E535" s="230" t="s">
        <v>142</v>
      </c>
      <c r="F535" s="230">
        <v>35679</v>
      </c>
      <c r="G535" s="230" t="s">
        <v>276</v>
      </c>
      <c r="H535" s="230" t="s">
        <v>1377</v>
      </c>
      <c r="I535" s="230" t="s">
        <v>1436</v>
      </c>
      <c r="J535" s="230" t="s">
        <v>290</v>
      </c>
      <c r="K535" s="230">
        <v>2015</v>
      </c>
      <c r="L535" s="230" t="s">
        <v>276</v>
      </c>
    </row>
    <row r="536" spans="1:12" ht="17.25" customHeight="1" x14ac:dyDescent="0.3">
      <c r="A536" s="230">
        <v>417876</v>
      </c>
      <c r="B536" s="230" t="s">
        <v>2751</v>
      </c>
      <c r="C536" s="230" t="s">
        <v>527</v>
      </c>
      <c r="D536" s="230" t="s">
        <v>1045</v>
      </c>
      <c r="E536" s="230" t="s">
        <v>142</v>
      </c>
      <c r="F536" s="230">
        <v>35065</v>
      </c>
      <c r="G536" s="230" t="s">
        <v>276</v>
      </c>
      <c r="H536" s="230" t="s">
        <v>1377</v>
      </c>
      <c r="I536" s="230" t="s">
        <v>1436</v>
      </c>
      <c r="J536" s="230" t="s">
        <v>290</v>
      </c>
      <c r="K536" s="230">
        <v>2015</v>
      </c>
      <c r="L536" s="230" t="s">
        <v>276</v>
      </c>
    </row>
    <row r="537" spans="1:12" ht="17.25" customHeight="1" x14ac:dyDescent="0.3">
      <c r="A537" s="230">
        <v>419600</v>
      </c>
      <c r="B537" s="230" t="s">
        <v>2755</v>
      </c>
      <c r="C537" s="230" t="s">
        <v>613</v>
      </c>
      <c r="D537" s="230" t="s">
        <v>1790</v>
      </c>
      <c r="E537" s="230" t="s">
        <v>142</v>
      </c>
      <c r="F537" s="230">
        <v>35127</v>
      </c>
      <c r="G537" s="230" t="s">
        <v>276</v>
      </c>
      <c r="H537" s="230" t="s">
        <v>1377</v>
      </c>
      <c r="I537" s="230" t="s">
        <v>1436</v>
      </c>
      <c r="J537" s="230" t="s">
        <v>290</v>
      </c>
      <c r="K537" s="230">
        <v>2015</v>
      </c>
      <c r="L537" s="230" t="s">
        <v>276</v>
      </c>
    </row>
    <row r="538" spans="1:12" ht="17.25" customHeight="1" x14ac:dyDescent="0.3">
      <c r="A538" s="230">
        <v>420387</v>
      </c>
      <c r="B538" s="230" t="s">
        <v>2767</v>
      </c>
      <c r="C538" s="230" t="s">
        <v>1859</v>
      </c>
      <c r="D538" s="230" t="s">
        <v>359</v>
      </c>
      <c r="E538" s="230" t="s">
        <v>141</v>
      </c>
      <c r="F538" s="230">
        <v>35460</v>
      </c>
      <c r="G538" s="230" t="s">
        <v>276</v>
      </c>
      <c r="H538" s="230" t="s">
        <v>1377</v>
      </c>
      <c r="I538" s="230" t="s">
        <v>1436</v>
      </c>
      <c r="J538" s="230" t="s">
        <v>290</v>
      </c>
      <c r="K538" s="230">
        <v>2015</v>
      </c>
      <c r="L538" s="230" t="s">
        <v>276</v>
      </c>
    </row>
    <row r="539" spans="1:12" ht="17.25" customHeight="1" x14ac:dyDescent="0.3">
      <c r="A539" s="230">
        <v>420142</v>
      </c>
      <c r="B539" s="230" t="s">
        <v>2773</v>
      </c>
      <c r="C539" s="230" t="s">
        <v>106</v>
      </c>
      <c r="D539" s="230" t="s">
        <v>677</v>
      </c>
      <c r="E539" s="230" t="s">
        <v>141</v>
      </c>
      <c r="F539" s="230">
        <v>35674</v>
      </c>
      <c r="G539" s="230" t="s">
        <v>276</v>
      </c>
      <c r="H539" s="230" t="s">
        <v>1377</v>
      </c>
      <c r="I539" s="230" t="s">
        <v>1436</v>
      </c>
      <c r="J539" s="230" t="s">
        <v>290</v>
      </c>
      <c r="K539" s="230">
        <v>2015</v>
      </c>
      <c r="L539" s="230" t="s">
        <v>276</v>
      </c>
    </row>
    <row r="540" spans="1:12" ht="17.25" customHeight="1" x14ac:dyDescent="0.3">
      <c r="A540" s="230">
        <v>422434</v>
      </c>
      <c r="B540" s="230" t="s">
        <v>2775</v>
      </c>
      <c r="C540" s="230" t="s">
        <v>115</v>
      </c>
      <c r="D540" s="230" t="s">
        <v>2776</v>
      </c>
      <c r="E540" s="230" t="s">
        <v>141</v>
      </c>
      <c r="F540" s="230">
        <v>35749</v>
      </c>
      <c r="G540" s="230" t="s">
        <v>276</v>
      </c>
      <c r="H540" s="230" t="s">
        <v>1377</v>
      </c>
      <c r="I540" s="230" t="s">
        <v>1436</v>
      </c>
      <c r="J540" s="230" t="s">
        <v>290</v>
      </c>
      <c r="K540" s="230">
        <v>2015</v>
      </c>
      <c r="L540" s="230" t="s">
        <v>276</v>
      </c>
    </row>
    <row r="541" spans="1:12" ht="17.25" customHeight="1" x14ac:dyDescent="0.3">
      <c r="A541" s="230">
        <v>421816</v>
      </c>
      <c r="B541" s="230" t="s">
        <v>2784</v>
      </c>
      <c r="C541" s="230" t="s">
        <v>2412</v>
      </c>
      <c r="D541" s="230" t="s">
        <v>2785</v>
      </c>
      <c r="E541" s="230" t="s">
        <v>141</v>
      </c>
      <c r="F541" s="230">
        <v>35797</v>
      </c>
      <c r="G541" s="230" t="s">
        <v>276</v>
      </c>
      <c r="H541" s="230" t="s">
        <v>1377</v>
      </c>
      <c r="I541" s="230" t="s">
        <v>1436</v>
      </c>
      <c r="J541" s="230" t="s">
        <v>290</v>
      </c>
      <c r="K541" s="230">
        <v>2015</v>
      </c>
      <c r="L541" s="230" t="s">
        <v>276</v>
      </c>
    </row>
    <row r="542" spans="1:12" ht="17.25" customHeight="1" x14ac:dyDescent="0.3">
      <c r="A542" s="230">
        <v>419265</v>
      </c>
      <c r="B542" s="230" t="s">
        <v>2786</v>
      </c>
      <c r="C542" s="230" t="s">
        <v>67</v>
      </c>
      <c r="D542" s="230" t="s">
        <v>200</v>
      </c>
      <c r="E542" s="230" t="s">
        <v>142</v>
      </c>
      <c r="F542" s="230">
        <v>35808</v>
      </c>
      <c r="G542" s="230" t="s">
        <v>276</v>
      </c>
      <c r="H542" s="230" t="s">
        <v>1377</v>
      </c>
      <c r="I542" s="230" t="s">
        <v>1436</v>
      </c>
      <c r="J542" s="230" t="s">
        <v>290</v>
      </c>
      <c r="K542" s="230">
        <v>2015</v>
      </c>
      <c r="L542" s="230" t="s">
        <v>276</v>
      </c>
    </row>
    <row r="543" spans="1:12" ht="17.25" customHeight="1" x14ac:dyDescent="0.3">
      <c r="A543" s="230">
        <v>425148</v>
      </c>
      <c r="B543" s="230" t="s">
        <v>2787</v>
      </c>
      <c r="C543" s="230" t="s">
        <v>124</v>
      </c>
      <c r="D543" s="230" t="s">
        <v>2788</v>
      </c>
      <c r="E543" s="230" t="s">
        <v>142</v>
      </c>
      <c r="F543" s="230">
        <v>35815</v>
      </c>
      <c r="G543" s="230" t="s">
        <v>276</v>
      </c>
      <c r="H543" s="230" t="s">
        <v>1377</v>
      </c>
      <c r="I543" s="230" t="s">
        <v>1436</v>
      </c>
      <c r="J543" s="230" t="s">
        <v>290</v>
      </c>
      <c r="K543" s="230">
        <v>2015</v>
      </c>
      <c r="L543" s="230" t="s">
        <v>276</v>
      </c>
    </row>
    <row r="544" spans="1:12" ht="17.25" customHeight="1" x14ac:dyDescent="0.3">
      <c r="A544" s="230">
        <v>422092</v>
      </c>
      <c r="B544" s="230" t="s">
        <v>2799</v>
      </c>
      <c r="C544" s="230" t="s">
        <v>92</v>
      </c>
      <c r="D544" s="230" t="s">
        <v>401</v>
      </c>
      <c r="E544" s="230" t="s">
        <v>141</v>
      </c>
      <c r="F544" s="230">
        <v>35595</v>
      </c>
      <c r="G544" s="230" t="s">
        <v>276</v>
      </c>
      <c r="H544" s="230" t="s">
        <v>1377</v>
      </c>
      <c r="I544" s="230" t="s">
        <v>1436</v>
      </c>
      <c r="J544" s="230" t="s">
        <v>291</v>
      </c>
      <c r="K544" s="230">
        <v>2015</v>
      </c>
      <c r="L544" s="230" t="s">
        <v>276</v>
      </c>
    </row>
    <row r="545" spans="1:12" ht="17.25" customHeight="1" x14ac:dyDescent="0.3">
      <c r="A545" s="230">
        <v>424596</v>
      </c>
      <c r="B545" s="230" t="s">
        <v>2800</v>
      </c>
      <c r="C545" s="230" t="s">
        <v>2087</v>
      </c>
      <c r="D545" s="230" t="s">
        <v>2801</v>
      </c>
      <c r="E545" s="230" t="s">
        <v>142</v>
      </c>
      <c r="F545" s="230">
        <v>35600</v>
      </c>
      <c r="G545" s="230" t="s">
        <v>276</v>
      </c>
      <c r="H545" s="230" t="s">
        <v>1377</v>
      </c>
      <c r="I545" s="230" t="s">
        <v>1436</v>
      </c>
      <c r="J545" s="230" t="s">
        <v>291</v>
      </c>
      <c r="K545" s="230">
        <v>2015</v>
      </c>
      <c r="L545" s="230" t="s">
        <v>276</v>
      </c>
    </row>
    <row r="546" spans="1:12" ht="17.25" customHeight="1" x14ac:dyDescent="0.3">
      <c r="A546" s="230">
        <v>420307</v>
      </c>
      <c r="B546" s="230" t="s">
        <v>2802</v>
      </c>
      <c r="C546" s="230" t="s">
        <v>2710</v>
      </c>
      <c r="D546" s="230" t="s">
        <v>2803</v>
      </c>
      <c r="E546" s="230" t="s">
        <v>142</v>
      </c>
      <c r="F546" s="230">
        <v>35627</v>
      </c>
      <c r="G546" s="230" t="s">
        <v>276</v>
      </c>
      <c r="H546" s="230" t="s">
        <v>1377</v>
      </c>
      <c r="I546" s="230" t="s">
        <v>1436</v>
      </c>
      <c r="J546" s="230" t="s">
        <v>291</v>
      </c>
      <c r="K546" s="230">
        <v>2015</v>
      </c>
      <c r="L546" s="230" t="s">
        <v>276</v>
      </c>
    </row>
    <row r="547" spans="1:12" ht="17.25" customHeight="1" x14ac:dyDescent="0.3">
      <c r="A547" s="230">
        <v>420185</v>
      </c>
      <c r="B547" s="230" t="s">
        <v>2804</v>
      </c>
      <c r="C547" s="230" t="s">
        <v>102</v>
      </c>
      <c r="D547" s="230" t="s">
        <v>244</v>
      </c>
      <c r="E547" s="230" t="s">
        <v>141</v>
      </c>
      <c r="F547" s="230">
        <v>35892</v>
      </c>
      <c r="G547" s="230" t="s">
        <v>276</v>
      </c>
      <c r="H547" s="230" t="s">
        <v>1377</v>
      </c>
      <c r="I547" s="230" t="s">
        <v>1436</v>
      </c>
      <c r="J547" s="230" t="s">
        <v>291</v>
      </c>
      <c r="K547" s="230">
        <v>2015</v>
      </c>
      <c r="L547" s="230" t="s">
        <v>276</v>
      </c>
    </row>
    <row r="548" spans="1:12" ht="17.25" customHeight="1" x14ac:dyDescent="0.3">
      <c r="A548" s="230">
        <v>423063</v>
      </c>
      <c r="B548" s="230" t="s">
        <v>2805</v>
      </c>
      <c r="C548" s="230" t="s">
        <v>346</v>
      </c>
      <c r="D548" s="230" t="s">
        <v>356</v>
      </c>
      <c r="E548" s="230" t="s">
        <v>142</v>
      </c>
      <c r="F548" s="230">
        <v>36412</v>
      </c>
      <c r="G548" s="230" t="s">
        <v>276</v>
      </c>
      <c r="H548" s="230" t="s">
        <v>1377</v>
      </c>
      <c r="I548" s="230" t="s">
        <v>1436</v>
      </c>
      <c r="J548" s="230" t="s">
        <v>291</v>
      </c>
      <c r="K548" s="230">
        <v>2015</v>
      </c>
      <c r="L548" s="230" t="s">
        <v>276</v>
      </c>
    </row>
    <row r="549" spans="1:12" ht="17.25" customHeight="1" x14ac:dyDescent="0.3">
      <c r="A549" s="230">
        <v>422504</v>
      </c>
      <c r="B549" s="230" t="s">
        <v>513</v>
      </c>
      <c r="C549" s="230" t="s">
        <v>79</v>
      </c>
      <c r="D549" s="230" t="s">
        <v>2807</v>
      </c>
      <c r="E549" s="230" t="s">
        <v>141</v>
      </c>
      <c r="F549" s="230">
        <v>35453</v>
      </c>
      <c r="G549" s="230" t="s">
        <v>276</v>
      </c>
      <c r="H549" s="230" t="s">
        <v>1377</v>
      </c>
      <c r="I549" s="230" t="s">
        <v>1436</v>
      </c>
      <c r="J549" s="230" t="s">
        <v>291</v>
      </c>
      <c r="K549" s="230">
        <v>2015</v>
      </c>
      <c r="L549" s="230" t="s">
        <v>276</v>
      </c>
    </row>
    <row r="550" spans="1:12" ht="17.25" customHeight="1" x14ac:dyDescent="0.3">
      <c r="A550" s="230">
        <v>425689</v>
      </c>
      <c r="B550" s="230" t="s">
        <v>2808</v>
      </c>
      <c r="C550" s="230" t="s">
        <v>361</v>
      </c>
      <c r="D550" s="230" t="s">
        <v>569</v>
      </c>
      <c r="E550" s="230" t="s">
        <v>142</v>
      </c>
      <c r="F550" s="230">
        <v>35572</v>
      </c>
      <c r="G550" s="230" t="s">
        <v>276</v>
      </c>
      <c r="H550" s="230" t="s">
        <v>1377</v>
      </c>
      <c r="I550" s="230" t="s">
        <v>1436</v>
      </c>
      <c r="J550" s="230" t="s">
        <v>291</v>
      </c>
      <c r="K550" s="230">
        <v>2015</v>
      </c>
      <c r="L550" s="230" t="s">
        <v>276</v>
      </c>
    </row>
    <row r="551" spans="1:12" ht="17.25" customHeight="1" x14ac:dyDescent="0.3">
      <c r="A551" s="230">
        <v>425670</v>
      </c>
      <c r="B551" s="230" t="s">
        <v>2809</v>
      </c>
      <c r="C551" s="230" t="s">
        <v>83</v>
      </c>
      <c r="D551" s="230" t="s">
        <v>200</v>
      </c>
      <c r="E551" s="230" t="s">
        <v>142</v>
      </c>
      <c r="F551" s="230">
        <v>36161</v>
      </c>
      <c r="G551" s="230" t="s">
        <v>276</v>
      </c>
      <c r="H551" s="230" t="s">
        <v>1377</v>
      </c>
      <c r="I551" s="230" t="s">
        <v>1436</v>
      </c>
      <c r="J551" s="230" t="s">
        <v>290</v>
      </c>
      <c r="K551" s="230">
        <v>2016</v>
      </c>
      <c r="L551" s="230" t="s">
        <v>276</v>
      </c>
    </row>
    <row r="552" spans="1:12" ht="17.25" customHeight="1" x14ac:dyDescent="0.3">
      <c r="A552" s="230">
        <v>425071</v>
      </c>
      <c r="B552" s="230" t="s">
        <v>2810</v>
      </c>
      <c r="C552" s="230" t="s">
        <v>608</v>
      </c>
      <c r="D552" s="230" t="s">
        <v>197</v>
      </c>
      <c r="E552" s="230" t="s">
        <v>141</v>
      </c>
      <c r="F552" s="230">
        <v>36161</v>
      </c>
      <c r="G552" s="230" t="s">
        <v>276</v>
      </c>
      <c r="H552" s="230" t="s">
        <v>1377</v>
      </c>
      <c r="I552" s="230" t="s">
        <v>1436</v>
      </c>
      <c r="J552" s="230" t="s">
        <v>290</v>
      </c>
      <c r="K552" s="230">
        <v>2016</v>
      </c>
      <c r="L552" s="230" t="s">
        <v>276</v>
      </c>
    </row>
    <row r="553" spans="1:12" ht="17.25" customHeight="1" x14ac:dyDescent="0.3">
      <c r="A553" s="230">
        <v>420832</v>
      </c>
      <c r="B553" s="230" t="s">
        <v>2817</v>
      </c>
      <c r="C553" s="230" t="s">
        <v>67</v>
      </c>
      <c r="D553" s="230" t="s">
        <v>247</v>
      </c>
      <c r="E553" s="230" t="s">
        <v>141</v>
      </c>
      <c r="F553" s="230">
        <v>35549</v>
      </c>
      <c r="G553" s="230" t="s">
        <v>276</v>
      </c>
      <c r="H553" s="230" t="s">
        <v>1377</v>
      </c>
      <c r="I553" s="230" t="s">
        <v>1436</v>
      </c>
      <c r="J553" s="230" t="s">
        <v>290</v>
      </c>
      <c r="K553" s="230">
        <v>2016</v>
      </c>
      <c r="L553" s="230" t="s">
        <v>276</v>
      </c>
    </row>
    <row r="554" spans="1:12" ht="17.25" customHeight="1" x14ac:dyDescent="0.3">
      <c r="A554" s="230">
        <v>423286</v>
      </c>
      <c r="B554" s="230" t="s">
        <v>2818</v>
      </c>
      <c r="C554" s="230" t="s">
        <v>469</v>
      </c>
      <c r="D554" s="230" t="s">
        <v>2819</v>
      </c>
      <c r="E554" s="230" t="s">
        <v>141</v>
      </c>
      <c r="F554" s="230">
        <v>35593</v>
      </c>
      <c r="G554" s="230" t="s">
        <v>276</v>
      </c>
      <c r="H554" s="230" t="s">
        <v>1377</v>
      </c>
      <c r="I554" s="230" t="s">
        <v>1436</v>
      </c>
      <c r="J554" s="230" t="s">
        <v>290</v>
      </c>
      <c r="K554" s="230">
        <v>2016</v>
      </c>
      <c r="L554" s="230" t="s">
        <v>276</v>
      </c>
    </row>
    <row r="555" spans="1:12" ht="17.25" customHeight="1" x14ac:dyDescent="0.3">
      <c r="A555" s="230">
        <v>421400</v>
      </c>
      <c r="B555" s="230" t="s">
        <v>2824</v>
      </c>
      <c r="C555" s="230" t="s">
        <v>69</v>
      </c>
      <c r="D555" s="230" t="s">
        <v>2825</v>
      </c>
      <c r="E555" s="230" t="s">
        <v>141</v>
      </c>
      <c r="F555" s="230">
        <v>35796</v>
      </c>
      <c r="G555" s="230" t="s">
        <v>276</v>
      </c>
      <c r="H555" s="230" t="s">
        <v>1377</v>
      </c>
      <c r="I555" s="230" t="s">
        <v>1436</v>
      </c>
      <c r="J555" s="230" t="s">
        <v>290</v>
      </c>
      <c r="K555" s="230">
        <v>2016</v>
      </c>
      <c r="L555" s="230" t="s">
        <v>276</v>
      </c>
    </row>
    <row r="556" spans="1:12" ht="17.25" customHeight="1" x14ac:dyDescent="0.3">
      <c r="A556" s="230">
        <v>421478</v>
      </c>
      <c r="B556" s="230" t="s">
        <v>2827</v>
      </c>
      <c r="C556" s="230" t="s">
        <v>1140</v>
      </c>
      <c r="D556" s="230" t="s">
        <v>406</v>
      </c>
      <c r="E556" s="230" t="s">
        <v>141</v>
      </c>
      <c r="F556" s="230">
        <v>35796</v>
      </c>
      <c r="G556" s="230" t="s">
        <v>276</v>
      </c>
      <c r="H556" s="230" t="s">
        <v>1377</v>
      </c>
      <c r="I556" s="230" t="s">
        <v>1436</v>
      </c>
      <c r="J556" s="230" t="s">
        <v>290</v>
      </c>
      <c r="K556" s="230">
        <v>2016</v>
      </c>
      <c r="L556" s="230" t="s">
        <v>276</v>
      </c>
    </row>
    <row r="557" spans="1:12" ht="17.25" customHeight="1" x14ac:dyDescent="0.3">
      <c r="A557" s="230">
        <v>420002</v>
      </c>
      <c r="B557" s="230" t="s">
        <v>2828</v>
      </c>
      <c r="C557" s="230" t="s">
        <v>2829</v>
      </c>
      <c r="D557" s="230" t="s">
        <v>391</v>
      </c>
      <c r="E557" s="230" t="s">
        <v>141</v>
      </c>
      <c r="F557" s="230">
        <v>35802</v>
      </c>
      <c r="G557" s="230" t="s">
        <v>276</v>
      </c>
      <c r="H557" s="230" t="s">
        <v>1377</v>
      </c>
      <c r="I557" s="230" t="s">
        <v>1436</v>
      </c>
      <c r="J557" s="230" t="s">
        <v>290</v>
      </c>
      <c r="K557" s="230">
        <v>2016</v>
      </c>
      <c r="L557" s="230" t="s">
        <v>276</v>
      </c>
    </row>
    <row r="558" spans="1:12" ht="17.25" customHeight="1" x14ac:dyDescent="0.3">
      <c r="A558" s="230">
        <v>420821</v>
      </c>
      <c r="B558" s="230" t="s">
        <v>2832</v>
      </c>
      <c r="C558" s="230" t="s">
        <v>433</v>
      </c>
      <c r="D558" s="230" t="s">
        <v>240</v>
      </c>
      <c r="E558" s="230" t="s">
        <v>141</v>
      </c>
      <c r="F558" s="230">
        <v>35856</v>
      </c>
      <c r="G558" s="230" t="s">
        <v>276</v>
      </c>
      <c r="H558" s="230" t="s">
        <v>1377</v>
      </c>
      <c r="I558" s="230" t="s">
        <v>1436</v>
      </c>
      <c r="J558" s="230" t="s">
        <v>290</v>
      </c>
      <c r="K558" s="230">
        <v>2016</v>
      </c>
      <c r="L558" s="230" t="s">
        <v>276</v>
      </c>
    </row>
    <row r="559" spans="1:12" ht="17.25" customHeight="1" x14ac:dyDescent="0.3">
      <c r="A559" s="230">
        <v>421140</v>
      </c>
      <c r="B559" s="230" t="s">
        <v>2839</v>
      </c>
      <c r="C559" s="230" t="s">
        <v>88</v>
      </c>
      <c r="D559" s="230" t="s">
        <v>351</v>
      </c>
      <c r="E559" s="230" t="s">
        <v>142</v>
      </c>
      <c r="F559" s="230">
        <v>35910</v>
      </c>
      <c r="G559" s="230" t="s">
        <v>276</v>
      </c>
      <c r="H559" s="230" t="s">
        <v>1377</v>
      </c>
      <c r="I559" s="230" t="s">
        <v>1436</v>
      </c>
      <c r="J559" s="230" t="s">
        <v>290</v>
      </c>
      <c r="K559" s="230">
        <v>2016</v>
      </c>
      <c r="L559" s="230" t="s">
        <v>276</v>
      </c>
    </row>
    <row r="560" spans="1:12" ht="17.25" customHeight="1" x14ac:dyDescent="0.3">
      <c r="A560" s="230">
        <v>421183</v>
      </c>
      <c r="B560" s="230" t="s">
        <v>2840</v>
      </c>
      <c r="C560" s="230" t="s">
        <v>572</v>
      </c>
      <c r="D560" s="230" t="s">
        <v>193</v>
      </c>
      <c r="E560" s="230" t="s">
        <v>142</v>
      </c>
      <c r="F560" s="230">
        <v>35925</v>
      </c>
      <c r="G560" s="230" t="s">
        <v>276</v>
      </c>
      <c r="H560" s="230" t="s">
        <v>1377</v>
      </c>
      <c r="I560" s="230" t="s">
        <v>1436</v>
      </c>
      <c r="J560" s="230" t="s">
        <v>290</v>
      </c>
      <c r="K560" s="230">
        <v>2016</v>
      </c>
      <c r="L560" s="230" t="s">
        <v>276</v>
      </c>
    </row>
    <row r="561" spans="1:12" ht="17.25" customHeight="1" x14ac:dyDescent="0.3">
      <c r="A561" s="230">
        <v>421149</v>
      </c>
      <c r="B561" s="230" t="s">
        <v>2845</v>
      </c>
      <c r="C561" s="230" t="s">
        <v>102</v>
      </c>
      <c r="D561" s="230" t="s">
        <v>244</v>
      </c>
      <c r="E561" s="230" t="s">
        <v>142</v>
      </c>
      <c r="F561" s="230">
        <v>35940</v>
      </c>
      <c r="G561" s="230" t="s">
        <v>276</v>
      </c>
      <c r="H561" s="230" t="s">
        <v>1377</v>
      </c>
      <c r="I561" s="230" t="s">
        <v>1436</v>
      </c>
      <c r="J561" s="230" t="s">
        <v>290</v>
      </c>
      <c r="K561" s="230">
        <v>2016</v>
      </c>
      <c r="L561" s="230" t="s">
        <v>276</v>
      </c>
    </row>
    <row r="562" spans="1:12" ht="17.25" customHeight="1" x14ac:dyDescent="0.3">
      <c r="A562" s="230">
        <v>420562</v>
      </c>
      <c r="B562" s="230" t="s">
        <v>839</v>
      </c>
      <c r="C562" s="230" t="s">
        <v>110</v>
      </c>
      <c r="D562" s="230" t="s">
        <v>228</v>
      </c>
      <c r="E562" s="230" t="s">
        <v>141</v>
      </c>
      <c r="F562" s="230">
        <v>35948</v>
      </c>
      <c r="G562" s="230" t="s">
        <v>276</v>
      </c>
      <c r="H562" s="230" t="s">
        <v>1377</v>
      </c>
      <c r="I562" s="230" t="s">
        <v>1436</v>
      </c>
      <c r="J562" s="230" t="s">
        <v>290</v>
      </c>
      <c r="K562" s="230">
        <v>2016</v>
      </c>
      <c r="L562" s="230" t="s">
        <v>276</v>
      </c>
    </row>
    <row r="563" spans="1:12" ht="17.25" customHeight="1" x14ac:dyDescent="0.3">
      <c r="A563" s="230">
        <v>422660</v>
      </c>
      <c r="B563" s="230" t="s">
        <v>2851</v>
      </c>
      <c r="C563" s="230" t="s">
        <v>97</v>
      </c>
      <c r="D563" s="230" t="s">
        <v>342</v>
      </c>
      <c r="E563" s="230" t="s">
        <v>142</v>
      </c>
      <c r="F563" s="230">
        <v>36061</v>
      </c>
      <c r="G563" s="230" t="s">
        <v>276</v>
      </c>
      <c r="H563" s="230" t="s">
        <v>1377</v>
      </c>
      <c r="I563" s="230" t="s">
        <v>1436</v>
      </c>
      <c r="J563" s="230" t="s">
        <v>290</v>
      </c>
      <c r="K563" s="230">
        <v>2016</v>
      </c>
      <c r="L563" s="230" t="s">
        <v>276</v>
      </c>
    </row>
    <row r="564" spans="1:12" ht="17.25" customHeight="1" x14ac:dyDescent="0.3">
      <c r="A564" s="230">
        <v>422423</v>
      </c>
      <c r="B564" s="230" t="s">
        <v>2853</v>
      </c>
      <c r="C564" s="230" t="s">
        <v>390</v>
      </c>
      <c r="D564" s="230" t="s">
        <v>386</v>
      </c>
      <c r="E564" s="230" t="s">
        <v>142</v>
      </c>
      <c r="F564" s="230">
        <v>36064</v>
      </c>
      <c r="G564" s="230" t="s">
        <v>276</v>
      </c>
      <c r="H564" s="230" t="s">
        <v>1377</v>
      </c>
      <c r="I564" s="230" t="s">
        <v>1436</v>
      </c>
      <c r="J564" s="230" t="s">
        <v>290</v>
      </c>
      <c r="K564" s="230">
        <v>2016</v>
      </c>
      <c r="L564" s="230" t="s">
        <v>276</v>
      </c>
    </row>
    <row r="565" spans="1:12" ht="17.25" customHeight="1" x14ac:dyDescent="0.3">
      <c r="A565" s="230">
        <v>423062</v>
      </c>
      <c r="B565" s="230" t="s">
        <v>2854</v>
      </c>
      <c r="C565" s="230" t="s">
        <v>134</v>
      </c>
      <c r="D565" s="230" t="s">
        <v>255</v>
      </c>
      <c r="E565" s="230" t="s">
        <v>142</v>
      </c>
      <c r="F565" s="230">
        <v>36076</v>
      </c>
      <c r="G565" s="230" t="s">
        <v>276</v>
      </c>
      <c r="H565" s="230" t="s">
        <v>1377</v>
      </c>
      <c r="I565" s="230" t="s">
        <v>1436</v>
      </c>
      <c r="J565" s="230" t="s">
        <v>290</v>
      </c>
      <c r="K565" s="230">
        <v>2016</v>
      </c>
      <c r="L565" s="230" t="s">
        <v>276</v>
      </c>
    </row>
    <row r="566" spans="1:12" ht="17.25" customHeight="1" x14ac:dyDescent="0.3">
      <c r="A566" s="230">
        <v>424829</v>
      </c>
      <c r="B566" s="230" t="s">
        <v>2858</v>
      </c>
      <c r="C566" s="230" t="s">
        <v>2859</v>
      </c>
      <c r="D566" s="230" t="s">
        <v>2706</v>
      </c>
      <c r="E566" s="230" t="s">
        <v>141</v>
      </c>
      <c r="F566" s="230">
        <v>36161</v>
      </c>
      <c r="G566" s="230" t="s">
        <v>276</v>
      </c>
      <c r="H566" s="230" t="s">
        <v>1377</v>
      </c>
      <c r="I566" s="230" t="s">
        <v>1436</v>
      </c>
      <c r="J566" s="230" t="s">
        <v>290</v>
      </c>
      <c r="K566" s="230">
        <v>2016</v>
      </c>
      <c r="L566" s="230" t="s">
        <v>276</v>
      </c>
    </row>
    <row r="567" spans="1:12" ht="17.25" customHeight="1" x14ac:dyDescent="0.3">
      <c r="A567" s="230">
        <v>421205</v>
      </c>
      <c r="B567" s="230" t="s">
        <v>2860</v>
      </c>
      <c r="C567" s="230" t="s">
        <v>2146</v>
      </c>
      <c r="D567" s="230" t="s">
        <v>366</v>
      </c>
      <c r="E567" s="230" t="s">
        <v>142</v>
      </c>
      <c r="F567" s="230">
        <v>36162</v>
      </c>
      <c r="G567" s="230" t="s">
        <v>276</v>
      </c>
      <c r="H567" s="230" t="s">
        <v>1377</v>
      </c>
      <c r="I567" s="230" t="s">
        <v>1436</v>
      </c>
      <c r="J567" s="230" t="s">
        <v>290</v>
      </c>
      <c r="K567" s="230">
        <v>2016</v>
      </c>
      <c r="L567" s="230" t="s">
        <v>276</v>
      </c>
    </row>
    <row r="568" spans="1:12" ht="17.25" customHeight="1" x14ac:dyDescent="0.3">
      <c r="A568" s="230">
        <v>422591</v>
      </c>
      <c r="B568" s="230" t="s">
        <v>2866</v>
      </c>
      <c r="C568" s="230" t="s">
        <v>61</v>
      </c>
      <c r="D568" s="230" t="s">
        <v>2867</v>
      </c>
      <c r="E568" s="230" t="s">
        <v>142</v>
      </c>
      <c r="F568" s="230">
        <v>36477</v>
      </c>
      <c r="G568" s="230" t="s">
        <v>276</v>
      </c>
      <c r="H568" s="230" t="s">
        <v>1377</v>
      </c>
      <c r="I568" s="230" t="s">
        <v>1436</v>
      </c>
      <c r="J568" s="230" t="s">
        <v>290</v>
      </c>
      <c r="K568" s="230">
        <v>2016</v>
      </c>
      <c r="L568" s="230" t="s">
        <v>276</v>
      </c>
    </row>
    <row r="569" spans="1:12" ht="17.25" customHeight="1" x14ac:dyDescent="0.3">
      <c r="A569" s="230">
        <v>423060</v>
      </c>
      <c r="B569" s="230" t="s">
        <v>2868</v>
      </c>
      <c r="C569" s="230" t="s">
        <v>577</v>
      </c>
      <c r="D569" s="230" t="s">
        <v>2869</v>
      </c>
      <c r="E569" s="230" t="s">
        <v>142</v>
      </c>
      <c r="F569" s="230">
        <v>36526</v>
      </c>
      <c r="G569" s="230" t="s">
        <v>276</v>
      </c>
      <c r="H569" s="230" t="s">
        <v>1377</v>
      </c>
      <c r="I569" s="230" t="s">
        <v>1436</v>
      </c>
      <c r="J569" s="230" t="s">
        <v>290</v>
      </c>
      <c r="K569" s="230">
        <v>2016</v>
      </c>
      <c r="L569" s="230" t="s">
        <v>276</v>
      </c>
    </row>
    <row r="570" spans="1:12" ht="17.25" customHeight="1" x14ac:dyDescent="0.3">
      <c r="A570" s="230">
        <v>421847</v>
      </c>
      <c r="B570" s="230" t="s">
        <v>2872</v>
      </c>
      <c r="C570" s="230" t="s">
        <v>496</v>
      </c>
      <c r="D570" s="230" t="s">
        <v>194</v>
      </c>
      <c r="E570" s="230" t="s">
        <v>141</v>
      </c>
      <c r="F570" s="230">
        <v>35431</v>
      </c>
      <c r="G570" s="230" t="s">
        <v>276</v>
      </c>
      <c r="H570" s="230" t="s">
        <v>1377</v>
      </c>
      <c r="I570" s="230" t="s">
        <v>1436</v>
      </c>
      <c r="J570" s="230" t="s">
        <v>291</v>
      </c>
      <c r="K570" s="230">
        <v>2016</v>
      </c>
      <c r="L570" s="230" t="s">
        <v>276</v>
      </c>
    </row>
    <row r="571" spans="1:12" ht="17.25" customHeight="1" x14ac:dyDescent="0.3">
      <c r="A571" s="230">
        <v>421164</v>
      </c>
      <c r="B571" s="230" t="s">
        <v>2874</v>
      </c>
      <c r="C571" s="230" t="s">
        <v>104</v>
      </c>
      <c r="D571" s="230" t="s">
        <v>2875</v>
      </c>
      <c r="E571" s="230" t="s">
        <v>142</v>
      </c>
      <c r="F571" s="230">
        <v>35796</v>
      </c>
      <c r="G571" s="230" t="s">
        <v>276</v>
      </c>
      <c r="H571" s="230" t="s">
        <v>1377</v>
      </c>
      <c r="I571" s="230" t="s">
        <v>1436</v>
      </c>
      <c r="J571" s="230" t="s">
        <v>291</v>
      </c>
      <c r="K571" s="230">
        <v>2016</v>
      </c>
      <c r="L571" s="230" t="s">
        <v>276</v>
      </c>
    </row>
    <row r="572" spans="1:12" ht="17.25" customHeight="1" x14ac:dyDescent="0.3">
      <c r="A572" s="230">
        <v>424797</v>
      </c>
      <c r="B572" s="230" t="s">
        <v>2877</v>
      </c>
      <c r="C572" s="230" t="s">
        <v>684</v>
      </c>
      <c r="D572" s="230" t="s">
        <v>91</v>
      </c>
      <c r="E572" s="230" t="s">
        <v>142</v>
      </c>
      <c r="F572" s="230">
        <v>35796</v>
      </c>
      <c r="G572" s="230" t="s">
        <v>276</v>
      </c>
      <c r="H572" s="230" t="s">
        <v>1377</v>
      </c>
      <c r="I572" s="230" t="s">
        <v>1436</v>
      </c>
      <c r="J572" s="230" t="s">
        <v>291</v>
      </c>
      <c r="K572" s="230">
        <v>2016</v>
      </c>
      <c r="L572" s="230" t="s">
        <v>276</v>
      </c>
    </row>
    <row r="573" spans="1:12" ht="17.25" customHeight="1" x14ac:dyDescent="0.3">
      <c r="A573" s="230">
        <v>422039</v>
      </c>
      <c r="B573" s="230" t="s">
        <v>2880</v>
      </c>
      <c r="C573" s="230" t="s">
        <v>113</v>
      </c>
      <c r="D573" s="230" t="s">
        <v>2881</v>
      </c>
      <c r="E573" s="230" t="s">
        <v>141</v>
      </c>
      <c r="F573" s="230">
        <v>35875</v>
      </c>
      <c r="G573" s="230" t="s">
        <v>276</v>
      </c>
      <c r="H573" s="230" t="s">
        <v>1377</v>
      </c>
      <c r="I573" s="230" t="s">
        <v>1436</v>
      </c>
      <c r="J573" s="230" t="s">
        <v>291</v>
      </c>
      <c r="K573" s="230">
        <v>2016</v>
      </c>
      <c r="L573" s="230" t="s">
        <v>276</v>
      </c>
    </row>
    <row r="574" spans="1:12" ht="17.25" customHeight="1" x14ac:dyDescent="0.3">
      <c r="A574" s="230">
        <v>421186</v>
      </c>
      <c r="B574" s="230" t="s">
        <v>2882</v>
      </c>
      <c r="C574" s="230" t="s">
        <v>643</v>
      </c>
      <c r="D574" s="230" t="s">
        <v>450</v>
      </c>
      <c r="E574" s="230" t="s">
        <v>142</v>
      </c>
      <c r="F574" s="230">
        <v>35923</v>
      </c>
      <c r="G574" s="230" t="s">
        <v>276</v>
      </c>
      <c r="H574" s="230" t="s">
        <v>1377</v>
      </c>
      <c r="I574" s="230" t="s">
        <v>1436</v>
      </c>
      <c r="J574" s="230" t="s">
        <v>291</v>
      </c>
      <c r="K574" s="230">
        <v>2016</v>
      </c>
      <c r="L574" s="230" t="s">
        <v>276</v>
      </c>
    </row>
    <row r="575" spans="1:12" ht="17.25" customHeight="1" x14ac:dyDescent="0.3">
      <c r="A575" s="230">
        <v>423083</v>
      </c>
      <c r="B575" s="230" t="s">
        <v>2883</v>
      </c>
      <c r="C575" s="230" t="s">
        <v>702</v>
      </c>
      <c r="D575" s="230" t="s">
        <v>896</v>
      </c>
      <c r="E575" s="230" t="s">
        <v>142</v>
      </c>
      <c r="F575" s="230">
        <v>35951</v>
      </c>
      <c r="G575" s="230" t="s">
        <v>276</v>
      </c>
      <c r="H575" s="230" t="s">
        <v>1377</v>
      </c>
      <c r="I575" s="230" t="s">
        <v>1436</v>
      </c>
      <c r="J575" s="230" t="s">
        <v>291</v>
      </c>
      <c r="K575" s="230">
        <v>2016</v>
      </c>
      <c r="L575" s="230" t="s">
        <v>276</v>
      </c>
    </row>
    <row r="576" spans="1:12" ht="17.25" customHeight="1" x14ac:dyDescent="0.3">
      <c r="A576" s="230">
        <v>422215</v>
      </c>
      <c r="B576" s="230" t="s">
        <v>2893</v>
      </c>
      <c r="C576" s="230" t="s">
        <v>82</v>
      </c>
      <c r="D576" s="230" t="s">
        <v>200</v>
      </c>
      <c r="E576" s="230" t="s">
        <v>141</v>
      </c>
      <c r="F576" s="230">
        <v>36189</v>
      </c>
      <c r="G576" s="230" t="s">
        <v>276</v>
      </c>
      <c r="H576" s="230" t="s">
        <v>1377</v>
      </c>
      <c r="I576" s="230" t="s">
        <v>1436</v>
      </c>
      <c r="J576" s="230" t="s">
        <v>291</v>
      </c>
      <c r="K576" s="230">
        <v>2016</v>
      </c>
      <c r="L576" s="230" t="s">
        <v>276</v>
      </c>
    </row>
    <row r="577" spans="1:12" ht="17.25" customHeight="1" x14ac:dyDescent="0.3">
      <c r="A577" s="230">
        <v>421970</v>
      </c>
      <c r="B577" s="230" t="s">
        <v>2895</v>
      </c>
      <c r="C577" s="230" t="s">
        <v>402</v>
      </c>
      <c r="D577" s="230" t="s">
        <v>199</v>
      </c>
      <c r="E577" s="230" t="s">
        <v>141</v>
      </c>
      <c r="F577" s="230">
        <v>35982</v>
      </c>
      <c r="G577" s="230" t="s">
        <v>276</v>
      </c>
      <c r="H577" s="230" t="s">
        <v>1377</v>
      </c>
      <c r="I577" s="230" t="s">
        <v>1436</v>
      </c>
      <c r="J577" s="230" t="s">
        <v>291</v>
      </c>
      <c r="K577" s="230">
        <v>2016</v>
      </c>
      <c r="L577" s="230" t="s">
        <v>276</v>
      </c>
    </row>
    <row r="578" spans="1:12" ht="17.25" customHeight="1" x14ac:dyDescent="0.3">
      <c r="A578" s="230">
        <v>421586</v>
      </c>
      <c r="B578" s="230" t="s">
        <v>2898</v>
      </c>
      <c r="C578" s="230" t="s">
        <v>66</v>
      </c>
      <c r="D578" s="230" t="s">
        <v>248</v>
      </c>
      <c r="E578" s="230" t="s">
        <v>141</v>
      </c>
      <c r="F578" s="230">
        <v>36161</v>
      </c>
      <c r="G578" s="230" t="s">
        <v>276</v>
      </c>
      <c r="H578" s="230" t="s">
        <v>1377</v>
      </c>
      <c r="I578" s="230" t="s">
        <v>1436</v>
      </c>
      <c r="J578" s="230" t="s">
        <v>291</v>
      </c>
      <c r="K578" s="230">
        <v>2016</v>
      </c>
      <c r="L578" s="230" t="s">
        <v>276</v>
      </c>
    </row>
    <row r="579" spans="1:12" ht="17.25" customHeight="1" x14ac:dyDescent="0.3">
      <c r="A579" s="230">
        <v>423239</v>
      </c>
      <c r="B579" s="230" t="s">
        <v>2903</v>
      </c>
      <c r="C579" s="230" t="s">
        <v>396</v>
      </c>
      <c r="D579" s="230" t="s">
        <v>700</v>
      </c>
      <c r="E579" s="230" t="s">
        <v>142</v>
      </c>
      <c r="F579" s="230">
        <v>31668</v>
      </c>
      <c r="G579" s="230" t="s">
        <v>276</v>
      </c>
      <c r="H579" s="230" t="s">
        <v>1377</v>
      </c>
      <c r="I579" s="230" t="s">
        <v>1436</v>
      </c>
      <c r="J579" s="230" t="s">
        <v>290</v>
      </c>
      <c r="K579" s="230">
        <v>2017</v>
      </c>
      <c r="L579" s="230" t="s">
        <v>276</v>
      </c>
    </row>
    <row r="580" spans="1:12" ht="17.25" customHeight="1" x14ac:dyDescent="0.3">
      <c r="A580" s="230">
        <v>423847</v>
      </c>
      <c r="B580" s="230" t="s">
        <v>828</v>
      </c>
      <c r="C580" s="230" t="s">
        <v>83</v>
      </c>
      <c r="D580" s="230" t="s">
        <v>2904</v>
      </c>
      <c r="E580" s="230" t="s">
        <v>141</v>
      </c>
      <c r="F580" s="230">
        <v>35535</v>
      </c>
      <c r="G580" s="230" t="s">
        <v>276</v>
      </c>
      <c r="H580" s="230" t="s">
        <v>1377</v>
      </c>
      <c r="I580" s="230" t="s">
        <v>1436</v>
      </c>
      <c r="J580" s="230" t="s">
        <v>290</v>
      </c>
      <c r="K580" s="230">
        <v>2017</v>
      </c>
      <c r="L580" s="230" t="s">
        <v>276</v>
      </c>
    </row>
    <row r="581" spans="1:12" ht="17.25" customHeight="1" x14ac:dyDescent="0.3">
      <c r="A581" s="230">
        <v>423068</v>
      </c>
      <c r="B581" s="230" t="s">
        <v>2905</v>
      </c>
      <c r="C581" s="230" t="s">
        <v>79</v>
      </c>
      <c r="D581" s="230" t="s">
        <v>2906</v>
      </c>
      <c r="E581" s="230" t="s">
        <v>142</v>
      </c>
      <c r="F581" s="230">
        <v>35796</v>
      </c>
      <c r="G581" s="230" t="s">
        <v>276</v>
      </c>
      <c r="H581" s="230" t="s">
        <v>1377</v>
      </c>
      <c r="I581" s="230" t="s">
        <v>1436</v>
      </c>
      <c r="J581" s="230" t="s">
        <v>290</v>
      </c>
      <c r="K581" s="230">
        <v>2017</v>
      </c>
      <c r="L581" s="230" t="s">
        <v>276</v>
      </c>
    </row>
    <row r="582" spans="1:12" ht="17.25" customHeight="1" x14ac:dyDescent="0.3">
      <c r="A582" s="230">
        <v>422499</v>
      </c>
      <c r="B582" s="230" t="s">
        <v>2907</v>
      </c>
      <c r="C582" s="230" t="s">
        <v>97</v>
      </c>
      <c r="D582" s="230" t="s">
        <v>196</v>
      </c>
      <c r="E582" s="230" t="s">
        <v>141</v>
      </c>
      <c r="F582" s="230">
        <v>35912</v>
      </c>
      <c r="G582" s="230" t="s">
        <v>276</v>
      </c>
      <c r="H582" s="230" t="s">
        <v>1377</v>
      </c>
      <c r="I582" s="230" t="s">
        <v>1436</v>
      </c>
      <c r="J582" s="230" t="s">
        <v>290</v>
      </c>
      <c r="K582" s="230">
        <v>2017</v>
      </c>
      <c r="L582" s="230" t="s">
        <v>276</v>
      </c>
    </row>
    <row r="583" spans="1:12" ht="17.25" customHeight="1" x14ac:dyDescent="0.3">
      <c r="A583" s="230">
        <v>423785</v>
      </c>
      <c r="B583" s="230" t="s">
        <v>2912</v>
      </c>
      <c r="C583" s="230" t="s">
        <v>70</v>
      </c>
      <c r="D583" s="230" t="s">
        <v>2913</v>
      </c>
      <c r="E583" s="230" t="s">
        <v>141</v>
      </c>
      <c r="F583" s="230">
        <v>36281</v>
      </c>
      <c r="G583" s="230" t="s">
        <v>276</v>
      </c>
      <c r="H583" s="230" t="s">
        <v>1377</v>
      </c>
      <c r="I583" s="230" t="s">
        <v>1436</v>
      </c>
      <c r="J583" s="230" t="s">
        <v>290</v>
      </c>
      <c r="K583" s="230">
        <v>2017</v>
      </c>
      <c r="L583" s="230" t="s">
        <v>276</v>
      </c>
    </row>
    <row r="584" spans="1:12" ht="17.25" customHeight="1" x14ac:dyDescent="0.3">
      <c r="A584" s="230">
        <v>423704</v>
      </c>
      <c r="B584" s="230" t="s">
        <v>2916</v>
      </c>
      <c r="C584" s="230" t="s">
        <v>453</v>
      </c>
      <c r="D584" s="230" t="s">
        <v>446</v>
      </c>
      <c r="E584" s="230" t="s">
        <v>141</v>
      </c>
      <c r="F584" s="230">
        <v>36341</v>
      </c>
      <c r="G584" s="230" t="s">
        <v>2917</v>
      </c>
      <c r="H584" s="230" t="s">
        <v>1377</v>
      </c>
      <c r="I584" s="230" t="s">
        <v>1436</v>
      </c>
      <c r="J584" s="230" t="s">
        <v>290</v>
      </c>
      <c r="K584" s="230">
        <v>2017</v>
      </c>
      <c r="L584" s="230" t="s">
        <v>276</v>
      </c>
    </row>
    <row r="585" spans="1:12" ht="17.25" customHeight="1" x14ac:dyDescent="0.3">
      <c r="A585" s="230">
        <v>422647</v>
      </c>
      <c r="B585" s="230" t="s">
        <v>2919</v>
      </c>
      <c r="C585" s="230" t="s">
        <v>607</v>
      </c>
      <c r="D585" s="230" t="s">
        <v>612</v>
      </c>
      <c r="E585" s="230" t="s">
        <v>142</v>
      </c>
      <c r="F585" s="230">
        <v>36416</v>
      </c>
      <c r="G585" s="230" t="s">
        <v>276</v>
      </c>
      <c r="H585" s="230" t="s">
        <v>1377</v>
      </c>
      <c r="I585" s="230" t="s">
        <v>1436</v>
      </c>
      <c r="J585" s="230" t="s">
        <v>290</v>
      </c>
      <c r="K585" s="230">
        <v>2017</v>
      </c>
      <c r="L585" s="230" t="s">
        <v>276</v>
      </c>
    </row>
    <row r="586" spans="1:12" ht="17.25" customHeight="1" x14ac:dyDescent="0.3">
      <c r="A586" s="230">
        <v>423699</v>
      </c>
      <c r="B586" s="230" t="s">
        <v>2920</v>
      </c>
      <c r="C586" s="230" t="s">
        <v>99</v>
      </c>
      <c r="D586" s="230" t="s">
        <v>2921</v>
      </c>
      <c r="E586" s="230" t="s">
        <v>141</v>
      </c>
      <c r="F586" s="230">
        <v>36423</v>
      </c>
      <c r="G586" s="230" t="s">
        <v>276</v>
      </c>
      <c r="H586" s="230" t="s">
        <v>1377</v>
      </c>
      <c r="I586" s="230" t="s">
        <v>1436</v>
      </c>
      <c r="J586" s="230" t="s">
        <v>290</v>
      </c>
      <c r="K586" s="230">
        <v>2017</v>
      </c>
      <c r="L586" s="230" t="s">
        <v>276</v>
      </c>
    </row>
    <row r="587" spans="1:12" ht="17.25" customHeight="1" x14ac:dyDescent="0.3">
      <c r="A587" s="230">
        <v>422956</v>
      </c>
      <c r="B587" s="230" t="s">
        <v>2922</v>
      </c>
      <c r="C587" s="230" t="s">
        <v>2134</v>
      </c>
      <c r="D587" s="230" t="s">
        <v>228</v>
      </c>
      <c r="E587" s="230" t="s">
        <v>142</v>
      </c>
      <c r="F587" s="230">
        <v>36464</v>
      </c>
      <c r="G587" s="230" t="s">
        <v>276</v>
      </c>
      <c r="H587" s="230" t="s">
        <v>1377</v>
      </c>
      <c r="I587" s="230" t="s">
        <v>1436</v>
      </c>
      <c r="J587" s="230" t="s">
        <v>290</v>
      </c>
      <c r="K587" s="230">
        <v>2017</v>
      </c>
      <c r="L587" s="230" t="s">
        <v>276</v>
      </c>
    </row>
    <row r="588" spans="1:12" ht="17.25" customHeight="1" x14ac:dyDescent="0.3">
      <c r="A588" s="230">
        <v>422637</v>
      </c>
      <c r="B588" s="230" t="s">
        <v>2923</v>
      </c>
      <c r="C588" s="230" t="s">
        <v>415</v>
      </c>
      <c r="D588" s="230" t="s">
        <v>2924</v>
      </c>
      <c r="E588" s="230" t="s">
        <v>142</v>
      </c>
      <c r="F588" s="230">
        <v>36469</v>
      </c>
      <c r="G588" s="230" t="s">
        <v>276</v>
      </c>
      <c r="H588" s="230" t="s">
        <v>1377</v>
      </c>
      <c r="I588" s="230" t="s">
        <v>1436</v>
      </c>
      <c r="J588" s="230" t="s">
        <v>290</v>
      </c>
      <c r="K588" s="230">
        <v>2017</v>
      </c>
      <c r="L588" s="230" t="s">
        <v>276</v>
      </c>
    </row>
    <row r="589" spans="1:12" ht="17.25" customHeight="1" x14ac:dyDescent="0.3">
      <c r="A589" s="230">
        <v>423934</v>
      </c>
      <c r="B589" s="230" t="s">
        <v>2926</v>
      </c>
      <c r="C589" s="230" t="s">
        <v>83</v>
      </c>
      <c r="D589" s="230" t="s">
        <v>2927</v>
      </c>
      <c r="E589" s="230" t="s">
        <v>142</v>
      </c>
      <c r="F589" s="230">
        <v>36526</v>
      </c>
      <c r="G589" s="230" t="s">
        <v>276</v>
      </c>
      <c r="H589" s="230" t="s">
        <v>1377</v>
      </c>
      <c r="I589" s="230" t="s">
        <v>1436</v>
      </c>
      <c r="J589" s="230" t="s">
        <v>290</v>
      </c>
      <c r="K589" s="230">
        <v>2017</v>
      </c>
      <c r="L589" s="230" t="s">
        <v>276</v>
      </c>
    </row>
    <row r="590" spans="1:12" ht="17.25" customHeight="1" x14ac:dyDescent="0.3">
      <c r="A590" s="230">
        <v>422917</v>
      </c>
      <c r="B590" s="230" t="s">
        <v>2928</v>
      </c>
      <c r="C590" s="230" t="s">
        <v>68</v>
      </c>
      <c r="D590" s="230" t="s">
        <v>676</v>
      </c>
      <c r="E590" s="230" t="s">
        <v>141</v>
      </c>
      <c r="F590" s="230">
        <v>36526</v>
      </c>
      <c r="G590" s="230" t="s">
        <v>276</v>
      </c>
      <c r="H590" s="230" t="s">
        <v>1377</v>
      </c>
      <c r="I590" s="230" t="s">
        <v>1436</v>
      </c>
      <c r="J590" s="230" t="s">
        <v>290</v>
      </c>
      <c r="K590" s="230">
        <v>2017</v>
      </c>
      <c r="L590" s="230" t="s">
        <v>276</v>
      </c>
    </row>
    <row r="591" spans="1:12" ht="17.25" customHeight="1" x14ac:dyDescent="0.3">
      <c r="A591" s="230">
        <v>426324</v>
      </c>
      <c r="B591" s="230" t="s">
        <v>2930</v>
      </c>
      <c r="C591" s="230" t="s">
        <v>119</v>
      </c>
      <c r="D591" s="230" t="s">
        <v>256</v>
      </c>
      <c r="E591" s="230" t="s">
        <v>141</v>
      </c>
      <c r="F591" s="230">
        <v>36535</v>
      </c>
      <c r="G591" s="230" t="s">
        <v>276</v>
      </c>
      <c r="H591" s="230" t="s">
        <v>1377</v>
      </c>
      <c r="I591" s="230" t="s">
        <v>1436</v>
      </c>
      <c r="J591" s="230" t="s">
        <v>290</v>
      </c>
      <c r="K591" s="230">
        <v>2017</v>
      </c>
      <c r="L591" s="230" t="s">
        <v>276</v>
      </c>
    </row>
    <row r="592" spans="1:12" ht="17.25" customHeight="1" x14ac:dyDescent="0.3">
      <c r="A592" s="230">
        <v>425966</v>
      </c>
      <c r="B592" s="230" t="s">
        <v>2932</v>
      </c>
      <c r="C592" s="230" t="s">
        <v>122</v>
      </c>
      <c r="D592" s="230" t="s">
        <v>758</v>
      </c>
      <c r="E592" s="230" t="s">
        <v>142</v>
      </c>
      <c r="F592" s="230" t="s">
        <v>1685</v>
      </c>
      <c r="G592" s="230" t="s">
        <v>276</v>
      </c>
      <c r="H592" s="230" t="s">
        <v>1377</v>
      </c>
      <c r="I592" s="230" t="s">
        <v>1436</v>
      </c>
      <c r="J592" s="230" t="s">
        <v>290</v>
      </c>
      <c r="K592" s="230">
        <v>2017</v>
      </c>
      <c r="L592" s="230" t="s">
        <v>276</v>
      </c>
    </row>
    <row r="593" spans="1:12" ht="17.25" customHeight="1" x14ac:dyDescent="0.3">
      <c r="A593" s="230">
        <v>423106</v>
      </c>
      <c r="B593" s="230" t="s">
        <v>2935</v>
      </c>
      <c r="C593" s="230" t="s">
        <v>63</v>
      </c>
      <c r="D593" s="230" t="s">
        <v>201</v>
      </c>
      <c r="E593" s="230" t="s">
        <v>142</v>
      </c>
      <c r="F593" s="230">
        <v>35436</v>
      </c>
      <c r="G593" s="230" t="s">
        <v>276</v>
      </c>
      <c r="H593" s="230" t="s">
        <v>1377</v>
      </c>
      <c r="I593" s="230" t="s">
        <v>1436</v>
      </c>
      <c r="J593" s="230" t="s">
        <v>291</v>
      </c>
      <c r="K593" s="230">
        <v>2017</v>
      </c>
      <c r="L593" s="230" t="s">
        <v>276</v>
      </c>
    </row>
    <row r="594" spans="1:12" ht="17.25" customHeight="1" x14ac:dyDescent="0.3">
      <c r="A594" s="230">
        <v>422563</v>
      </c>
      <c r="B594" s="230" t="s">
        <v>2936</v>
      </c>
      <c r="C594" s="230" t="s">
        <v>412</v>
      </c>
      <c r="D594" s="230" t="s">
        <v>199</v>
      </c>
      <c r="E594" s="230" t="s">
        <v>141</v>
      </c>
      <c r="F594" s="230">
        <v>35655</v>
      </c>
      <c r="G594" s="230" t="s">
        <v>276</v>
      </c>
      <c r="H594" s="230" t="s">
        <v>1377</v>
      </c>
      <c r="I594" s="230" t="s">
        <v>1436</v>
      </c>
      <c r="J594" s="230" t="s">
        <v>291</v>
      </c>
      <c r="K594" s="230">
        <v>2017</v>
      </c>
      <c r="L594" s="230" t="s">
        <v>276</v>
      </c>
    </row>
    <row r="595" spans="1:12" ht="17.25" customHeight="1" x14ac:dyDescent="0.3">
      <c r="A595" s="230">
        <v>423904</v>
      </c>
      <c r="B595" s="230" t="s">
        <v>2937</v>
      </c>
      <c r="C595" s="230" t="s">
        <v>491</v>
      </c>
      <c r="D595" s="230" t="s">
        <v>248</v>
      </c>
      <c r="E595" s="230" t="s">
        <v>141</v>
      </c>
      <c r="F595" s="230">
        <v>36020</v>
      </c>
      <c r="G595" s="230" t="s">
        <v>276</v>
      </c>
      <c r="H595" s="230" t="s">
        <v>1377</v>
      </c>
      <c r="I595" s="230" t="s">
        <v>1436</v>
      </c>
      <c r="J595" s="230" t="s">
        <v>291</v>
      </c>
      <c r="K595" s="230">
        <v>2017</v>
      </c>
      <c r="L595" s="230" t="s">
        <v>276</v>
      </c>
    </row>
    <row r="596" spans="1:12" ht="17.25" customHeight="1" x14ac:dyDescent="0.3">
      <c r="A596" s="230">
        <v>423048</v>
      </c>
      <c r="B596" s="230" t="s">
        <v>2944</v>
      </c>
      <c r="C596" s="230" t="s">
        <v>387</v>
      </c>
      <c r="D596" s="230" t="s">
        <v>249</v>
      </c>
      <c r="E596" s="230" t="s">
        <v>141</v>
      </c>
      <c r="F596" s="230">
        <v>36455</v>
      </c>
      <c r="G596" s="230" t="s">
        <v>276</v>
      </c>
      <c r="H596" s="230" t="s">
        <v>1377</v>
      </c>
      <c r="I596" s="230" t="s">
        <v>1436</v>
      </c>
      <c r="J596" s="230" t="s">
        <v>291</v>
      </c>
      <c r="K596" s="230">
        <v>2017</v>
      </c>
      <c r="L596" s="230" t="s">
        <v>276</v>
      </c>
    </row>
    <row r="597" spans="1:12" ht="17.25" customHeight="1" x14ac:dyDescent="0.3">
      <c r="A597" s="230">
        <v>422099</v>
      </c>
      <c r="B597" s="230" t="s">
        <v>2953</v>
      </c>
      <c r="C597" s="230" t="s">
        <v>337</v>
      </c>
      <c r="D597" s="230" t="s">
        <v>242</v>
      </c>
      <c r="E597" s="230" t="s">
        <v>141</v>
      </c>
      <c r="F597" s="230">
        <v>36164</v>
      </c>
      <c r="G597" s="230" t="s">
        <v>276</v>
      </c>
      <c r="H597" s="230" t="s">
        <v>1377</v>
      </c>
      <c r="I597" s="230" t="s">
        <v>1436</v>
      </c>
      <c r="J597" s="230" t="s">
        <v>291</v>
      </c>
      <c r="K597" s="230">
        <v>2017</v>
      </c>
      <c r="L597" s="230" t="s">
        <v>276</v>
      </c>
    </row>
    <row r="598" spans="1:12" ht="17.25" customHeight="1" x14ac:dyDescent="0.3">
      <c r="A598" s="230">
        <v>422928</v>
      </c>
      <c r="B598" s="230" t="s">
        <v>2954</v>
      </c>
      <c r="C598" s="230" t="s">
        <v>88</v>
      </c>
      <c r="D598" s="230" t="s">
        <v>2955</v>
      </c>
      <c r="E598" s="230" t="s">
        <v>142</v>
      </c>
      <c r="F598" s="230">
        <v>36332</v>
      </c>
      <c r="G598" s="230" t="s">
        <v>276</v>
      </c>
      <c r="H598" s="230" t="s">
        <v>1377</v>
      </c>
      <c r="I598" s="230" t="s">
        <v>1436</v>
      </c>
      <c r="J598" s="230" t="s">
        <v>291</v>
      </c>
      <c r="K598" s="230">
        <v>2017</v>
      </c>
      <c r="L598" s="230" t="s">
        <v>276</v>
      </c>
    </row>
    <row r="599" spans="1:12" ht="17.25" customHeight="1" x14ac:dyDescent="0.3">
      <c r="A599" s="230">
        <v>423095</v>
      </c>
      <c r="B599" s="230" t="s">
        <v>2956</v>
      </c>
      <c r="C599" s="230" t="s">
        <v>897</v>
      </c>
      <c r="D599" s="230" t="s">
        <v>443</v>
      </c>
      <c r="E599" s="230" t="s">
        <v>142</v>
      </c>
      <c r="F599" s="230">
        <v>36526</v>
      </c>
      <c r="G599" s="230" t="s">
        <v>276</v>
      </c>
      <c r="H599" s="230" t="s">
        <v>1377</v>
      </c>
      <c r="I599" s="230" t="s">
        <v>1436</v>
      </c>
      <c r="J599" s="230" t="s">
        <v>291</v>
      </c>
      <c r="K599" s="230">
        <v>2017</v>
      </c>
      <c r="L599" s="230" t="s">
        <v>276</v>
      </c>
    </row>
    <row r="600" spans="1:12" ht="17.25" customHeight="1" x14ac:dyDescent="0.3">
      <c r="A600" s="230">
        <v>426959</v>
      </c>
      <c r="B600" s="230" t="s">
        <v>2958</v>
      </c>
      <c r="C600" s="230" t="s">
        <v>83</v>
      </c>
      <c r="D600" s="230" t="s">
        <v>222</v>
      </c>
      <c r="E600" s="230" t="s">
        <v>142</v>
      </c>
      <c r="F600" s="230">
        <v>36191</v>
      </c>
      <c r="G600" s="230" t="s">
        <v>276</v>
      </c>
      <c r="H600" s="230" t="s">
        <v>1377</v>
      </c>
      <c r="I600" s="230" t="s">
        <v>1436</v>
      </c>
      <c r="J600" s="230" t="s">
        <v>290</v>
      </c>
      <c r="K600" s="230" t="s">
        <v>1405</v>
      </c>
      <c r="L600" s="230" t="s">
        <v>276</v>
      </c>
    </row>
    <row r="601" spans="1:12" ht="17.25" customHeight="1" x14ac:dyDescent="0.3">
      <c r="A601" s="230">
        <v>426834</v>
      </c>
      <c r="B601" s="230" t="s">
        <v>2959</v>
      </c>
      <c r="C601" s="230" t="s">
        <v>130</v>
      </c>
      <c r="D601" s="230" t="s">
        <v>240</v>
      </c>
      <c r="E601" s="230" t="s">
        <v>142</v>
      </c>
      <c r="F601" s="230">
        <v>36284</v>
      </c>
      <c r="G601" s="230" t="s">
        <v>276</v>
      </c>
      <c r="H601" s="230" t="s">
        <v>1377</v>
      </c>
      <c r="I601" s="230" t="s">
        <v>1436</v>
      </c>
      <c r="J601" s="230" t="s">
        <v>290</v>
      </c>
      <c r="K601" s="230" t="s">
        <v>1406</v>
      </c>
      <c r="L601" s="230" t="s">
        <v>276</v>
      </c>
    </row>
    <row r="602" spans="1:12" ht="17.25" customHeight="1" x14ac:dyDescent="0.3">
      <c r="A602" s="230">
        <v>425063</v>
      </c>
      <c r="B602" s="230" t="s">
        <v>2965</v>
      </c>
      <c r="C602" s="230" t="s">
        <v>307</v>
      </c>
      <c r="D602" s="230" t="s">
        <v>358</v>
      </c>
      <c r="E602" s="230" t="s">
        <v>141</v>
      </c>
      <c r="F602" s="230">
        <v>33023</v>
      </c>
      <c r="G602" s="230" t="s">
        <v>276</v>
      </c>
      <c r="H602" s="230" t="s">
        <v>1377</v>
      </c>
      <c r="I602" s="230" t="s">
        <v>1436</v>
      </c>
      <c r="J602" s="230" t="s">
        <v>291</v>
      </c>
      <c r="K602" s="230">
        <v>2008</v>
      </c>
      <c r="L602" s="230" t="s">
        <v>1380</v>
      </c>
    </row>
    <row r="603" spans="1:12" ht="17.25" customHeight="1" x14ac:dyDescent="0.3">
      <c r="A603" s="230">
        <v>424935</v>
      </c>
      <c r="B603" s="230" t="s">
        <v>2967</v>
      </c>
      <c r="C603" s="230" t="s">
        <v>63</v>
      </c>
      <c r="D603" s="230" t="s">
        <v>230</v>
      </c>
      <c r="E603" s="230" t="s">
        <v>142</v>
      </c>
      <c r="F603" s="230">
        <v>34441</v>
      </c>
      <c r="G603" s="230" t="s">
        <v>276</v>
      </c>
      <c r="H603" s="230" t="s">
        <v>1377</v>
      </c>
      <c r="I603" s="230" t="s">
        <v>1436</v>
      </c>
      <c r="J603" s="230" t="s">
        <v>291</v>
      </c>
      <c r="K603" s="230">
        <v>2012</v>
      </c>
      <c r="L603" s="230" t="s">
        <v>1380</v>
      </c>
    </row>
    <row r="604" spans="1:12" ht="17.25" customHeight="1" x14ac:dyDescent="0.3">
      <c r="A604" s="230">
        <v>424464</v>
      </c>
      <c r="B604" s="230" t="s">
        <v>2968</v>
      </c>
      <c r="C604" s="230" t="s">
        <v>642</v>
      </c>
      <c r="D604" s="230" t="s">
        <v>211</v>
      </c>
      <c r="E604" s="230" t="s">
        <v>142</v>
      </c>
      <c r="F604" s="230">
        <v>35929</v>
      </c>
      <c r="G604" s="230" t="s">
        <v>276</v>
      </c>
      <c r="H604" s="230" t="s">
        <v>1377</v>
      </c>
      <c r="I604" s="230" t="s">
        <v>1436</v>
      </c>
      <c r="J604" s="230" t="s">
        <v>290</v>
      </c>
      <c r="K604" s="230">
        <v>2016</v>
      </c>
      <c r="L604" s="230" t="s">
        <v>1380</v>
      </c>
    </row>
    <row r="605" spans="1:12" ht="17.25" customHeight="1" x14ac:dyDescent="0.3">
      <c r="A605" s="230">
        <v>424876</v>
      </c>
      <c r="B605" s="230" t="s">
        <v>2976</v>
      </c>
      <c r="C605" s="230" t="s">
        <v>490</v>
      </c>
      <c r="D605" s="230" t="s">
        <v>129</v>
      </c>
      <c r="E605" s="230" t="s">
        <v>141</v>
      </c>
      <c r="F605" s="230">
        <v>31780</v>
      </c>
      <c r="G605" s="230" t="s">
        <v>276</v>
      </c>
      <c r="H605" s="230" t="s">
        <v>1377</v>
      </c>
      <c r="I605" s="230" t="s">
        <v>1436</v>
      </c>
      <c r="J605" s="230" t="s">
        <v>291</v>
      </c>
      <c r="K605" s="230">
        <v>2004</v>
      </c>
      <c r="L605" s="230" t="s">
        <v>281</v>
      </c>
    </row>
    <row r="606" spans="1:12" ht="17.25" customHeight="1" x14ac:dyDescent="0.3">
      <c r="A606" s="230">
        <v>419489</v>
      </c>
      <c r="B606" s="230" t="s">
        <v>2985</v>
      </c>
      <c r="C606" s="230" t="s">
        <v>578</v>
      </c>
      <c r="D606" s="230" t="s">
        <v>423</v>
      </c>
      <c r="E606" s="230" t="s">
        <v>142</v>
      </c>
      <c r="F606" s="230">
        <v>32327</v>
      </c>
      <c r="G606" s="230" t="s">
        <v>276</v>
      </c>
      <c r="H606" s="230" t="s">
        <v>1377</v>
      </c>
      <c r="I606" s="230" t="s">
        <v>1436</v>
      </c>
      <c r="J606" s="230" t="s">
        <v>290</v>
      </c>
      <c r="K606" s="230">
        <v>2006</v>
      </c>
      <c r="L606" s="230" t="s">
        <v>281</v>
      </c>
    </row>
    <row r="607" spans="1:12" ht="17.25" customHeight="1" x14ac:dyDescent="0.3">
      <c r="A607" s="230">
        <v>425734</v>
      </c>
      <c r="B607" s="230" t="s">
        <v>2988</v>
      </c>
      <c r="C607" s="230" t="s">
        <v>685</v>
      </c>
      <c r="D607" s="230" t="s">
        <v>245</v>
      </c>
      <c r="E607" s="230" t="s">
        <v>142</v>
      </c>
      <c r="F607" s="230">
        <v>33606</v>
      </c>
      <c r="G607" s="230" t="s">
        <v>276</v>
      </c>
      <c r="H607" s="230" t="s">
        <v>1377</v>
      </c>
      <c r="I607" s="230" t="s">
        <v>1436</v>
      </c>
      <c r="J607" s="230" t="s">
        <v>290</v>
      </c>
      <c r="K607" s="230">
        <v>2010</v>
      </c>
      <c r="L607" s="230" t="s">
        <v>281</v>
      </c>
    </row>
    <row r="608" spans="1:12" ht="17.25" customHeight="1" x14ac:dyDescent="0.3">
      <c r="A608" s="230">
        <v>423025</v>
      </c>
      <c r="B608" s="230" t="s">
        <v>3001</v>
      </c>
      <c r="C608" s="230" t="s">
        <v>126</v>
      </c>
      <c r="D608" s="230" t="s">
        <v>3002</v>
      </c>
      <c r="E608" s="230" t="s">
        <v>142</v>
      </c>
      <c r="F608" s="230">
        <v>34414</v>
      </c>
      <c r="G608" s="230" t="s">
        <v>1382</v>
      </c>
      <c r="H608" s="230" t="s">
        <v>1377</v>
      </c>
      <c r="I608" s="230" t="s">
        <v>1436</v>
      </c>
      <c r="J608" s="230" t="s">
        <v>291</v>
      </c>
      <c r="K608" s="230">
        <v>2012</v>
      </c>
      <c r="L608" s="230" t="s">
        <v>281</v>
      </c>
    </row>
    <row r="609" spans="1:12" ht="17.25" customHeight="1" x14ac:dyDescent="0.3">
      <c r="A609" s="230">
        <v>424319</v>
      </c>
      <c r="B609" s="230" t="s">
        <v>3005</v>
      </c>
      <c r="C609" s="230" t="s">
        <v>3006</v>
      </c>
      <c r="D609" s="230" t="s">
        <v>210</v>
      </c>
      <c r="E609" s="230" t="s">
        <v>142</v>
      </c>
      <c r="F609" s="230">
        <v>35088</v>
      </c>
      <c r="G609" s="230" t="s">
        <v>276</v>
      </c>
      <c r="H609" s="230" t="s">
        <v>1377</v>
      </c>
      <c r="I609" s="230" t="s">
        <v>1436</v>
      </c>
      <c r="J609" s="230" t="s">
        <v>290</v>
      </c>
      <c r="K609" s="230">
        <v>2013</v>
      </c>
      <c r="L609" s="230" t="s">
        <v>281</v>
      </c>
    </row>
    <row r="610" spans="1:12" ht="17.25" customHeight="1" x14ac:dyDescent="0.3">
      <c r="A610" s="230">
        <v>419532</v>
      </c>
      <c r="B610" s="230" t="s">
        <v>3008</v>
      </c>
      <c r="C610" s="230" t="s">
        <v>640</v>
      </c>
      <c r="D610" s="230" t="s">
        <v>401</v>
      </c>
      <c r="E610" s="230" t="s">
        <v>142</v>
      </c>
      <c r="F610" s="230">
        <v>34840</v>
      </c>
      <c r="G610" s="230" t="s">
        <v>276</v>
      </c>
      <c r="H610" s="230" t="s">
        <v>1377</v>
      </c>
      <c r="I610" s="230" t="s">
        <v>1436</v>
      </c>
      <c r="J610" s="230" t="s">
        <v>291</v>
      </c>
      <c r="K610" s="230">
        <v>2013</v>
      </c>
      <c r="L610" s="230" t="s">
        <v>281</v>
      </c>
    </row>
    <row r="611" spans="1:12" ht="17.25" customHeight="1" x14ac:dyDescent="0.3">
      <c r="A611" s="230">
        <v>424423</v>
      </c>
      <c r="B611" s="230" t="s">
        <v>3018</v>
      </c>
      <c r="C611" s="230" t="s">
        <v>72</v>
      </c>
      <c r="D611" s="230" t="s">
        <v>232</v>
      </c>
      <c r="E611" s="230" t="s">
        <v>141</v>
      </c>
      <c r="F611" s="230">
        <v>35433</v>
      </c>
      <c r="G611" s="230" t="s">
        <v>276</v>
      </c>
      <c r="H611" s="230" t="s">
        <v>1377</v>
      </c>
      <c r="I611" s="230" t="s">
        <v>1436</v>
      </c>
      <c r="J611" s="230" t="s">
        <v>291</v>
      </c>
      <c r="K611" s="230">
        <v>2015</v>
      </c>
      <c r="L611" s="230" t="s">
        <v>281</v>
      </c>
    </row>
    <row r="612" spans="1:12" ht="17.25" customHeight="1" x14ac:dyDescent="0.3">
      <c r="A612" s="230">
        <v>420889</v>
      </c>
      <c r="B612" s="230" t="s">
        <v>3021</v>
      </c>
      <c r="C612" s="230" t="s">
        <v>499</v>
      </c>
      <c r="D612" s="230" t="s">
        <v>249</v>
      </c>
      <c r="E612" s="230" t="s">
        <v>141</v>
      </c>
      <c r="F612" s="230">
        <v>36161</v>
      </c>
      <c r="G612" s="230" t="s">
        <v>2981</v>
      </c>
      <c r="H612" s="230" t="s">
        <v>1377</v>
      </c>
      <c r="I612" s="230" t="s">
        <v>1436</v>
      </c>
      <c r="J612" s="230" t="s">
        <v>290</v>
      </c>
      <c r="K612" s="230">
        <v>2016</v>
      </c>
      <c r="L612" s="230" t="s">
        <v>281</v>
      </c>
    </row>
    <row r="613" spans="1:12" ht="17.25" customHeight="1" x14ac:dyDescent="0.3">
      <c r="A613" s="230">
        <v>424958</v>
      </c>
      <c r="B613" s="230" t="s">
        <v>3022</v>
      </c>
      <c r="C613" s="230" t="s">
        <v>64</v>
      </c>
      <c r="D613" s="230" t="s">
        <v>446</v>
      </c>
      <c r="E613" s="230" t="s">
        <v>142</v>
      </c>
      <c r="F613" s="230">
        <v>35893</v>
      </c>
      <c r="G613" s="230" t="s">
        <v>276</v>
      </c>
      <c r="H613" s="230" t="s">
        <v>1377</v>
      </c>
      <c r="I613" s="230" t="s">
        <v>1436</v>
      </c>
      <c r="J613" s="230" t="s">
        <v>291</v>
      </c>
      <c r="K613" s="230">
        <v>2016</v>
      </c>
      <c r="L613" s="230" t="s">
        <v>281</v>
      </c>
    </row>
    <row r="614" spans="1:12" ht="17.25" customHeight="1" x14ac:dyDescent="0.3">
      <c r="A614" s="230">
        <v>423257</v>
      </c>
      <c r="B614" s="230" t="s">
        <v>3027</v>
      </c>
      <c r="C614" s="230" t="s">
        <v>128</v>
      </c>
      <c r="D614" s="230" t="s">
        <v>202</v>
      </c>
      <c r="E614" s="230" t="s">
        <v>142</v>
      </c>
      <c r="F614" s="230">
        <v>36161</v>
      </c>
      <c r="G614" s="230" t="s">
        <v>276</v>
      </c>
      <c r="H614" s="230" t="s">
        <v>1377</v>
      </c>
      <c r="I614" s="230" t="s">
        <v>1436</v>
      </c>
      <c r="J614" s="230" t="s">
        <v>291</v>
      </c>
      <c r="K614" s="230">
        <v>2017</v>
      </c>
      <c r="L614" s="230" t="s">
        <v>281</v>
      </c>
    </row>
    <row r="615" spans="1:12" ht="17.25" customHeight="1" x14ac:dyDescent="0.3">
      <c r="A615" s="230">
        <v>423380</v>
      </c>
      <c r="B615" s="230" t="s">
        <v>3028</v>
      </c>
      <c r="C615" s="230" t="s">
        <v>501</v>
      </c>
      <c r="D615" s="230" t="s">
        <v>199</v>
      </c>
      <c r="E615" s="230" t="s">
        <v>142</v>
      </c>
      <c r="F615" s="230">
        <v>36191</v>
      </c>
      <c r="G615" s="230" t="s">
        <v>276</v>
      </c>
      <c r="H615" s="230" t="s">
        <v>1377</v>
      </c>
      <c r="I615" s="230" t="s">
        <v>1436</v>
      </c>
      <c r="J615" s="230" t="s">
        <v>291</v>
      </c>
      <c r="K615" s="230">
        <v>2017</v>
      </c>
      <c r="L615" s="230" t="s">
        <v>281</v>
      </c>
    </row>
    <row r="616" spans="1:12" ht="17.25" customHeight="1" x14ac:dyDescent="0.3">
      <c r="A616" s="230">
        <v>422575</v>
      </c>
      <c r="B616" s="230" t="s">
        <v>3031</v>
      </c>
      <c r="C616" s="230" t="s">
        <v>3032</v>
      </c>
      <c r="D616" s="230" t="s">
        <v>3033</v>
      </c>
      <c r="E616" s="230" t="s">
        <v>142</v>
      </c>
      <c r="F616" s="230">
        <v>36423</v>
      </c>
      <c r="G616" s="230" t="s">
        <v>1461</v>
      </c>
      <c r="H616" s="230" t="s">
        <v>1377</v>
      </c>
      <c r="I616" s="230" t="s">
        <v>1436</v>
      </c>
      <c r="J616" s="230" t="s">
        <v>291</v>
      </c>
      <c r="K616" s="230">
        <v>2017</v>
      </c>
      <c r="L616" s="230" t="s">
        <v>281</v>
      </c>
    </row>
    <row r="617" spans="1:12" ht="17.25" customHeight="1" x14ac:dyDescent="0.3">
      <c r="A617" s="230">
        <v>424863</v>
      </c>
      <c r="B617" s="230" t="s">
        <v>3038</v>
      </c>
      <c r="C617" s="230" t="s">
        <v>95</v>
      </c>
      <c r="D617" s="230" t="s">
        <v>224</v>
      </c>
      <c r="E617" s="230" t="s">
        <v>141</v>
      </c>
      <c r="F617" s="230">
        <v>35954</v>
      </c>
      <c r="G617" s="230" t="s">
        <v>276</v>
      </c>
      <c r="H617" s="230" t="s">
        <v>1377</v>
      </c>
      <c r="I617" s="230" t="s">
        <v>1436</v>
      </c>
      <c r="J617" s="230" t="s">
        <v>291</v>
      </c>
      <c r="K617" s="230">
        <v>2016</v>
      </c>
    </row>
    <row r="618" spans="1:12" ht="17.25" customHeight="1" x14ac:dyDescent="0.3">
      <c r="A618" s="230">
        <v>420739</v>
      </c>
      <c r="B618" s="230" t="s">
        <v>3039</v>
      </c>
      <c r="C618" s="230" t="s">
        <v>445</v>
      </c>
      <c r="D618" s="230" t="s">
        <v>202</v>
      </c>
      <c r="E618" s="230" t="s">
        <v>142</v>
      </c>
      <c r="F618" s="230">
        <v>33689</v>
      </c>
      <c r="G618" s="230" t="s">
        <v>276</v>
      </c>
      <c r="H618" s="230" t="s">
        <v>1377</v>
      </c>
      <c r="I618" s="230" t="s">
        <v>1436</v>
      </c>
      <c r="K618" s="230">
        <v>2009</v>
      </c>
    </row>
    <row r="619" spans="1:12" ht="17.25" customHeight="1" x14ac:dyDescent="0.3">
      <c r="A619" s="230">
        <v>423737</v>
      </c>
      <c r="B619" s="230" t="s">
        <v>3040</v>
      </c>
      <c r="C619" s="230" t="s">
        <v>80</v>
      </c>
      <c r="D619" s="230" t="s">
        <v>242</v>
      </c>
      <c r="E619" s="230" t="s">
        <v>141</v>
      </c>
      <c r="F619" s="230">
        <v>34700</v>
      </c>
      <c r="G619" s="230" t="s">
        <v>276</v>
      </c>
      <c r="H619" s="230" t="s">
        <v>1377</v>
      </c>
      <c r="I619" s="230" t="s">
        <v>1436</v>
      </c>
      <c r="J619" s="230" t="s">
        <v>290</v>
      </c>
      <c r="K619" s="230">
        <v>2014</v>
      </c>
    </row>
    <row r="620" spans="1:12" ht="17.25" customHeight="1" x14ac:dyDescent="0.3">
      <c r="A620" s="230">
        <v>419200</v>
      </c>
      <c r="B620" s="230" t="s">
        <v>3108</v>
      </c>
      <c r="C620" s="230" t="s">
        <v>495</v>
      </c>
      <c r="D620" s="230" t="s">
        <v>209</v>
      </c>
      <c r="E620" s="230" t="s">
        <v>141</v>
      </c>
      <c r="F620" s="230">
        <v>33512</v>
      </c>
      <c r="G620" s="230" t="s">
        <v>276</v>
      </c>
      <c r="H620" s="230" t="s">
        <v>1377</v>
      </c>
      <c r="I620" s="230" t="s">
        <v>1436</v>
      </c>
    </row>
    <row r="621" spans="1:12" ht="17.25" customHeight="1" x14ac:dyDescent="0.3">
      <c r="A621" s="230">
        <v>413912</v>
      </c>
      <c r="B621" s="230" t="s">
        <v>3111</v>
      </c>
      <c r="C621" s="230" t="s">
        <v>67</v>
      </c>
      <c r="D621" s="230" t="s">
        <v>240</v>
      </c>
      <c r="E621" s="230" t="s">
        <v>142</v>
      </c>
      <c r="F621" s="230">
        <v>33970</v>
      </c>
      <c r="G621" s="230" t="s">
        <v>276</v>
      </c>
      <c r="H621" s="230" t="s">
        <v>1377</v>
      </c>
      <c r="I621" s="230" t="s">
        <v>1436</v>
      </c>
    </row>
    <row r="622" spans="1:12" ht="17.25" customHeight="1" x14ac:dyDescent="0.3">
      <c r="A622" s="230">
        <v>418380</v>
      </c>
      <c r="B622" s="230" t="s">
        <v>3113</v>
      </c>
      <c r="C622" s="230" t="s">
        <v>67</v>
      </c>
      <c r="D622" s="230" t="s">
        <v>221</v>
      </c>
      <c r="E622" s="230" t="s">
        <v>141</v>
      </c>
      <c r="F622" s="230">
        <v>34353</v>
      </c>
      <c r="G622" s="230" t="s">
        <v>276</v>
      </c>
      <c r="H622" s="230" t="s">
        <v>1377</v>
      </c>
      <c r="I622" s="230" t="s">
        <v>1436</v>
      </c>
    </row>
    <row r="623" spans="1:12" ht="17.25" customHeight="1" x14ac:dyDescent="0.3">
      <c r="A623" s="230">
        <v>416854</v>
      </c>
      <c r="B623" s="230" t="s">
        <v>3114</v>
      </c>
      <c r="C623" s="230" t="s">
        <v>613</v>
      </c>
      <c r="D623" s="230" t="s">
        <v>193</v>
      </c>
      <c r="E623" s="230" t="s">
        <v>141</v>
      </c>
      <c r="F623" s="230">
        <v>34394</v>
      </c>
      <c r="G623" s="230" t="s">
        <v>276</v>
      </c>
      <c r="H623" s="230" t="s">
        <v>1377</v>
      </c>
      <c r="I623" s="230" t="s">
        <v>1436</v>
      </c>
    </row>
    <row r="624" spans="1:12" ht="17.25" customHeight="1" x14ac:dyDescent="0.3">
      <c r="A624" s="230">
        <v>422852</v>
      </c>
      <c r="B624" s="230" t="s">
        <v>3123</v>
      </c>
      <c r="C624" s="230" t="s">
        <v>70</v>
      </c>
      <c r="D624" s="230" t="s">
        <v>3124</v>
      </c>
      <c r="E624" s="230" t="s">
        <v>1604</v>
      </c>
      <c r="F624" s="230">
        <v>36205</v>
      </c>
      <c r="G624" s="230" t="s">
        <v>276</v>
      </c>
      <c r="H624" s="230" t="s">
        <v>1377</v>
      </c>
      <c r="I624" s="230" t="s">
        <v>1436</v>
      </c>
      <c r="J624" s="230" t="s">
        <v>291</v>
      </c>
      <c r="K624" s="230">
        <v>2017</v>
      </c>
      <c r="L624" s="230" t="s">
        <v>276</v>
      </c>
    </row>
    <row r="625" spans="1:12" ht="17.25" customHeight="1" x14ac:dyDescent="0.3">
      <c r="A625" s="230">
        <v>425450</v>
      </c>
      <c r="B625" s="230" t="s">
        <v>3139</v>
      </c>
      <c r="C625" s="230" t="s">
        <v>627</v>
      </c>
      <c r="D625" s="230" t="s">
        <v>479</v>
      </c>
      <c r="E625" s="230" t="s">
        <v>142</v>
      </c>
      <c r="F625" s="230">
        <v>33604</v>
      </c>
      <c r="G625" s="230" t="s">
        <v>3140</v>
      </c>
      <c r="H625" s="230" t="s">
        <v>1377</v>
      </c>
      <c r="I625" s="230" t="s">
        <v>1436</v>
      </c>
      <c r="J625" s="230" t="s">
        <v>291</v>
      </c>
      <c r="K625" s="230">
        <v>2009</v>
      </c>
      <c r="L625" s="230" t="s">
        <v>277</v>
      </c>
    </row>
    <row r="626" spans="1:12" ht="17.25" customHeight="1" x14ac:dyDescent="0.3">
      <c r="A626" s="230">
        <v>424860</v>
      </c>
      <c r="B626" s="230" t="s">
        <v>3142</v>
      </c>
      <c r="C626" s="230" t="s">
        <v>63</v>
      </c>
      <c r="D626" s="230" t="s">
        <v>3143</v>
      </c>
      <c r="E626" s="230" t="s">
        <v>141</v>
      </c>
      <c r="F626" s="230">
        <v>35145</v>
      </c>
      <c r="G626" s="230" t="s">
        <v>276</v>
      </c>
      <c r="H626" s="230" t="s">
        <v>1377</v>
      </c>
      <c r="I626" s="230" t="s">
        <v>1436</v>
      </c>
      <c r="J626" s="230" t="s">
        <v>291</v>
      </c>
      <c r="K626" s="230">
        <v>2014</v>
      </c>
      <c r="L626" s="230" t="s">
        <v>277</v>
      </c>
    </row>
    <row r="627" spans="1:12" ht="17.25" customHeight="1" x14ac:dyDescent="0.3">
      <c r="A627" s="230">
        <v>417686</v>
      </c>
      <c r="B627" s="230" t="s">
        <v>3149</v>
      </c>
      <c r="C627" s="230" t="s">
        <v>3150</v>
      </c>
      <c r="D627" s="230" t="s">
        <v>2096</v>
      </c>
      <c r="E627" s="230" t="s">
        <v>142</v>
      </c>
      <c r="F627" s="230">
        <v>31048</v>
      </c>
      <c r="G627" s="230" t="s">
        <v>277</v>
      </c>
      <c r="H627" s="230" t="s">
        <v>1377</v>
      </c>
      <c r="I627" s="230" t="s">
        <v>1436</v>
      </c>
    </row>
    <row r="628" spans="1:12" ht="17.25" customHeight="1" x14ac:dyDescent="0.3">
      <c r="A628" s="230">
        <v>425224</v>
      </c>
      <c r="B628" s="230" t="s">
        <v>3162</v>
      </c>
      <c r="C628" s="230" t="s">
        <v>112</v>
      </c>
      <c r="D628" s="230" t="s">
        <v>1038</v>
      </c>
      <c r="E628" s="230" t="s">
        <v>141</v>
      </c>
      <c r="F628" s="230">
        <v>27908</v>
      </c>
      <c r="G628" s="230" t="s">
        <v>276</v>
      </c>
      <c r="H628" s="230" t="s">
        <v>1377</v>
      </c>
      <c r="I628" s="230" t="s">
        <v>1436</v>
      </c>
      <c r="J628" s="230" t="s">
        <v>290</v>
      </c>
      <c r="K628" s="230">
        <v>1995</v>
      </c>
      <c r="L628" s="230" t="s">
        <v>276</v>
      </c>
    </row>
    <row r="629" spans="1:12" ht="17.25" customHeight="1" x14ac:dyDescent="0.3">
      <c r="A629" s="230">
        <v>413147</v>
      </c>
      <c r="B629" s="230" t="s">
        <v>3163</v>
      </c>
      <c r="C629" s="230" t="s">
        <v>493</v>
      </c>
      <c r="D629" s="230" t="s">
        <v>3164</v>
      </c>
      <c r="E629" s="230" t="s">
        <v>142</v>
      </c>
      <c r="F629" s="230">
        <v>27837</v>
      </c>
      <c r="G629" s="230" t="s">
        <v>276</v>
      </c>
      <c r="H629" s="230" t="s">
        <v>1377</v>
      </c>
      <c r="I629" s="230" t="s">
        <v>1436</v>
      </c>
      <c r="J629" s="230" t="s">
        <v>290</v>
      </c>
      <c r="K629" s="230">
        <v>1995</v>
      </c>
      <c r="L629" s="230" t="s">
        <v>276</v>
      </c>
    </row>
    <row r="630" spans="1:12" ht="17.25" customHeight="1" x14ac:dyDescent="0.3">
      <c r="A630" s="230">
        <v>424495</v>
      </c>
      <c r="B630" s="230" t="s">
        <v>3165</v>
      </c>
      <c r="C630" s="230" t="s">
        <v>57</v>
      </c>
      <c r="D630" s="230" t="s">
        <v>410</v>
      </c>
      <c r="E630" s="230" t="s">
        <v>142</v>
      </c>
      <c r="F630" s="230">
        <v>29500</v>
      </c>
      <c r="G630" s="230" t="s">
        <v>276</v>
      </c>
      <c r="H630" s="230" t="s">
        <v>1377</v>
      </c>
      <c r="I630" s="230" t="s">
        <v>1436</v>
      </c>
      <c r="J630" s="230" t="s">
        <v>290</v>
      </c>
      <c r="K630" s="230">
        <v>1998</v>
      </c>
      <c r="L630" s="230" t="s">
        <v>276</v>
      </c>
    </row>
    <row r="631" spans="1:12" ht="17.25" customHeight="1" x14ac:dyDescent="0.3">
      <c r="A631" s="230">
        <v>424669</v>
      </c>
      <c r="B631" s="230" t="s">
        <v>3166</v>
      </c>
      <c r="C631" s="230" t="s">
        <v>97</v>
      </c>
      <c r="D631" s="230" t="s">
        <v>600</v>
      </c>
      <c r="E631" s="230" t="s">
        <v>142</v>
      </c>
      <c r="F631" s="230">
        <v>29382</v>
      </c>
      <c r="G631" s="230" t="s">
        <v>276</v>
      </c>
      <c r="H631" s="230" t="s">
        <v>1377</v>
      </c>
      <c r="I631" s="230" t="s">
        <v>1436</v>
      </c>
      <c r="J631" s="230" t="s">
        <v>291</v>
      </c>
      <c r="K631" s="230">
        <v>1999</v>
      </c>
      <c r="L631" s="230" t="s">
        <v>276</v>
      </c>
    </row>
    <row r="632" spans="1:12" ht="17.25" customHeight="1" x14ac:dyDescent="0.3">
      <c r="A632" s="230">
        <v>420573</v>
      </c>
      <c r="B632" s="230" t="s">
        <v>3227</v>
      </c>
      <c r="C632" s="230" t="s">
        <v>63</v>
      </c>
      <c r="D632" s="230" t="s">
        <v>3228</v>
      </c>
      <c r="E632" s="230" t="s">
        <v>141</v>
      </c>
      <c r="F632" s="230">
        <v>34700</v>
      </c>
      <c r="G632" s="230" t="s">
        <v>276</v>
      </c>
      <c r="H632" s="230" t="s">
        <v>1377</v>
      </c>
      <c r="I632" s="230" t="s">
        <v>1436</v>
      </c>
      <c r="J632" s="230" t="s">
        <v>290</v>
      </c>
      <c r="K632" s="230">
        <v>2013</v>
      </c>
      <c r="L632" s="230" t="s">
        <v>276</v>
      </c>
    </row>
    <row r="633" spans="1:12" ht="17.25" customHeight="1" x14ac:dyDescent="0.3">
      <c r="A633" s="230">
        <v>420399</v>
      </c>
      <c r="B633" s="230" t="s">
        <v>3246</v>
      </c>
      <c r="C633" s="230" t="s">
        <v>61</v>
      </c>
      <c r="D633" s="230" t="s">
        <v>602</v>
      </c>
      <c r="E633" s="230" t="s">
        <v>142</v>
      </c>
      <c r="F633" s="230">
        <v>35265</v>
      </c>
      <c r="G633" s="230" t="s">
        <v>1899</v>
      </c>
      <c r="H633" s="230" t="s">
        <v>1377</v>
      </c>
      <c r="I633" s="230" t="s">
        <v>1436</v>
      </c>
      <c r="J633" s="230" t="s">
        <v>290</v>
      </c>
      <c r="K633" s="230">
        <v>2014</v>
      </c>
      <c r="L633" s="230" t="s">
        <v>276</v>
      </c>
    </row>
    <row r="634" spans="1:12" ht="17.25" customHeight="1" x14ac:dyDescent="0.3">
      <c r="A634" s="230">
        <v>420959</v>
      </c>
      <c r="B634" s="230" t="s">
        <v>3247</v>
      </c>
      <c r="C634" s="230" t="s">
        <v>83</v>
      </c>
      <c r="D634" s="230" t="s">
        <v>231</v>
      </c>
      <c r="E634" s="230" t="s">
        <v>142</v>
      </c>
      <c r="F634" s="230">
        <v>34866</v>
      </c>
      <c r="G634" s="230" t="s">
        <v>276</v>
      </c>
      <c r="H634" s="230" t="s">
        <v>1377</v>
      </c>
      <c r="I634" s="230" t="s">
        <v>1436</v>
      </c>
      <c r="J634" s="230" t="s">
        <v>291</v>
      </c>
      <c r="K634" s="230">
        <v>2014</v>
      </c>
      <c r="L634" s="230" t="s">
        <v>276</v>
      </c>
    </row>
    <row r="635" spans="1:12" ht="17.25" customHeight="1" x14ac:dyDescent="0.3">
      <c r="A635" s="230">
        <v>425202</v>
      </c>
      <c r="B635" s="230" t="s">
        <v>3248</v>
      </c>
      <c r="C635" s="230" t="s">
        <v>105</v>
      </c>
      <c r="D635" s="230" t="s">
        <v>438</v>
      </c>
      <c r="E635" s="230" t="s">
        <v>141</v>
      </c>
      <c r="F635" s="230">
        <v>34881</v>
      </c>
      <c r="G635" s="230" t="s">
        <v>276</v>
      </c>
      <c r="H635" s="230" t="s">
        <v>1377</v>
      </c>
      <c r="I635" s="230" t="s">
        <v>1436</v>
      </c>
      <c r="J635" s="230" t="s">
        <v>291</v>
      </c>
      <c r="K635" s="230">
        <v>2014</v>
      </c>
      <c r="L635" s="230" t="s">
        <v>276</v>
      </c>
    </row>
    <row r="636" spans="1:12" ht="17.25" customHeight="1" x14ac:dyDescent="0.3">
      <c r="A636" s="230">
        <v>425671</v>
      </c>
      <c r="B636" s="230" t="s">
        <v>3258</v>
      </c>
      <c r="C636" s="230" t="s">
        <v>699</v>
      </c>
      <c r="D636" s="230" t="s">
        <v>203</v>
      </c>
      <c r="E636" s="230" t="s">
        <v>142</v>
      </c>
      <c r="F636" s="230">
        <v>35065</v>
      </c>
      <c r="G636" s="230" t="s">
        <v>2766</v>
      </c>
      <c r="H636" s="230" t="s">
        <v>1377</v>
      </c>
      <c r="I636" s="230" t="s">
        <v>1436</v>
      </c>
      <c r="J636" s="230" t="s">
        <v>290</v>
      </c>
      <c r="K636" s="230">
        <v>2015</v>
      </c>
      <c r="L636" s="230" t="s">
        <v>276</v>
      </c>
    </row>
    <row r="637" spans="1:12" ht="17.25" customHeight="1" x14ac:dyDescent="0.3">
      <c r="A637" s="230">
        <v>422879</v>
      </c>
      <c r="B637" s="230" t="s">
        <v>3262</v>
      </c>
      <c r="C637" s="230" t="s">
        <v>123</v>
      </c>
      <c r="D637" s="230" t="s">
        <v>593</v>
      </c>
      <c r="E637" s="230" t="s">
        <v>142</v>
      </c>
      <c r="F637" s="230">
        <v>35815</v>
      </c>
      <c r="G637" s="230" t="s">
        <v>276</v>
      </c>
      <c r="H637" s="230" t="s">
        <v>1377</v>
      </c>
      <c r="I637" s="230" t="s">
        <v>1436</v>
      </c>
      <c r="J637" s="230" t="s">
        <v>291</v>
      </c>
      <c r="K637" s="230">
        <v>2015</v>
      </c>
      <c r="L637" s="230" t="s">
        <v>276</v>
      </c>
    </row>
    <row r="638" spans="1:12" ht="17.25" customHeight="1" x14ac:dyDescent="0.3">
      <c r="A638" s="230">
        <v>420591</v>
      </c>
      <c r="B638" s="230" t="s">
        <v>3272</v>
      </c>
      <c r="C638" s="230" t="s">
        <v>212</v>
      </c>
      <c r="D638" s="230" t="s">
        <v>213</v>
      </c>
      <c r="E638" s="230" t="s">
        <v>141</v>
      </c>
      <c r="F638" s="230">
        <v>35946</v>
      </c>
      <c r="G638" s="230" t="s">
        <v>2752</v>
      </c>
      <c r="H638" s="230" t="s">
        <v>1377</v>
      </c>
      <c r="I638" s="230" t="s">
        <v>1436</v>
      </c>
      <c r="J638" s="230" t="s">
        <v>290</v>
      </c>
      <c r="K638" s="230">
        <v>2016</v>
      </c>
      <c r="L638" s="230" t="s">
        <v>276</v>
      </c>
    </row>
    <row r="639" spans="1:12" ht="17.25" customHeight="1" x14ac:dyDescent="0.3">
      <c r="A639" s="230">
        <v>426534</v>
      </c>
      <c r="B639" s="230" t="s">
        <v>3277</v>
      </c>
      <c r="C639" s="230" t="s">
        <v>76</v>
      </c>
      <c r="D639" s="230" t="s">
        <v>230</v>
      </c>
      <c r="E639" s="230" t="s">
        <v>142</v>
      </c>
      <c r="F639" s="230">
        <v>35796</v>
      </c>
      <c r="G639" s="230" t="s">
        <v>2996</v>
      </c>
      <c r="H639" s="230" t="s">
        <v>1377</v>
      </c>
      <c r="I639" s="230" t="s">
        <v>1436</v>
      </c>
      <c r="J639" s="230" t="s">
        <v>291</v>
      </c>
      <c r="K639" s="230">
        <v>2016</v>
      </c>
      <c r="L639" s="230" t="s">
        <v>276</v>
      </c>
    </row>
    <row r="640" spans="1:12" ht="17.25" customHeight="1" x14ac:dyDescent="0.3">
      <c r="A640" s="230">
        <v>421915</v>
      </c>
      <c r="B640" s="230" t="s">
        <v>3278</v>
      </c>
      <c r="C640" s="230" t="s">
        <v>124</v>
      </c>
      <c r="D640" s="230" t="s">
        <v>679</v>
      </c>
      <c r="E640" s="230" t="s">
        <v>141</v>
      </c>
      <c r="F640" s="230">
        <v>35997</v>
      </c>
      <c r="G640" s="230" t="s">
        <v>2690</v>
      </c>
      <c r="H640" s="230" t="s">
        <v>1377</v>
      </c>
      <c r="I640" s="230" t="s">
        <v>1436</v>
      </c>
      <c r="J640" s="230" t="s">
        <v>291</v>
      </c>
      <c r="K640" s="230">
        <v>2016</v>
      </c>
      <c r="L640" s="230" t="s">
        <v>276</v>
      </c>
    </row>
    <row r="641" spans="1:12" ht="17.25" customHeight="1" x14ac:dyDescent="0.3">
      <c r="A641" s="230">
        <v>423033</v>
      </c>
      <c r="B641" s="230" t="s">
        <v>3280</v>
      </c>
      <c r="C641" s="230" t="s">
        <v>451</v>
      </c>
      <c r="D641" s="230" t="s">
        <v>245</v>
      </c>
      <c r="E641" s="230" t="s">
        <v>142</v>
      </c>
      <c r="F641" s="230">
        <v>30828</v>
      </c>
      <c r="G641" s="230" t="s">
        <v>1382</v>
      </c>
      <c r="H641" s="230" t="s">
        <v>1377</v>
      </c>
      <c r="I641" s="230" t="s">
        <v>1436</v>
      </c>
      <c r="J641" s="230" t="s">
        <v>290</v>
      </c>
      <c r="K641" s="230">
        <v>2017</v>
      </c>
      <c r="L641" s="230" t="s">
        <v>276</v>
      </c>
    </row>
    <row r="642" spans="1:12" ht="17.25" customHeight="1" x14ac:dyDescent="0.3">
      <c r="A642" s="230">
        <v>422676</v>
      </c>
      <c r="B642" s="230" t="s">
        <v>3281</v>
      </c>
      <c r="C642" s="230" t="s">
        <v>385</v>
      </c>
      <c r="D642" s="230" t="s">
        <v>205</v>
      </c>
      <c r="E642" s="230" t="s">
        <v>142</v>
      </c>
      <c r="F642" s="230">
        <v>35213</v>
      </c>
      <c r="G642" s="230" t="s">
        <v>3282</v>
      </c>
      <c r="H642" s="230" t="s">
        <v>1377</v>
      </c>
      <c r="I642" s="230" t="s">
        <v>1436</v>
      </c>
      <c r="J642" s="230" t="s">
        <v>290</v>
      </c>
      <c r="K642" s="230">
        <v>2017</v>
      </c>
      <c r="L642" s="230" t="s">
        <v>276</v>
      </c>
    </row>
    <row r="643" spans="1:12" ht="17.25" customHeight="1" x14ac:dyDescent="0.3">
      <c r="A643" s="230">
        <v>424126</v>
      </c>
      <c r="B643" s="230" t="s">
        <v>3284</v>
      </c>
      <c r="C643" s="230" t="s">
        <v>105</v>
      </c>
      <c r="D643" s="230" t="s">
        <v>222</v>
      </c>
      <c r="E643" s="230" t="s">
        <v>142</v>
      </c>
      <c r="F643" s="230">
        <v>36047</v>
      </c>
      <c r="G643" s="230" t="s">
        <v>276</v>
      </c>
      <c r="H643" s="230" t="s">
        <v>1377</v>
      </c>
      <c r="I643" s="230" t="s">
        <v>1436</v>
      </c>
      <c r="J643" s="230" t="s">
        <v>291</v>
      </c>
      <c r="K643" s="230">
        <v>2017</v>
      </c>
      <c r="L643" s="230" t="s">
        <v>276</v>
      </c>
    </row>
    <row r="644" spans="1:12" ht="17.25" customHeight="1" x14ac:dyDescent="0.3">
      <c r="A644" s="230">
        <v>422748</v>
      </c>
      <c r="B644" s="230" t="s">
        <v>3286</v>
      </c>
      <c r="C644" s="230" t="s">
        <v>341</v>
      </c>
      <c r="D644" s="230" t="s">
        <v>247</v>
      </c>
      <c r="E644" s="230" t="s">
        <v>142</v>
      </c>
      <c r="F644" s="230">
        <v>36358</v>
      </c>
      <c r="G644" s="230" t="s">
        <v>276</v>
      </c>
      <c r="H644" s="230" t="s">
        <v>1377</v>
      </c>
      <c r="I644" s="230" t="s">
        <v>1436</v>
      </c>
      <c r="J644" s="230" t="s">
        <v>291</v>
      </c>
      <c r="K644" s="230">
        <v>2017</v>
      </c>
      <c r="L644" s="230" t="s">
        <v>276</v>
      </c>
    </row>
    <row r="645" spans="1:12" ht="17.25" customHeight="1" x14ac:dyDescent="0.3">
      <c r="A645" s="230">
        <v>425459</v>
      </c>
      <c r="B645" s="230" t="s">
        <v>3290</v>
      </c>
      <c r="C645" s="230" t="s">
        <v>83</v>
      </c>
      <c r="D645" s="230" t="s">
        <v>3291</v>
      </c>
      <c r="E645" s="230" t="s">
        <v>141</v>
      </c>
      <c r="F645" s="230">
        <v>31226</v>
      </c>
      <c r="G645" s="230" t="s">
        <v>3292</v>
      </c>
      <c r="H645" s="230" t="s">
        <v>1377</v>
      </c>
      <c r="I645" s="230" t="s">
        <v>1436</v>
      </c>
      <c r="J645" s="230" t="s">
        <v>290</v>
      </c>
      <c r="K645" s="230">
        <v>2003</v>
      </c>
      <c r="L645" s="230" t="s">
        <v>1380</v>
      </c>
    </row>
    <row r="646" spans="1:12" ht="17.25" customHeight="1" x14ac:dyDescent="0.3">
      <c r="A646" s="230">
        <v>425639</v>
      </c>
      <c r="B646" s="230" t="s">
        <v>3293</v>
      </c>
      <c r="C646" s="230" t="s">
        <v>92</v>
      </c>
      <c r="D646" s="230" t="s">
        <v>208</v>
      </c>
      <c r="E646" s="230" t="s">
        <v>142</v>
      </c>
      <c r="F646" s="230">
        <v>31865</v>
      </c>
      <c r="G646" s="230" t="s">
        <v>276</v>
      </c>
      <c r="H646" s="230" t="s">
        <v>1377</v>
      </c>
      <c r="I646" s="230" t="s">
        <v>1436</v>
      </c>
      <c r="J646" s="230" t="s">
        <v>290</v>
      </c>
      <c r="K646" s="230">
        <v>2005</v>
      </c>
      <c r="L646" s="230" t="s">
        <v>1380</v>
      </c>
    </row>
    <row r="647" spans="1:12" ht="17.25" customHeight="1" x14ac:dyDescent="0.3">
      <c r="A647" s="230">
        <v>425501</v>
      </c>
      <c r="B647" s="230" t="s">
        <v>3295</v>
      </c>
      <c r="C647" s="230" t="s">
        <v>362</v>
      </c>
      <c r="D647" s="230" t="s">
        <v>3296</v>
      </c>
      <c r="E647" s="230" t="s">
        <v>141</v>
      </c>
      <c r="F647" s="230">
        <v>35723</v>
      </c>
      <c r="G647" s="230" t="s">
        <v>276</v>
      </c>
      <c r="H647" s="230" t="s">
        <v>1377</v>
      </c>
      <c r="I647" s="230" t="s">
        <v>1436</v>
      </c>
      <c r="J647" s="230" t="s">
        <v>291</v>
      </c>
      <c r="K647" s="230">
        <v>2016</v>
      </c>
      <c r="L647" s="230" t="s">
        <v>1380</v>
      </c>
    </row>
    <row r="648" spans="1:12" ht="17.25" customHeight="1" x14ac:dyDescent="0.3">
      <c r="A648" s="230">
        <v>419399</v>
      </c>
      <c r="B648" s="230" t="s">
        <v>3302</v>
      </c>
      <c r="C648" s="230" t="s">
        <v>67</v>
      </c>
      <c r="D648" s="230" t="s">
        <v>3303</v>
      </c>
      <c r="E648" s="230" t="s">
        <v>141</v>
      </c>
      <c r="F648" s="230">
        <v>30071</v>
      </c>
      <c r="G648" s="230" t="s">
        <v>3304</v>
      </c>
      <c r="H648" s="230" t="s">
        <v>1377</v>
      </c>
      <c r="I648" s="230" t="s">
        <v>1436</v>
      </c>
      <c r="J648" s="230" t="s">
        <v>291</v>
      </c>
      <c r="K648" s="230">
        <v>2001</v>
      </c>
      <c r="L648" s="230" t="s">
        <v>281</v>
      </c>
    </row>
    <row r="649" spans="1:12" ht="17.25" customHeight="1" x14ac:dyDescent="0.3">
      <c r="A649" s="230">
        <v>424894</v>
      </c>
      <c r="B649" s="230" t="s">
        <v>652</v>
      </c>
      <c r="C649" s="230" t="s">
        <v>484</v>
      </c>
      <c r="D649" s="230" t="s">
        <v>867</v>
      </c>
      <c r="E649" s="230" t="s">
        <v>141</v>
      </c>
      <c r="F649" s="230">
        <v>31056</v>
      </c>
      <c r="G649" s="230" t="s">
        <v>1618</v>
      </c>
      <c r="H649" s="230" t="s">
        <v>1377</v>
      </c>
      <c r="I649" s="230" t="s">
        <v>1436</v>
      </c>
      <c r="J649" s="230" t="s">
        <v>291</v>
      </c>
      <c r="K649" s="230">
        <v>2003</v>
      </c>
      <c r="L649" s="230" t="s">
        <v>281</v>
      </c>
    </row>
    <row r="650" spans="1:12" ht="17.25" customHeight="1" x14ac:dyDescent="0.3">
      <c r="A650" s="230">
        <v>424940</v>
      </c>
      <c r="B650" s="230" t="s">
        <v>3319</v>
      </c>
      <c r="C650" s="230" t="s">
        <v>375</v>
      </c>
      <c r="D650" s="230" t="s">
        <v>247</v>
      </c>
      <c r="E650" s="230" t="s">
        <v>142</v>
      </c>
      <c r="F650" s="230">
        <v>31671</v>
      </c>
      <c r="G650" s="230" t="s">
        <v>276</v>
      </c>
      <c r="H650" s="230" t="s">
        <v>1377</v>
      </c>
      <c r="I650" s="230" t="s">
        <v>1436</v>
      </c>
      <c r="J650" s="230" t="s">
        <v>290</v>
      </c>
      <c r="K650" s="230">
        <v>2004</v>
      </c>
      <c r="L650" s="230" t="s">
        <v>281</v>
      </c>
    </row>
    <row r="651" spans="1:12" ht="17.25" customHeight="1" x14ac:dyDescent="0.3">
      <c r="A651" s="230">
        <v>424487</v>
      </c>
      <c r="B651" s="230" t="s">
        <v>3321</v>
      </c>
      <c r="C651" s="230" t="s">
        <v>74</v>
      </c>
      <c r="D651" s="230" t="s">
        <v>233</v>
      </c>
      <c r="E651" s="230" t="s">
        <v>142</v>
      </c>
      <c r="F651" s="230">
        <v>31522</v>
      </c>
      <c r="G651" s="230" t="s">
        <v>3322</v>
      </c>
      <c r="H651" s="230" t="s">
        <v>1377</v>
      </c>
      <c r="I651" s="230" t="s">
        <v>1436</v>
      </c>
      <c r="J651" s="230" t="s">
        <v>291</v>
      </c>
      <c r="K651" s="230">
        <v>2004</v>
      </c>
      <c r="L651" s="230" t="s">
        <v>281</v>
      </c>
    </row>
    <row r="652" spans="1:12" ht="17.25" customHeight="1" x14ac:dyDescent="0.3">
      <c r="A652" s="230">
        <v>423230</v>
      </c>
      <c r="B652" s="230" t="s">
        <v>3329</v>
      </c>
      <c r="C652" s="230" t="s">
        <v>390</v>
      </c>
      <c r="D652" s="230" t="s">
        <v>673</v>
      </c>
      <c r="E652" s="230" t="s">
        <v>141</v>
      </c>
      <c r="F652" s="230">
        <v>31413</v>
      </c>
      <c r="G652" s="230" t="s">
        <v>3330</v>
      </c>
      <c r="H652" s="230" t="s">
        <v>1377</v>
      </c>
      <c r="I652" s="230" t="s">
        <v>1436</v>
      </c>
      <c r="J652" s="230" t="s">
        <v>290</v>
      </c>
      <c r="K652" s="230">
        <v>2005</v>
      </c>
      <c r="L652" s="230" t="s">
        <v>281</v>
      </c>
    </row>
    <row r="653" spans="1:12" ht="17.25" customHeight="1" x14ac:dyDescent="0.3">
      <c r="A653" s="230">
        <v>420631</v>
      </c>
      <c r="B653" s="230" t="s">
        <v>3343</v>
      </c>
      <c r="C653" s="230" t="s">
        <v>489</v>
      </c>
      <c r="D653" s="230" t="s">
        <v>196</v>
      </c>
      <c r="E653" s="230" t="s">
        <v>142</v>
      </c>
      <c r="F653" s="230">
        <v>36161</v>
      </c>
      <c r="G653" s="230" t="s">
        <v>1660</v>
      </c>
      <c r="H653" s="230" t="s">
        <v>1377</v>
      </c>
      <c r="I653" s="230" t="s">
        <v>1436</v>
      </c>
      <c r="J653" s="230" t="s">
        <v>291</v>
      </c>
      <c r="K653" s="230">
        <v>2007</v>
      </c>
      <c r="L653" s="230" t="s">
        <v>281</v>
      </c>
    </row>
    <row r="654" spans="1:12" ht="17.25" customHeight="1" x14ac:dyDescent="0.3">
      <c r="A654" s="230">
        <v>424437</v>
      </c>
      <c r="B654" s="230" t="s">
        <v>3347</v>
      </c>
      <c r="C654" s="230" t="s">
        <v>3348</v>
      </c>
      <c r="D654" s="230" t="s">
        <v>691</v>
      </c>
      <c r="E654" s="230" t="s">
        <v>142</v>
      </c>
      <c r="F654" s="230">
        <v>32752</v>
      </c>
      <c r="G654" s="230" t="s">
        <v>3310</v>
      </c>
      <c r="H654" s="230" t="s">
        <v>1377</v>
      </c>
      <c r="I654" s="230" t="s">
        <v>1436</v>
      </c>
      <c r="J654" s="230" t="s">
        <v>291</v>
      </c>
      <c r="K654" s="230">
        <v>2008</v>
      </c>
      <c r="L654" s="230" t="s">
        <v>281</v>
      </c>
    </row>
    <row r="655" spans="1:12" ht="17.25" customHeight="1" x14ac:dyDescent="0.3">
      <c r="A655" s="230">
        <v>424056</v>
      </c>
      <c r="B655" s="230" t="s">
        <v>3351</v>
      </c>
      <c r="C655" s="230" t="s">
        <v>82</v>
      </c>
      <c r="D655" s="230" t="s">
        <v>200</v>
      </c>
      <c r="E655" s="230" t="s">
        <v>142</v>
      </c>
      <c r="F655" s="230">
        <v>32901</v>
      </c>
      <c r="G655" s="230" t="s">
        <v>1758</v>
      </c>
      <c r="H655" s="230" t="s">
        <v>1377</v>
      </c>
      <c r="I655" s="230" t="s">
        <v>1436</v>
      </c>
      <c r="J655" s="230" t="s">
        <v>291</v>
      </c>
      <c r="K655" s="230">
        <v>2008</v>
      </c>
      <c r="L655" s="230" t="s">
        <v>281</v>
      </c>
    </row>
    <row r="656" spans="1:12" ht="17.25" customHeight="1" x14ac:dyDescent="0.3">
      <c r="A656" s="230">
        <v>425591</v>
      </c>
      <c r="B656" s="230" t="s">
        <v>3358</v>
      </c>
      <c r="C656" s="230" t="s">
        <v>84</v>
      </c>
      <c r="D656" s="230" t="s">
        <v>378</v>
      </c>
      <c r="E656" s="230" t="s">
        <v>141</v>
      </c>
      <c r="F656" s="230">
        <v>33483</v>
      </c>
      <c r="G656" s="230" t="s">
        <v>2689</v>
      </c>
      <c r="H656" s="230" t="s">
        <v>1377</v>
      </c>
      <c r="I656" s="230" t="s">
        <v>1436</v>
      </c>
      <c r="J656" s="230" t="s">
        <v>291</v>
      </c>
      <c r="K656" s="230">
        <v>2009</v>
      </c>
      <c r="L656" s="230" t="s">
        <v>281</v>
      </c>
    </row>
    <row r="657" spans="1:12" ht="17.25" customHeight="1" x14ac:dyDescent="0.3">
      <c r="A657" s="230">
        <v>424062</v>
      </c>
      <c r="B657" s="230" t="s">
        <v>3371</v>
      </c>
      <c r="C657" s="230" t="s">
        <v>495</v>
      </c>
      <c r="D657" s="230" t="s">
        <v>378</v>
      </c>
      <c r="E657" s="230" t="s">
        <v>142</v>
      </c>
      <c r="F657" s="230">
        <v>33240</v>
      </c>
      <c r="G657" s="230" t="s">
        <v>1618</v>
      </c>
      <c r="H657" s="230" t="s">
        <v>1377</v>
      </c>
      <c r="I657" s="230" t="s">
        <v>1436</v>
      </c>
      <c r="J657" s="230" t="s">
        <v>291</v>
      </c>
      <c r="K657" s="230">
        <v>2010</v>
      </c>
      <c r="L657" s="230" t="s">
        <v>281</v>
      </c>
    </row>
    <row r="658" spans="1:12" ht="17.25" customHeight="1" x14ac:dyDescent="0.3">
      <c r="A658" s="230">
        <v>424587</v>
      </c>
      <c r="B658" s="230" t="s">
        <v>3372</v>
      </c>
      <c r="C658" s="230" t="s">
        <v>64</v>
      </c>
      <c r="D658" s="230" t="s">
        <v>220</v>
      </c>
      <c r="E658" s="230" t="s">
        <v>141</v>
      </c>
      <c r="F658" s="230">
        <v>33604</v>
      </c>
      <c r="G658" s="230" t="s">
        <v>1618</v>
      </c>
      <c r="H658" s="230" t="s">
        <v>1377</v>
      </c>
      <c r="I658" s="230" t="s">
        <v>1436</v>
      </c>
      <c r="J658" s="230" t="s">
        <v>291</v>
      </c>
      <c r="K658" s="230">
        <v>2010</v>
      </c>
      <c r="L658" s="230" t="s">
        <v>281</v>
      </c>
    </row>
    <row r="659" spans="1:12" ht="17.25" customHeight="1" x14ac:dyDescent="0.3">
      <c r="A659" s="230">
        <v>424098</v>
      </c>
      <c r="B659" s="230" t="s">
        <v>3374</v>
      </c>
      <c r="C659" s="230" t="s">
        <v>103</v>
      </c>
      <c r="D659" s="230" t="s">
        <v>557</v>
      </c>
      <c r="E659" s="230" t="s">
        <v>142</v>
      </c>
      <c r="F659" s="230">
        <v>33909</v>
      </c>
      <c r="G659" s="230" t="s">
        <v>281</v>
      </c>
      <c r="H659" s="230" t="s">
        <v>1377</v>
      </c>
      <c r="I659" s="230" t="s">
        <v>1436</v>
      </c>
      <c r="J659" s="230" t="s">
        <v>291</v>
      </c>
      <c r="K659" s="230">
        <v>2010</v>
      </c>
      <c r="L659" s="230" t="s">
        <v>281</v>
      </c>
    </row>
    <row r="660" spans="1:12" ht="17.25" customHeight="1" x14ac:dyDescent="0.3">
      <c r="A660" s="230">
        <v>425661</v>
      </c>
      <c r="B660" s="230" t="s">
        <v>3380</v>
      </c>
      <c r="C660" s="230" t="s">
        <v>116</v>
      </c>
      <c r="D660" s="230" t="s">
        <v>228</v>
      </c>
      <c r="E660" s="230" t="s">
        <v>142</v>
      </c>
      <c r="F660" s="230">
        <v>34257</v>
      </c>
      <c r="G660" s="230" t="s">
        <v>3381</v>
      </c>
      <c r="H660" s="230" t="s">
        <v>1377</v>
      </c>
      <c r="I660" s="230" t="s">
        <v>1436</v>
      </c>
      <c r="J660" s="230" t="s">
        <v>290</v>
      </c>
      <c r="K660" s="230">
        <v>2011</v>
      </c>
      <c r="L660" s="230" t="s">
        <v>281</v>
      </c>
    </row>
    <row r="661" spans="1:12" ht="17.25" customHeight="1" x14ac:dyDescent="0.3">
      <c r="A661" s="230">
        <v>422347</v>
      </c>
      <c r="B661" s="230" t="s">
        <v>3389</v>
      </c>
      <c r="C661" s="230" t="s">
        <v>127</v>
      </c>
      <c r="D661" s="230" t="s">
        <v>481</v>
      </c>
      <c r="E661" s="230" t="s">
        <v>142</v>
      </c>
      <c r="F661" s="230">
        <v>33700</v>
      </c>
      <c r="G661" s="230" t="s">
        <v>276</v>
      </c>
      <c r="H661" s="230" t="s">
        <v>1377</v>
      </c>
      <c r="I661" s="230" t="s">
        <v>1436</v>
      </c>
      <c r="J661" s="230" t="s">
        <v>291</v>
      </c>
      <c r="K661" s="230">
        <v>2011</v>
      </c>
      <c r="L661" s="230" t="s">
        <v>281</v>
      </c>
    </row>
    <row r="662" spans="1:12" ht="17.25" customHeight="1" x14ac:dyDescent="0.3">
      <c r="A662" s="230">
        <v>424485</v>
      </c>
      <c r="B662" s="230" t="s">
        <v>3393</v>
      </c>
      <c r="C662" s="230" t="s">
        <v>554</v>
      </c>
      <c r="D662" s="230" t="s">
        <v>228</v>
      </c>
      <c r="E662" s="230" t="s">
        <v>142</v>
      </c>
      <c r="F662" s="230">
        <v>33983</v>
      </c>
      <c r="G662" s="230" t="s">
        <v>276</v>
      </c>
      <c r="H662" s="230" t="s">
        <v>1377</v>
      </c>
      <c r="I662" s="230" t="s">
        <v>1436</v>
      </c>
      <c r="J662" s="230" t="s">
        <v>291</v>
      </c>
      <c r="K662" s="230">
        <v>2011</v>
      </c>
      <c r="L662" s="230" t="s">
        <v>281</v>
      </c>
    </row>
    <row r="663" spans="1:12" ht="17.25" customHeight="1" x14ac:dyDescent="0.3">
      <c r="A663" s="230">
        <v>421157</v>
      </c>
      <c r="B663" s="230" t="s">
        <v>3394</v>
      </c>
      <c r="C663" s="230" t="s">
        <v>64</v>
      </c>
      <c r="D663" s="230" t="s">
        <v>3395</v>
      </c>
      <c r="E663" s="230" t="s">
        <v>142</v>
      </c>
      <c r="F663" s="230">
        <v>34048</v>
      </c>
      <c r="G663" s="230" t="s">
        <v>3396</v>
      </c>
      <c r="H663" s="230" t="s">
        <v>1377</v>
      </c>
      <c r="I663" s="230" t="s">
        <v>1436</v>
      </c>
      <c r="J663" s="230" t="s">
        <v>291</v>
      </c>
      <c r="K663" s="230">
        <v>2011</v>
      </c>
      <c r="L663" s="230" t="s">
        <v>281</v>
      </c>
    </row>
    <row r="664" spans="1:12" ht="17.25" customHeight="1" x14ac:dyDescent="0.3">
      <c r="A664" s="230">
        <v>425643</v>
      </c>
      <c r="B664" s="230" t="s">
        <v>3399</v>
      </c>
      <c r="C664" s="230" t="s">
        <v>61</v>
      </c>
      <c r="D664" s="230" t="s">
        <v>378</v>
      </c>
      <c r="E664" s="230" t="s">
        <v>142</v>
      </c>
      <c r="F664" s="230">
        <v>34157</v>
      </c>
      <c r="G664" s="230" t="s">
        <v>3400</v>
      </c>
      <c r="H664" s="230" t="s">
        <v>1377</v>
      </c>
      <c r="I664" s="230" t="s">
        <v>1436</v>
      </c>
      <c r="J664" s="230" t="s">
        <v>291</v>
      </c>
      <c r="K664" s="230">
        <v>2011</v>
      </c>
      <c r="L664" s="230" t="s">
        <v>281</v>
      </c>
    </row>
    <row r="665" spans="1:12" ht="17.25" customHeight="1" x14ac:dyDescent="0.3">
      <c r="A665" s="230">
        <v>418154</v>
      </c>
      <c r="B665" s="230" t="s">
        <v>3402</v>
      </c>
      <c r="C665" s="230" t="s">
        <v>3403</v>
      </c>
      <c r="D665" s="230" t="s">
        <v>603</v>
      </c>
      <c r="E665" s="230" t="s">
        <v>142</v>
      </c>
      <c r="F665" s="230">
        <v>32874</v>
      </c>
      <c r="G665" s="230" t="s">
        <v>1741</v>
      </c>
      <c r="H665" s="230" t="s">
        <v>1377</v>
      </c>
      <c r="I665" s="230" t="s">
        <v>1436</v>
      </c>
      <c r="J665" s="230" t="s">
        <v>291</v>
      </c>
      <c r="K665" s="230">
        <v>2011</v>
      </c>
      <c r="L665" s="230" t="s">
        <v>281</v>
      </c>
    </row>
    <row r="666" spans="1:12" ht="17.25" customHeight="1" x14ac:dyDescent="0.3">
      <c r="A666" s="230">
        <v>417972</v>
      </c>
      <c r="B666" s="230" t="s">
        <v>3420</v>
      </c>
      <c r="C666" s="230" t="s">
        <v>570</v>
      </c>
      <c r="D666" s="230" t="s">
        <v>135</v>
      </c>
      <c r="E666" s="230" t="s">
        <v>141</v>
      </c>
      <c r="F666" s="230">
        <v>34657</v>
      </c>
      <c r="G666" s="230" t="s">
        <v>1866</v>
      </c>
      <c r="H666" s="230" t="s">
        <v>1377</v>
      </c>
      <c r="I666" s="230" t="s">
        <v>1436</v>
      </c>
      <c r="J666" s="230" t="s">
        <v>290</v>
      </c>
      <c r="K666" s="230">
        <v>2012</v>
      </c>
      <c r="L666" s="230" t="s">
        <v>281</v>
      </c>
    </row>
    <row r="667" spans="1:12" ht="17.25" customHeight="1" x14ac:dyDescent="0.3">
      <c r="A667" s="230">
        <v>425160</v>
      </c>
      <c r="B667" s="230" t="s">
        <v>3435</v>
      </c>
      <c r="C667" s="230" t="s">
        <v>92</v>
      </c>
      <c r="D667" s="230" t="s">
        <v>516</v>
      </c>
      <c r="E667" s="230" t="s">
        <v>141</v>
      </c>
      <c r="F667" s="230">
        <v>34605</v>
      </c>
      <c r="G667" s="230" t="s">
        <v>3436</v>
      </c>
      <c r="H667" s="230" t="s">
        <v>1377</v>
      </c>
      <c r="I667" s="230" t="s">
        <v>1436</v>
      </c>
      <c r="J667" s="230" t="s">
        <v>291</v>
      </c>
      <c r="K667" s="230">
        <v>2012</v>
      </c>
      <c r="L667" s="230" t="s">
        <v>281</v>
      </c>
    </row>
    <row r="668" spans="1:12" ht="17.25" customHeight="1" x14ac:dyDescent="0.3">
      <c r="A668" s="230">
        <v>425137</v>
      </c>
      <c r="B668" s="230" t="s">
        <v>3443</v>
      </c>
      <c r="C668" s="230" t="s">
        <v>59</v>
      </c>
      <c r="D668" s="230" t="s">
        <v>200</v>
      </c>
      <c r="E668" s="230" t="s">
        <v>141</v>
      </c>
      <c r="F668" s="230">
        <v>34700</v>
      </c>
      <c r="G668" s="230" t="s">
        <v>2891</v>
      </c>
      <c r="H668" s="230" t="s">
        <v>1377</v>
      </c>
      <c r="I668" s="230" t="s">
        <v>1436</v>
      </c>
      <c r="K668" s="230">
        <v>2012</v>
      </c>
      <c r="L668" s="230" t="s">
        <v>281</v>
      </c>
    </row>
    <row r="669" spans="1:12" ht="17.25" customHeight="1" x14ac:dyDescent="0.3">
      <c r="A669" s="230">
        <v>425465</v>
      </c>
      <c r="B669" s="230" t="s">
        <v>3448</v>
      </c>
      <c r="C669" s="230" t="s">
        <v>373</v>
      </c>
      <c r="D669" s="230" t="s">
        <v>374</v>
      </c>
      <c r="E669" s="230" t="s">
        <v>141</v>
      </c>
      <c r="F669" s="230">
        <v>34765</v>
      </c>
      <c r="G669" s="230" t="s">
        <v>1418</v>
      </c>
      <c r="H669" s="230" t="s">
        <v>1377</v>
      </c>
      <c r="I669" s="230" t="s">
        <v>1436</v>
      </c>
      <c r="J669" s="230" t="s">
        <v>290</v>
      </c>
      <c r="K669" s="230">
        <v>2013</v>
      </c>
      <c r="L669" s="230" t="s">
        <v>281</v>
      </c>
    </row>
    <row r="670" spans="1:12" ht="17.25" customHeight="1" x14ac:dyDescent="0.3">
      <c r="A670" s="230">
        <v>420023</v>
      </c>
      <c r="B670" s="230" t="s">
        <v>3455</v>
      </c>
      <c r="C670" s="230" t="s">
        <v>57</v>
      </c>
      <c r="D670" s="230" t="s">
        <v>1830</v>
      </c>
      <c r="E670" s="230" t="s">
        <v>142</v>
      </c>
      <c r="F670" s="230">
        <v>34563</v>
      </c>
      <c r="G670" s="230" t="s">
        <v>1650</v>
      </c>
      <c r="H670" s="230" t="s">
        <v>1377</v>
      </c>
      <c r="I670" s="230" t="s">
        <v>1436</v>
      </c>
      <c r="J670" s="230" t="s">
        <v>291</v>
      </c>
      <c r="K670" s="230">
        <v>2013</v>
      </c>
      <c r="L670" s="230" t="s">
        <v>281</v>
      </c>
    </row>
    <row r="671" spans="1:12" ht="17.25" customHeight="1" x14ac:dyDescent="0.3">
      <c r="A671" s="230">
        <v>421682</v>
      </c>
      <c r="B671" s="230" t="s">
        <v>3461</v>
      </c>
      <c r="C671" s="230" t="s">
        <v>501</v>
      </c>
      <c r="D671" s="230" t="s">
        <v>3462</v>
      </c>
      <c r="E671" s="230" t="s">
        <v>141</v>
      </c>
      <c r="F671" s="230">
        <v>35332</v>
      </c>
      <c r="G671" s="230" t="s">
        <v>276</v>
      </c>
      <c r="H671" s="230" t="s">
        <v>1377</v>
      </c>
      <c r="I671" s="230" t="s">
        <v>1436</v>
      </c>
      <c r="J671" s="230" t="s">
        <v>291</v>
      </c>
      <c r="K671" s="230">
        <v>2013</v>
      </c>
      <c r="L671" s="230" t="s">
        <v>281</v>
      </c>
    </row>
    <row r="672" spans="1:12" ht="17.25" customHeight="1" x14ac:dyDescent="0.3">
      <c r="A672" s="230">
        <v>420091</v>
      </c>
      <c r="B672" s="230" t="s">
        <v>3485</v>
      </c>
      <c r="C672" s="230" t="s">
        <v>535</v>
      </c>
      <c r="D672" s="230" t="s">
        <v>3486</v>
      </c>
      <c r="E672" s="230" t="s">
        <v>141</v>
      </c>
      <c r="F672" s="230">
        <v>35431</v>
      </c>
      <c r="G672" s="230" t="s">
        <v>3300</v>
      </c>
      <c r="H672" s="230" t="s">
        <v>1377</v>
      </c>
      <c r="I672" s="230" t="s">
        <v>1436</v>
      </c>
      <c r="J672" s="230" t="s">
        <v>290</v>
      </c>
      <c r="K672" s="230">
        <v>2014</v>
      </c>
      <c r="L672" s="230" t="s">
        <v>281</v>
      </c>
    </row>
    <row r="673" spans="1:12" ht="17.25" customHeight="1" x14ac:dyDescent="0.3">
      <c r="A673" s="230">
        <v>422252</v>
      </c>
      <c r="B673" s="230" t="s">
        <v>3497</v>
      </c>
      <c r="C673" s="230" t="s">
        <v>581</v>
      </c>
      <c r="D673" s="230" t="s">
        <v>253</v>
      </c>
      <c r="E673" s="230" t="s">
        <v>141</v>
      </c>
      <c r="F673" s="230">
        <v>35348</v>
      </c>
      <c r="G673" s="230" t="s">
        <v>3199</v>
      </c>
      <c r="H673" s="230" t="s">
        <v>1377</v>
      </c>
      <c r="I673" s="230" t="s">
        <v>1436</v>
      </c>
      <c r="J673" s="230" t="s">
        <v>291</v>
      </c>
      <c r="K673" s="230">
        <v>2014</v>
      </c>
      <c r="L673" s="230" t="s">
        <v>281</v>
      </c>
    </row>
    <row r="674" spans="1:12" ht="17.25" customHeight="1" x14ac:dyDescent="0.3">
      <c r="A674" s="230">
        <v>423998</v>
      </c>
      <c r="B674" s="230" t="s">
        <v>3503</v>
      </c>
      <c r="C674" s="230" t="s">
        <v>903</v>
      </c>
      <c r="D674" s="230" t="s">
        <v>555</v>
      </c>
      <c r="E674" s="230" t="s">
        <v>141</v>
      </c>
      <c r="F674" s="230">
        <v>35320</v>
      </c>
      <c r="G674" s="230" t="s">
        <v>3199</v>
      </c>
      <c r="H674" s="230" t="s">
        <v>1377</v>
      </c>
      <c r="I674" s="230" t="s">
        <v>1436</v>
      </c>
      <c r="J674" s="230" t="s">
        <v>290</v>
      </c>
      <c r="K674" s="230">
        <v>2015</v>
      </c>
      <c r="L674" s="230" t="s">
        <v>281</v>
      </c>
    </row>
    <row r="675" spans="1:12" ht="17.25" customHeight="1" x14ac:dyDescent="0.3">
      <c r="A675" s="230">
        <v>420274</v>
      </c>
      <c r="B675" s="230" t="s">
        <v>3507</v>
      </c>
      <c r="C675" s="230" t="s">
        <v>373</v>
      </c>
      <c r="D675" s="230" t="s">
        <v>196</v>
      </c>
      <c r="E675" s="230" t="s">
        <v>141</v>
      </c>
      <c r="F675" s="230">
        <v>35431</v>
      </c>
      <c r="G675" s="230" t="s">
        <v>1738</v>
      </c>
      <c r="H675" s="230" t="s">
        <v>1377</v>
      </c>
      <c r="I675" s="230" t="s">
        <v>1436</v>
      </c>
      <c r="J675" s="230" t="s">
        <v>290</v>
      </c>
      <c r="K675" s="230">
        <v>2015</v>
      </c>
      <c r="L675" s="230" t="s">
        <v>281</v>
      </c>
    </row>
    <row r="676" spans="1:12" ht="17.25" customHeight="1" x14ac:dyDescent="0.3">
      <c r="A676" s="230">
        <v>422470</v>
      </c>
      <c r="B676" s="230" t="s">
        <v>3509</v>
      </c>
      <c r="C676" s="230" t="s">
        <v>367</v>
      </c>
      <c r="D676" s="230" t="s">
        <v>2754</v>
      </c>
      <c r="E676" s="230" t="s">
        <v>141</v>
      </c>
      <c r="F676" s="230">
        <v>35432</v>
      </c>
      <c r="G676" s="230" t="s">
        <v>3510</v>
      </c>
      <c r="H676" s="230" t="s">
        <v>1377</v>
      </c>
      <c r="I676" s="230" t="s">
        <v>1436</v>
      </c>
      <c r="J676" s="230" t="s">
        <v>290</v>
      </c>
      <c r="K676" s="230">
        <v>2015</v>
      </c>
      <c r="L676" s="230" t="s">
        <v>281</v>
      </c>
    </row>
    <row r="677" spans="1:12" ht="17.25" customHeight="1" x14ac:dyDescent="0.3">
      <c r="A677" s="230">
        <v>419826</v>
      </c>
      <c r="B677" s="230" t="s">
        <v>3516</v>
      </c>
      <c r="C677" s="230" t="s">
        <v>553</v>
      </c>
      <c r="D677" s="230" t="s">
        <v>455</v>
      </c>
      <c r="E677" s="230" t="s">
        <v>141</v>
      </c>
      <c r="F677" s="230">
        <v>35796</v>
      </c>
      <c r="G677" s="230" t="s">
        <v>1651</v>
      </c>
      <c r="H677" s="230" t="s">
        <v>1377</v>
      </c>
      <c r="I677" s="230" t="s">
        <v>1436</v>
      </c>
      <c r="J677" s="230" t="s">
        <v>290</v>
      </c>
      <c r="K677" s="230">
        <v>2015</v>
      </c>
      <c r="L677" s="230" t="s">
        <v>281</v>
      </c>
    </row>
    <row r="678" spans="1:12" ht="17.25" customHeight="1" x14ac:dyDescent="0.3">
      <c r="A678" s="230">
        <v>425621</v>
      </c>
      <c r="B678" s="230" t="s">
        <v>3519</v>
      </c>
      <c r="C678" s="230" t="s">
        <v>466</v>
      </c>
      <c r="D678" s="230" t="s">
        <v>230</v>
      </c>
      <c r="E678" s="230" t="s">
        <v>142</v>
      </c>
      <c r="F678" s="230">
        <v>33731</v>
      </c>
      <c r="G678" s="230" t="s">
        <v>1956</v>
      </c>
      <c r="H678" s="230" t="s">
        <v>1377</v>
      </c>
      <c r="I678" s="230" t="s">
        <v>1436</v>
      </c>
      <c r="J678" s="230" t="s">
        <v>291</v>
      </c>
      <c r="K678" s="230">
        <v>2015</v>
      </c>
      <c r="L678" s="230" t="s">
        <v>281</v>
      </c>
    </row>
    <row r="679" spans="1:12" ht="17.25" customHeight="1" x14ac:dyDescent="0.3">
      <c r="A679" s="230">
        <v>424932</v>
      </c>
      <c r="B679" s="230" t="s">
        <v>3521</v>
      </c>
      <c r="C679" s="230" t="s">
        <v>3522</v>
      </c>
      <c r="D679" s="230" t="s">
        <v>571</v>
      </c>
      <c r="E679" s="230" t="s">
        <v>142</v>
      </c>
      <c r="F679" s="230">
        <v>35447</v>
      </c>
      <c r="G679" s="230" t="s">
        <v>3271</v>
      </c>
      <c r="H679" s="230" t="s">
        <v>1377</v>
      </c>
      <c r="I679" s="230" t="s">
        <v>1436</v>
      </c>
      <c r="J679" s="230" t="s">
        <v>291</v>
      </c>
      <c r="K679" s="230">
        <v>2015</v>
      </c>
      <c r="L679" s="230" t="s">
        <v>281</v>
      </c>
    </row>
    <row r="680" spans="1:12" ht="17.25" customHeight="1" x14ac:dyDescent="0.3">
      <c r="A680" s="230">
        <v>420926</v>
      </c>
      <c r="B680" s="230" t="s">
        <v>3523</v>
      </c>
      <c r="C680" s="230" t="s">
        <v>396</v>
      </c>
      <c r="D680" s="230" t="s">
        <v>228</v>
      </c>
      <c r="E680" s="230" t="s">
        <v>141</v>
      </c>
      <c r="F680" s="230">
        <v>35676</v>
      </c>
      <c r="G680" s="230" t="s">
        <v>1749</v>
      </c>
      <c r="H680" s="230" t="s">
        <v>1377</v>
      </c>
      <c r="I680" s="230" t="s">
        <v>1436</v>
      </c>
      <c r="J680" s="230" t="s">
        <v>291</v>
      </c>
      <c r="K680" s="230">
        <v>2015</v>
      </c>
      <c r="L680" s="230" t="s">
        <v>281</v>
      </c>
    </row>
    <row r="681" spans="1:12" ht="17.25" customHeight="1" x14ac:dyDescent="0.3">
      <c r="A681" s="230">
        <v>420729</v>
      </c>
      <c r="B681" s="230" t="s">
        <v>3524</v>
      </c>
      <c r="C681" s="230" t="s">
        <v>63</v>
      </c>
      <c r="D681" s="230" t="s">
        <v>250</v>
      </c>
      <c r="E681" s="230" t="s">
        <v>141</v>
      </c>
      <c r="F681" s="230">
        <v>35796</v>
      </c>
      <c r="G681" s="230" t="s">
        <v>3346</v>
      </c>
      <c r="H681" s="230" t="s">
        <v>1377</v>
      </c>
      <c r="I681" s="230" t="s">
        <v>1436</v>
      </c>
      <c r="J681" s="230" t="s">
        <v>291</v>
      </c>
      <c r="K681" s="230">
        <v>2015</v>
      </c>
      <c r="L681" s="230" t="s">
        <v>281</v>
      </c>
    </row>
    <row r="682" spans="1:12" ht="17.25" customHeight="1" x14ac:dyDescent="0.3">
      <c r="A682" s="230">
        <v>424249</v>
      </c>
      <c r="B682" s="230" t="s">
        <v>3526</v>
      </c>
      <c r="C682" s="230" t="s">
        <v>92</v>
      </c>
      <c r="D682" s="230" t="s">
        <v>229</v>
      </c>
      <c r="E682" s="230" t="s">
        <v>141</v>
      </c>
      <c r="F682" s="230">
        <v>35502</v>
      </c>
      <c r="G682" s="230" t="s">
        <v>3282</v>
      </c>
      <c r="H682" s="230" t="s">
        <v>1377</v>
      </c>
      <c r="I682" s="230" t="s">
        <v>1436</v>
      </c>
      <c r="J682" s="230" t="s">
        <v>291</v>
      </c>
      <c r="K682" s="230">
        <v>2015</v>
      </c>
      <c r="L682" s="230" t="s">
        <v>281</v>
      </c>
    </row>
    <row r="683" spans="1:12" ht="17.25" customHeight="1" x14ac:dyDescent="0.3">
      <c r="A683" s="230">
        <v>424927</v>
      </c>
      <c r="B683" s="230" t="s">
        <v>3527</v>
      </c>
      <c r="C683" s="230" t="s">
        <v>81</v>
      </c>
      <c r="D683" s="230" t="s">
        <v>745</v>
      </c>
      <c r="E683" s="230" t="s">
        <v>141</v>
      </c>
      <c r="F683" s="230">
        <v>36180</v>
      </c>
      <c r="G683" s="230" t="s">
        <v>2144</v>
      </c>
      <c r="H683" s="230" t="s">
        <v>1377</v>
      </c>
      <c r="I683" s="230" t="s">
        <v>1436</v>
      </c>
      <c r="J683" s="230" t="s">
        <v>290</v>
      </c>
      <c r="K683" s="230">
        <v>2016</v>
      </c>
      <c r="L683" s="230" t="s">
        <v>281</v>
      </c>
    </row>
    <row r="684" spans="1:12" ht="17.25" customHeight="1" x14ac:dyDescent="0.3">
      <c r="A684" s="230">
        <v>422451</v>
      </c>
      <c r="B684" s="230" t="s">
        <v>3531</v>
      </c>
      <c r="C684" s="230" t="s">
        <v>80</v>
      </c>
      <c r="D684" s="230" t="s">
        <v>548</v>
      </c>
      <c r="E684" s="230" t="s">
        <v>142</v>
      </c>
      <c r="F684" s="230">
        <v>35361</v>
      </c>
      <c r="G684" s="230" t="s">
        <v>276</v>
      </c>
      <c r="H684" s="230" t="s">
        <v>1377</v>
      </c>
      <c r="I684" s="230" t="s">
        <v>1436</v>
      </c>
      <c r="J684" s="230" t="s">
        <v>291</v>
      </c>
      <c r="K684" s="230">
        <v>2016</v>
      </c>
      <c r="L684" s="230" t="s">
        <v>281</v>
      </c>
    </row>
    <row r="685" spans="1:12" ht="17.25" customHeight="1" x14ac:dyDescent="0.3">
      <c r="A685" s="230">
        <v>424934</v>
      </c>
      <c r="B685" s="230" t="s">
        <v>3534</v>
      </c>
      <c r="C685" s="230" t="s">
        <v>61</v>
      </c>
      <c r="D685" s="230" t="s">
        <v>342</v>
      </c>
      <c r="E685" s="230" t="s">
        <v>142</v>
      </c>
      <c r="F685" s="230">
        <v>35816</v>
      </c>
      <c r="G685" s="230" t="s">
        <v>2690</v>
      </c>
      <c r="H685" s="230" t="s">
        <v>1377</v>
      </c>
      <c r="I685" s="230" t="s">
        <v>1436</v>
      </c>
      <c r="J685" s="230" t="s">
        <v>291</v>
      </c>
      <c r="K685" s="230">
        <v>2016</v>
      </c>
      <c r="L685" s="230" t="s">
        <v>281</v>
      </c>
    </row>
    <row r="686" spans="1:12" ht="17.25" customHeight="1" x14ac:dyDescent="0.3">
      <c r="A686" s="230">
        <v>421806</v>
      </c>
      <c r="B686" s="230" t="s">
        <v>3535</v>
      </c>
      <c r="C686" s="230" t="s">
        <v>96</v>
      </c>
      <c r="D686" s="230" t="s">
        <v>3536</v>
      </c>
      <c r="E686" s="230" t="s">
        <v>141</v>
      </c>
      <c r="F686" s="230">
        <v>35904</v>
      </c>
      <c r="G686" s="230" t="s">
        <v>1438</v>
      </c>
      <c r="H686" s="230" t="s">
        <v>1377</v>
      </c>
      <c r="I686" s="230" t="s">
        <v>1436</v>
      </c>
      <c r="J686" s="230" t="s">
        <v>291</v>
      </c>
      <c r="K686" s="230">
        <v>2016</v>
      </c>
      <c r="L686" s="230" t="s">
        <v>281</v>
      </c>
    </row>
    <row r="687" spans="1:12" ht="17.25" customHeight="1" x14ac:dyDescent="0.3">
      <c r="A687" s="230">
        <v>420897</v>
      </c>
      <c r="B687" s="230" t="s">
        <v>3538</v>
      </c>
      <c r="C687" s="230" t="s">
        <v>581</v>
      </c>
      <c r="D687" s="230" t="s">
        <v>218</v>
      </c>
      <c r="E687" s="230" t="s">
        <v>141</v>
      </c>
      <c r="F687" s="230">
        <v>35991</v>
      </c>
      <c r="G687" s="230" t="s">
        <v>1461</v>
      </c>
      <c r="H687" s="230" t="s">
        <v>1377</v>
      </c>
      <c r="I687" s="230" t="s">
        <v>1436</v>
      </c>
      <c r="J687" s="230" t="s">
        <v>291</v>
      </c>
      <c r="K687" s="230">
        <v>2016</v>
      </c>
      <c r="L687" s="230" t="s">
        <v>281</v>
      </c>
    </row>
    <row r="688" spans="1:12" ht="17.25" customHeight="1" x14ac:dyDescent="0.3">
      <c r="A688" s="230">
        <v>420923</v>
      </c>
      <c r="B688" s="230" t="s">
        <v>3539</v>
      </c>
      <c r="C688" s="230" t="s">
        <v>337</v>
      </c>
      <c r="D688" s="230" t="s">
        <v>210</v>
      </c>
      <c r="E688" s="230" t="s">
        <v>141</v>
      </c>
      <c r="F688" s="230">
        <v>36008</v>
      </c>
      <c r="G688" s="230" t="s">
        <v>1674</v>
      </c>
      <c r="H688" s="230" t="s">
        <v>1377</v>
      </c>
      <c r="I688" s="230" t="s">
        <v>1436</v>
      </c>
      <c r="J688" s="230" t="s">
        <v>291</v>
      </c>
      <c r="K688" s="230">
        <v>2016</v>
      </c>
      <c r="L688" s="230" t="s">
        <v>281</v>
      </c>
    </row>
    <row r="689" spans="1:12" ht="17.25" customHeight="1" x14ac:dyDescent="0.3">
      <c r="A689" s="230">
        <v>424220</v>
      </c>
      <c r="B689" s="230" t="s">
        <v>3548</v>
      </c>
      <c r="C689" s="230" t="s">
        <v>83</v>
      </c>
      <c r="D689" s="230" t="s">
        <v>3549</v>
      </c>
      <c r="E689" s="230" t="s">
        <v>141</v>
      </c>
      <c r="F689" s="230">
        <v>36527</v>
      </c>
      <c r="G689" s="230" t="s">
        <v>3251</v>
      </c>
      <c r="H689" s="230" t="s">
        <v>1377</v>
      </c>
      <c r="I689" s="230" t="s">
        <v>1436</v>
      </c>
      <c r="J689" s="230" t="s">
        <v>290</v>
      </c>
      <c r="K689" s="230">
        <v>2017</v>
      </c>
      <c r="L689" s="230" t="s">
        <v>281</v>
      </c>
    </row>
    <row r="690" spans="1:12" ht="17.25" customHeight="1" x14ac:dyDescent="0.3">
      <c r="A690" s="230">
        <v>422382</v>
      </c>
      <c r="B690" s="230" t="s">
        <v>3550</v>
      </c>
      <c r="C690" s="230" t="s">
        <v>61</v>
      </c>
      <c r="D690" s="230" t="s">
        <v>519</v>
      </c>
      <c r="E690" s="230" t="s">
        <v>142</v>
      </c>
      <c r="F690" s="230">
        <v>35942</v>
      </c>
      <c r="G690" s="230" t="s">
        <v>1382</v>
      </c>
      <c r="H690" s="230" t="s">
        <v>1377</v>
      </c>
      <c r="I690" s="230" t="s">
        <v>1436</v>
      </c>
      <c r="J690" s="230" t="s">
        <v>291</v>
      </c>
      <c r="K690" s="230">
        <v>2017</v>
      </c>
      <c r="L690" s="230" t="s">
        <v>281</v>
      </c>
    </row>
    <row r="691" spans="1:12" ht="17.25" customHeight="1" x14ac:dyDescent="0.3">
      <c r="A691" s="230">
        <v>422711</v>
      </c>
      <c r="B691" s="230" t="s">
        <v>3551</v>
      </c>
      <c r="C691" s="230" t="s">
        <v>654</v>
      </c>
      <c r="D691" s="230" t="s">
        <v>374</v>
      </c>
      <c r="E691" s="230" t="s">
        <v>142</v>
      </c>
      <c r="F691" s="230">
        <v>36011</v>
      </c>
      <c r="G691" s="230" t="s">
        <v>2690</v>
      </c>
      <c r="H691" s="230" t="s">
        <v>1377</v>
      </c>
      <c r="I691" s="230" t="s">
        <v>1436</v>
      </c>
      <c r="J691" s="230" t="s">
        <v>291</v>
      </c>
      <c r="K691" s="230">
        <v>2017</v>
      </c>
      <c r="L691" s="230" t="s">
        <v>281</v>
      </c>
    </row>
    <row r="692" spans="1:12" ht="17.25" customHeight="1" x14ac:dyDescent="0.3">
      <c r="A692" s="230">
        <v>423572</v>
      </c>
      <c r="B692" s="230" t="s">
        <v>3557</v>
      </c>
      <c r="C692" s="230" t="s">
        <v>65</v>
      </c>
      <c r="D692" s="230" t="s">
        <v>3558</v>
      </c>
      <c r="E692" s="230" t="s">
        <v>142</v>
      </c>
      <c r="F692" s="230">
        <v>36358</v>
      </c>
      <c r="G692" s="230" t="s">
        <v>2082</v>
      </c>
      <c r="H692" s="230" t="s">
        <v>1377</v>
      </c>
      <c r="I692" s="230" t="s">
        <v>1436</v>
      </c>
      <c r="J692" s="230" t="s">
        <v>291</v>
      </c>
      <c r="K692" s="230">
        <v>2017</v>
      </c>
      <c r="L692" s="230" t="s">
        <v>281</v>
      </c>
    </row>
    <row r="693" spans="1:12" ht="17.25" customHeight="1" x14ac:dyDescent="0.3">
      <c r="A693" s="230">
        <v>422649</v>
      </c>
      <c r="B693" s="230" t="s">
        <v>3559</v>
      </c>
      <c r="C693" s="230" t="s">
        <v>68</v>
      </c>
      <c r="D693" s="230" t="s">
        <v>200</v>
      </c>
      <c r="E693" s="230" t="s">
        <v>141</v>
      </c>
      <c r="F693" s="230">
        <v>36548</v>
      </c>
      <c r="G693" s="230" t="s">
        <v>276</v>
      </c>
      <c r="H693" s="230" t="s">
        <v>1377</v>
      </c>
      <c r="I693" s="230" t="s">
        <v>1436</v>
      </c>
      <c r="J693" s="230" t="s">
        <v>291</v>
      </c>
      <c r="K693" s="230">
        <v>2017</v>
      </c>
      <c r="L693" s="230" t="s">
        <v>281</v>
      </c>
    </row>
    <row r="694" spans="1:12" ht="17.25" customHeight="1" x14ac:dyDescent="0.3">
      <c r="A694" s="230">
        <v>420854</v>
      </c>
      <c r="B694" s="230" t="s">
        <v>3561</v>
      </c>
      <c r="C694" s="230" t="s">
        <v>108</v>
      </c>
      <c r="D694" s="230" t="s">
        <v>448</v>
      </c>
      <c r="E694" s="230" t="s">
        <v>142</v>
      </c>
      <c r="F694" s="230">
        <v>33941</v>
      </c>
      <c r="G694" s="230" t="s">
        <v>2082</v>
      </c>
      <c r="H694" s="230" t="s">
        <v>1377</v>
      </c>
      <c r="I694" s="230" t="s">
        <v>1436</v>
      </c>
      <c r="J694" s="230" t="s">
        <v>291</v>
      </c>
      <c r="L694" s="230" t="s">
        <v>281</v>
      </c>
    </row>
    <row r="695" spans="1:12" ht="17.25" customHeight="1" x14ac:dyDescent="0.3">
      <c r="A695" s="230">
        <v>425694</v>
      </c>
      <c r="B695" s="230" t="s">
        <v>3564</v>
      </c>
      <c r="C695" s="230" t="s">
        <v>81</v>
      </c>
      <c r="D695" s="230" t="s">
        <v>199</v>
      </c>
      <c r="E695" s="230" t="s">
        <v>141</v>
      </c>
      <c r="F695" s="230">
        <v>34394</v>
      </c>
      <c r="G695" s="230" t="s">
        <v>1648</v>
      </c>
      <c r="H695" s="230" t="s">
        <v>1377</v>
      </c>
      <c r="I695" s="230" t="s">
        <v>1436</v>
      </c>
      <c r="J695" s="230" t="s">
        <v>291</v>
      </c>
      <c r="K695" s="230">
        <v>2012</v>
      </c>
      <c r="L695" s="230" t="s">
        <v>1395</v>
      </c>
    </row>
    <row r="696" spans="1:12" ht="17.25" customHeight="1" x14ac:dyDescent="0.3">
      <c r="A696" s="230">
        <v>425001</v>
      </c>
      <c r="B696" s="230" t="s">
        <v>3565</v>
      </c>
      <c r="C696" s="230" t="s">
        <v>63</v>
      </c>
      <c r="D696" s="230" t="s">
        <v>3566</v>
      </c>
      <c r="E696" s="230" t="s">
        <v>142</v>
      </c>
      <c r="F696" s="230">
        <v>34700</v>
      </c>
      <c r="G696" s="230" t="s">
        <v>3530</v>
      </c>
      <c r="H696" s="230" t="s">
        <v>1377</v>
      </c>
      <c r="I696" s="230" t="s">
        <v>1436</v>
      </c>
      <c r="J696" s="230" t="s">
        <v>290</v>
      </c>
      <c r="K696" s="230">
        <v>2013</v>
      </c>
      <c r="L696" s="230" t="s">
        <v>1395</v>
      </c>
    </row>
    <row r="697" spans="1:12" ht="17.25" customHeight="1" x14ac:dyDescent="0.3">
      <c r="A697" s="230">
        <v>425339</v>
      </c>
      <c r="B697" s="230" t="s">
        <v>3567</v>
      </c>
      <c r="C697" s="230" t="s">
        <v>65</v>
      </c>
      <c r="D697" s="230" t="s">
        <v>500</v>
      </c>
      <c r="E697" s="230" t="s">
        <v>141</v>
      </c>
      <c r="F697" s="230">
        <v>35096</v>
      </c>
      <c r="G697" s="230" t="s">
        <v>276</v>
      </c>
      <c r="H697" s="230" t="s">
        <v>1377</v>
      </c>
      <c r="I697" s="230" t="s">
        <v>1436</v>
      </c>
      <c r="J697" s="230" t="s">
        <v>290</v>
      </c>
      <c r="K697" s="230">
        <v>2014</v>
      </c>
      <c r="L697" s="230" t="s">
        <v>1395</v>
      </c>
    </row>
    <row r="698" spans="1:12" ht="17.25" customHeight="1" x14ac:dyDescent="0.3">
      <c r="A698" s="230">
        <v>424593</v>
      </c>
      <c r="B698" s="230" t="s">
        <v>3568</v>
      </c>
      <c r="C698" s="230" t="s">
        <v>65</v>
      </c>
      <c r="D698" s="230" t="s">
        <v>2072</v>
      </c>
      <c r="E698" s="230" t="s">
        <v>142</v>
      </c>
      <c r="F698" s="230">
        <v>35810</v>
      </c>
      <c r="G698" s="230" t="s">
        <v>1766</v>
      </c>
      <c r="H698" s="230" t="s">
        <v>1377</v>
      </c>
      <c r="I698" s="230" t="s">
        <v>1436</v>
      </c>
      <c r="J698" s="230" t="s">
        <v>290</v>
      </c>
      <c r="K698" s="230">
        <v>2015</v>
      </c>
      <c r="L698" s="230" t="s">
        <v>1395</v>
      </c>
    </row>
    <row r="699" spans="1:12" ht="17.25" customHeight="1" x14ac:dyDescent="0.3">
      <c r="A699" s="230">
        <v>425237</v>
      </c>
      <c r="B699" s="230" t="s">
        <v>3570</v>
      </c>
      <c r="C699" s="230" t="s">
        <v>83</v>
      </c>
      <c r="D699" s="230" t="s">
        <v>933</v>
      </c>
      <c r="E699" s="230" t="s">
        <v>141</v>
      </c>
      <c r="F699" s="230">
        <v>35634</v>
      </c>
      <c r="G699" s="230" t="s">
        <v>276</v>
      </c>
      <c r="H699" s="230" t="s">
        <v>1377</v>
      </c>
      <c r="I699" s="230" t="s">
        <v>1436</v>
      </c>
      <c r="J699" s="230" t="s">
        <v>291</v>
      </c>
      <c r="K699" s="230">
        <v>2016</v>
      </c>
      <c r="L699" s="230" t="s">
        <v>1395</v>
      </c>
    </row>
    <row r="700" spans="1:12" ht="17.25" customHeight="1" x14ac:dyDescent="0.3">
      <c r="A700" s="230">
        <v>425724</v>
      </c>
      <c r="B700" s="230" t="s">
        <v>3571</v>
      </c>
      <c r="C700" s="230" t="s">
        <v>107</v>
      </c>
      <c r="D700" s="230" t="s">
        <v>233</v>
      </c>
      <c r="E700" s="230" t="s">
        <v>142</v>
      </c>
      <c r="F700" s="230">
        <v>36179</v>
      </c>
      <c r="G700" s="230" t="s">
        <v>1651</v>
      </c>
      <c r="H700" s="230" t="s">
        <v>1377</v>
      </c>
      <c r="I700" s="230" t="s">
        <v>1436</v>
      </c>
      <c r="J700" s="230" t="s">
        <v>291</v>
      </c>
      <c r="K700" s="230">
        <v>2016</v>
      </c>
      <c r="L700" s="230" t="s">
        <v>281</v>
      </c>
    </row>
    <row r="701" spans="1:12" ht="17.25" customHeight="1" x14ac:dyDescent="0.3">
      <c r="A701" s="230">
        <v>420795</v>
      </c>
      <c r="B701" s="230" t="s">
        <v>3633</v>
      </c>
      <c r="C701" s="230" t="s">
        <v>111</v>
      </c>
      <c r="D701" s="230" t="s">
        <v>196</v>
      </c>
      <c r="E701" s="230" t="s">
        <v>142</v>
      </c>
      <c r="F701" s="230">
        <v>36080</v>
      </c>
      <c r="G701" s="230" t="s">
        <v>1757</v>
      </c>
      <c r="H701" s="230" t="s">
        <v>1377</v>
      </c>
      <c r="I701" s="230" t="s">
        <v>1436</v>
      </c>
      <c r="J701" s="230" t="s">
        <v>291</v>
      </c>
      <c r="K701" s="230">
        <v>2016</v>
      </c>
      <c r="L701" s="230" t="s">
        <v>281</v>
      </c>
    </row>
    <row r="702" spans="1:12" ht="17.25" customHeight="1" x14ac:dyDescent="0.3">
      <c r="A702" s="230">
        <v>425253</v>
      </c>
      <c r="B702" s="230" t="s">
        <v>3644</v>
      </c>
      <c r="C702" s="230" t="s">
        <v>66</v>
      </c>
      <c r="D702" s="230" t="s">
        <v>3645</v>
      </c>
      <c r="E702" s="230" t="s">
        <v>141</v>
      </c>
      <c r="F702" s="230">
        <v>35065</v>
      </c>
      <c r="G702" s="230" t="s">
        <v>276</v>
      </c>
      <c r="H702" s="230" t="s">
        <v>1377</v>
      </c>
      <c r="I702" s="230" t="s">
        <v>1436</v>
      </c>
      <c r="J702" s="230" t="s">
        <v>291</v>
      </c>
      <c r="K702" s="230">
        <v>2013</v>
      </c>
      <c r="L702" s="230" t="s">
        <v>276</v>
      </c>
    </row>
    <row r="703" spans="1:12" ht="17.25" customHeight="1" x14ac:dyDescent="0.3">
      <c r="A703" s="230">
        <v>421034</v>
      </c>
      <c r="B703" s="230" t="s">
        <v>3646</v>
      </c>
      <c r="C703" s="230" t="s">
        <v>82</v>
      </c>
      <c r="D703" s="230" t="s">
        <v>3647</v>
      </c>
      <c r="E703" s="230" t="s">
        <v>142</v>
      </c>
      <c r="F703" s="230">
        <v>35970</v>
      </c>
      <c r="G703" s="230" t="s">
        <v>276</v>
      </c>
      <c r="H703" s="230" t="s">
        <v>1377</v>
      </c>
      <c r="I703" s="230" t="s">
        <v>1436</v>
      </c>
      <c r="J703" s="230" t="s">
        <v>291</v>
      </c>
      <c r="K703" s="230">
        <v>2016</v>
      </c>
      <c r="L703" s="230" t="s">
        <v>276</v>
      </c>
    </row>
    <row r="704" spans="1:12" ht="17.25" customHeight="1" x14ac:dyDescent="0.3">
      <c r="A704" s="230">
        <v>424426</v>
      </c>
      <c r="B704" s="230" t="s">
        <v>3650</v>
      </c>
      <c r="C704" s="230" t="s">
        <v>435</v>
      </c>
      <c r="D704" s="230" t="s">
        <v>248</v>
      </c>
      <c r="E704" s="230" t="s">
        <v>141</v>
      </c>
      <c r="F704" s="230">
        <v>33508</v>
      </c>
      <c r="G704" s="230" t="s">
        <v>276</v>
      </c>
      <c r="H704" s="230" t="s">
        <v>1377</v>
      </c>
      <c r="I704" s="230" t="s">
        <v>1436</v>
      </c>
      <c r="J704" s="230" t="s">
        <v>290</v>
      </c>
      <c r="K704" s="230">
        <v>2009</v>
      </c>
      <c r="L704" s="230" t="s">
        <v>1380</v>
      </c>
    </row>
    <row r="705" spans="1:12" ht="17.25" customHeight="1" x14ac:dyDescent="0.3">
      <c r="A705" s="230">
        <v>425713</v>
      </c>
      <c r="B705" s="230" t="s">
        <v>3653</v>
      </c>
      <c r="C705" s="230" t="s">
        <v>75</v>
      </c>
      <c r="D705" s="230" t="s">
        <v>3654</v>
      </c>
      <c r="E705" s="230" t="s">
        <v>141</v>
      </c>
      <c r="F705" s="230">
        <v>34201</v>
      </c>
      <c r="G705" s="230" t="s">
        <v>3655</v>
      </c>
      <c r="H705" s="230" t="s">
        <v>1377</v>
      </c>
      <c r="I705" s="230" t="s">
        <v>1436</v>
      </c>
      <c r="J705" s="230" t="s">
        <v>291</v>
      </c>
      <c r="K705" s="230">
        <v>2011</v>
      </c>
      <c r="L705" s="230" t="s">
        <v>281</v>
      </c>
    </row>
    <row r="706" spans="1:12" ht="17.25" customHeight="1" x14ac:dyDescent="0.3">
      <c r="A706" s="230">
        <v>425392</v>
      </c>
      <c r="B706" s="230" t="s">
        <v>3657</v>
      </c>
      <c r="C706" s="230" t="s">
        <v>2349</v>
      </c>
      <c r="D706" s="230" t="s">
        <v>3563</v>
      </c>
      <c r="E706" s="230" t="s">
        <v>141</v>
      </c>
      <c r="F706" s="230">
        <v>35532</v>
      </c>
      <c r="G706" s="230" t="s">
        <v>3658</v>
      </c>
      <c r="H706" s="230" t="s">
        <v>1377</v>
      </c>
      <c r="I706" s="230" t="s">
        <v>1436</v>
      </c>
      <c r="J706" s="230" t="s">
        <v>291</v>
      </c>
      <c r="K706" s="230">
        <v>2015</v>
      </c>
      <c r="L706" s="230" t="s">
        <v>281</v>
      </c>
    </row>
    <row r="707" spans="1:12" ht="17.25" customHeight="1" x14ac:dyDescent="0.3">
      <c r="A707" s="230">
        <v>425106</v>
      </c>
      <c r="B707" s="230" t="s">
        <v>869</v>
      </c>
      <c r="C707" s="230" t="s">
        <v>708</v>
      </c>
      <c r="D707" s="230" t="s">
        <v>226</v>
      </c>
      <c r="E707" s="230" t="s">
        <v>142</v>
      </c>
      <c r="F707" s="230">
        <v>36161</v>
      </c>
      <c r="G707" s="230" t="s">
        <v>1041</v>
      </c>
      <c r="H707" s="230" t="s">
        <v>1377</v>
      </c>
      <c r="I707" s="230" t="s">
        <v>1436</v>
      </c>
      <c r="J707" s="230" t="s">
        <v>291</v>
      </c>
      <c r="K707" s="230">
        <v>2016</v>
      </c>
      <c r="L707" s="230" t="s">
        <v>1395</v>
      </c>
    </row>
    <row r="708" spans="1:12" ht="17.25" customHeight="1" x14ac:dyDescent="0.3">
      <c r="A708" s="230">
        <v>421141</v>
      </c>
      <c r="B708" s="230" t="s">
        <v>3683</v>
      </c>
      <c r="C708" s="230" t="s">
        <v>97</v>
      </c>
      <c r="D708" s="230" t="s">
        <v>487</v>
      </c>
      <c r="E708" s="230" t="s">
        <v>142</v>
      </c>
      <c r="F708" s="230">
        <v>30512</v>
      </c>
      <c r="G708" s="230" t="s">
        <v>276</v>
      </c>
      <c r="H708" s="230" t="s">
        <v>1378</v>
      </c>
      <c r="I708" s="230" t="s">
        <v>1436</v>
      </c>
      <c r="J708" s="230" t="s">
        <v>290</v>
      </c>
      <c r="K708" s="230">
        <v>2001</v>
      </c>
      <c r="L708" s="230" t="s">
        <v>276</v>
      </c>
    </row>
    <row r="709" spans="1:12" ht="17.25" customHeight="1" x14ac:dyDescent="0.3">
      <c r="A709" s="230">
        <v>425118</v>
      </c>
      <c r="B709" s="230" t="s">
        <v>3693</v>
      </c>
      <c r="C709" s="230" t="s">
        <v>63</v>
      </c>
      <c r="D709" s="230" t="s">
        <v>586</v>
      </c>
      <c r="E709" s="230" t="s">
        <v>142</v>
      </c>
      <c r="F709" s="230">
        <v>33035</v>
      </c>
      <c r="G709" s="230" t="s">
        <v>1618</v>
      </c>
      <c r="H709" s="230" t="s">
        <v>1378</v>
      </c>
      <c r="I709" s="230" t="s">
        <v>1436</v>
      </c>
      <c r="J709" s="230" t="s">
        <v>291</v>
      </c>
      <c r="K709" s="230">
        <v>2008</v>
      </c>
      <c r="L709" s="230" t="s">
        <v>276</v>
      </c>
    </row>
    <row r="710" spans="1:12" ht="17.25" customHeight="1" x14ac:dyDescent="0.3">
      <c r="A710" s="230">
        <v>421210</v>
      </c>
      <c r="B710" s="230" t="s">
        <v>3714</v>
      </c>
      <c r="C710" s="230" t="s">
        <v>103</v>
      </c>
      <c r="D710" s="230" t="s">
        <v>3715</v>
      </c>
      <c r="E710" s="230" t="s">
        <v>142</v>
      </c>
      <c r="F710" s="230">
        <v>35065</v>
      </c>
      <c r="G710" s="230" t="s">
        <v>1619</v>
      </c>
      <c r="H710" s="230" t="s">
        <v>1378</v>
      </c>
      <c r="I710" s="230" t="s">
        <v>1436</v>
      </c>
      <c r="J710" s="230" t="s">
        <v>290</v>
      </c>
      <c r="K710" s="230">
        <v>2013</v>
      </c>
      <c r="L710" s="230" t="s">
        <v>276</v>
      </c>
    </row>
    <row r="711" spans="1:12" ht="17.25" customHeight="1" x14ac:dyDescent="0.3">
      <c r="A711" s="230">
        <v>424805</v>
      </c>
      <c r="B711" s="230" t="s">
        <v>3718</v>
      </c>
      <c r="C711" s="230" t="s">
        <v>113</v>
      </c>
      <c r="D711" s="230" t="s">
        <v>3719</v>
      </c>
      <c r="E711" s="230" t="s">
        <v>142</v>
      </c>
      <c r="F711" s="230">
        <v>35981</v>
      </c>
      <c r="G711" s="230" t="s">
        <v>276</v>
      </c>
      <c r="H711" s="230" t="s">
        <v>1378</v>
      </c>
      <c r="I711" s="230" t="s">
        <v>1436</v>
      </c>
      <c r="J711" s="230" t="s">
        <v>290</v>
      </c>
      <c r="K711" s="230">
        <v>2016</v>
      </c>
      <c r="L711" s="230" t="s">
        <v>276</v>
      </c>
    </row>
    <row r="712" spans="1:12" ht="17.25" customHeight="1" x14ac:dyDescent="0.3">
      <c r="A712" s="230">
        <v>421304</v>
      </c>
      <c r="B712" s="230" t="s">
        <v>3721</v>
      </c>
      <c r="C712" s="230" t="s">
        <v>68</v>
      </c>
      <c r="D712" s="230" t="s">
        <v>218</v>
      </c>
      <c r="E712" s="230" t="s">
        <v>141</v>
      </c>
      <c r="F712" s="230">
        <v>36161</v>
      </c>
      <c r="G712" s="230" t="s">
        <v>1619</v>
      </c>
      <c r="H712" s="230" t="s">
        <v>1378</v>
      </c>
      <c r="I712" s="230" t="s">
        <v>1436</v>
      </c>
      <c r="J712" s="230" t="s">
        <v>291</v>
      </c>
      <c r="K712" s="230">
        <v>2016</v>
      </c>
      <c r="L712" s="230" t="s">
        <v>276</v>
      </c>
    </row>
    <row r="713" spans="1:12" ht="17.25" customHeight="1" x14ac:dyDescent="0.3">
      <c r="A713" s="230">
        <v>423944</v>
      </c>
      <c r="B713" s="230" t="s">
        <v>3725</v>
      </c>
      <c r="C713" s="230" t="s">
        <v>3726</v>
      </c>
      <c r="D713" s="230" t="s">
        <v>418</v>
      </c>
      <c r="E713" s="230" t="s">
        <v>142</v>
      </c>
      <c r="F713" s="230">
        <v>36269</v>
      </c>
      <c r="G713" s="230" t="s">
        <v>1619</v>
      </c>
      <c r="H713" s="230" t="s">
        <v>1378</v>
      </c>
      <c r="I713" s="230" t="s">
        <v>1436</v>
      </c>
      <c r="J713" s="230" t="s">
        <v>291</v>
      </c>
      <c r="K713" s="230">
        <v>2017</v>
      </c>
      <c r="L713" s="230" t="s">
        <v>276</v>
      </c>
    </row>
    <row r="714" spans="1:12" ht="17.25" customHeight="1" x14ac:dyDescent="0.3">
      <c r="A714" s="230">
        <v>420660</v>
      </c>
      <c r="B714" s="230" t="s">
        <v>3733</v>
      </c>
      <c r="C714" s="230" t="s">
        <v>3734</v>
      </c>
      <c r="D714" s="230" t="s">
        <v>3735</v>
      </c>
      <c r="E714" s="230" t="s">
        <v>142</v>
      </c>
      <c r="F714" s="230">
        <v>31995</v>
      </c>
      <c r="G714" s="230" t="s">
        <v>276</v>
      </c>
      <c r="H714" s="230" t="s">
        <v>1378</v>
      </c>
      <c r="I714" s="230" t="s">
        <v>1436</v>
      </c>
      <c r="J714" s="230" t="s">
        <v>290</v>
      </c>
      <c r="K714" s="230">
        <v>2005</v>
      </c>
      <c r="L714" s="230" t="s">
        <v>281</v>
      </c>
    </row>
    <row r="715" spans="1:12" ht="17.25" customHeight="1" x14ac:dyDescent="0.3">
      <c r="A715" s="230">
        <v>410999</v>
      </c>
      <c r="B715" s="230" t="s">
        <v>3736</v>
      </c>
      <c r="C715" s="230" t="s">
        <v>80</v>
      </c>
      <c r="D715" s="230" t="s">
        <v>3737</v>
      </c>
      <c r="E715" s="230" t="s">
        <v>141</v>
      </c>
      <c r="F715" s="230">
        <v>33182</v>
      </c>
      <c r="G715" s="230" t="s">
        <v>1618</v>
      </c>
      <c r="H715" s="230" t="s">
        <v>1378</v>
      </c>
      <c r="I715" s="230" t="s">
        <v>1436</v>
      </c>
      <c r="J715" s="230" t="s">
        <v>291</v>
      </c>
      <c r="K715" s="230">
        <v>2008</v>
      </c>
      <c r="L715" s="230" t="s">
        <v>281</v>
      </c>
    </row>
    <row r="716" spans="1:12" ht="17.25" customHeight="1" x14ac:dyDescent="0.3">
      <c r="A716" s="230">
        <v>420778</v>
      </c>
      <c r="B716" s="230" t="s">
        <v>3742</v>
      </c>
      <c r="C716" s="230" t="s">
        <v>107</v>
      </c>
      <c r="D716" s="230" t="s">
        <v>218</v>
      </c>
      <c r="E716" s="230" t="s">
        <v>141</v>
      </c>
      <c r="F716" s="230">
        <v>35070</v>
      </c>
      <c r="G716" s="230" t="s">
        <v>3688</v>
      </c>
      <c r="H716" s="230" t="s">
        <v>1378</v>
      </c>
      <c r="I716" s="230" t="s">
        <v>1436</v>
      </c>
      <c r="J716" s="230" t="s">
        <v>290</v>
      </c>
      <c r="K716" s="230">
        <v>2015</v>
      </c>
      <c r="L716" s="230" t="s">
        <v>281</v>
      </c>
    </row>
    <row r="717" spans="1:12" ht="17.25" customHeight="1" x14ac:dyDescent="0.3">
      <c r="A717" s="230">
        <v>424702</v>
      </c>
      <c r="B717" s="230" t="s">
        <v>3746</v>
      </c>
      <c r="C717" s="230" t="s">
        <v>505</v>
      </c>
      <c r="D717" s="230" t="s">
        <v>366</v>
      </c>
      <c r="E717" s="230" t="s">
        <v>142</v>
      </c>
      <c r="F717" s="230">
        <v>36281</v>
      </c>
      <c r="G717" s="230" t="s">
        <v>1663</v>
      </c>
      <c r="H717" s="230" t="s">
        <v>1378</v>
      </c>
      <c r="I717" s="230" t="s">
        <v>1436</v>
      </c>
      <c r="K717" s="230">
        <v>2016</v>
      </c>
      <c r="L717" s="230" t="s">
        <v>281</v>
      </c>
    </row>
    <row r="718" spans="1:12" ht="17.25" customHeight="1" x14ac:dyDescent="0.3">
      <c r="A718" s="230">
        <v>423051</v>
      </c>
      <c r="B718" s="230" t="s">
        <v>3747</v>
      </c>
      <c r="C718" s="230" t="s">
        <v>343</v>
      </c>
      <c r="D718" s="230" t="s">
        <v>230</v>
      </c>
      <c r="E718" s="230" t="s">
        <v>142</v>
      </c>
      <c r="F718" s="230">
        <v>36526</v>
      </c>
      <c r="G718" s="230" t="s">
        <v>2891</v>
      </c>
      <c r="H718" s="230" t="s">
        <v>1378</v>
      </c>
      <c r="I718" s="230" t="s">
        <v>1436</v>
      </c>
      <c r="J718" s="230" t="s">
        <v>291</v>
      </c>
      <c r="K718" s="230">
        <v>2017</v>
      </c>
      <c r="L718" s="230" t="s">
        <v>281</v>
      </c>
    </row>
    <row r="719" spans="1:12" ht="17.25" customHeight="1" x14ac:dyDescent="0.3">
      <c r="A719" s="230">
        <v>425999</v>
      </c>
      <c r="B719" s="230" t="s">
        <v>3748</v>
      </c>
      <c r="C719" s="230" t="s">
        <v>63</v>
      </c>
      <c r="D719" s="230" t="s">
        <v>3296</v>
      </c>
      <c r="E719" s="230" t="s">
        <v>142</v>
      </c>
      <c r="F719" s="230">
        <v>35511</v>
      </c>
      <c r="G719" s="230" t="s">
        <v>1380</v>
      </c>
      <c r="H719" s="230" t="s">
        <v>1378</v>
      </c>
      <c r="I719" s="230" t="s">
        <v>1436</v>
      </c>
      <c r="J719" s="230" t="s">
        <v>291</v>
      </c>
      <c r="K719" s="230" t="s">
        <v>1405</v>
      </c>
      <c r="L719" s="230" t="s">
        <v>281</v>
      </c>
    </row>
    <row r="720" spans="1:12" ht="17.25" customHeight="1" x14ac:dyDescent="0.3">
      <c r="A720" s="230">
        <v>426215</v>
      </c>
      <c r="B720" s="230" t="s">
        <v>3749</v>
      </c>
      <c r="C720" s="230" t="s">
        <v>104</v>
      </c>
      <c r="D720" s="230" t="s">
        <v>200</v>
      </c>
      <c r="E720" s="230" t="s">
        <v>142</v>
      </c>
      <c r="F720" s="230">
        <v>35977</v>
      </c>
      <c r="G720" s="230" t="s">
        <v>276</v>
      </c>
      <c r="H720" s="230" t="s">
        <v>1378</v>
      </c>
      <c r="I720" s="230" t="s">
        <v>1436</v>
      </c>
      <c r="J720" s="230" t="s">
        <v>291</v>
      </c>
      <c r="K720" s="230" t="s">
        <v>1405</v>
      </c>
      <c r="L720" s="230" t="s">
        <v>281</v>
      </c>
    </row>
    <row r="721" spans="1:32" ht="17.25" customHeight="1" x14ac:dyDescent="0.3">
      <c r="A721" s="230">
        <v>424536</v>
      </c>
      <c r="B721" s="230" t="s">
        <v>3750</v>
      </c>
      <c r="C721" s="230" t="s">
        <v>115</v>
      </c>
      <c r="D721" s="230" t="s">
        <v>234</v>
      </c>
      <c r="E721" s="230" t="s">
        <v>142</v>
      </c>
      <c r="F721" s="230">
        <v>36031</v>
      </c>
      <c r="G721" s="230" t="s">
        <v>1619</v>
      </c>
      <c r="H721" s="230" t="s">
        <v>1378</v>
      </c>
      <c r="I721" s="230" t="s">
        <v>1436</v>
      </c>
      <c r="J721" s="230" t="s">
        <v>291</v>
      </c>
      <c r="K721" s="230">
        <v>2016</v>
      </c>
      <c r="L721" s="230" t="s">
        <v>1395</v>
      </c>
    </row>
    <row r="722" spans="1:32" ht="17.25" customHeight="1" x14ac:dyDescent="0.3">
      <c r="A722" s="230">
        <v>413195</v>
      </c>
      <c r="B722" s="230" t="s">
        <v>3770</v>
      </c>
      <c r="C722" s="230" t="s">
        <v>396</v>
      </c>
      <c r="D722" s="230" t="s">
        <v>215</v>
      </c>
      <c r="E722" s="230" t="s">
        <v>142</v>
      </c>
      <c r="F722" s="230">
        <v>33263</v>
      </c>
      <c r="G722" s="230" t="s">
        <v>276</v>
      </c>
      <c r="H722" s="230" t="s">
        <v>1381</v>
      </c>
      <c r="I722" s="230" t="s">
        <v>1436</v>
      </c>
    </row>
    <row r="723" spans="1:32" ht="17.25" customHeight="1" x14ac:dyDescent="0.3">
      <c r="A723" s="230">
        <v>407638</v>
      </c>
      <c r="B723" s="230" t="s">
        <v>1411</v>
      </c>
      <c r="C723" s="230" t="s">
        <v>434</v>
      </c>
      <c r="D723" s="230" t="s">
        <v>575</v>
      </c>
      <c r="E723" s="230" t="s">
        <v>142</v>
      </c>
      <c r="F723" s="230">
        <v>30975</v>
      </c>
      <c r="G723" s="230" t="s">
        <v>276</v>
      </c>
      <c r="H723" s="230" t="s">
        <v>1377</v>
      </c>
      <c r="I723" s="230" t="s">
        <v>1412</v>
      </c>
      <c r="J723" s="230" t="s">
        <v>291</v>
      </c>
      <c r="K723" s="230">
        <v>2004</v>
      </c>
      <c r="L723" s="230" t="s">
        <v>276</v>
      </c>
      <c r="AE723" s="230">
        <v>1</v>
      </c>
      <c r="AF723" s="230" t="s">
        <v>1413</v>
      </c>
    </row>
    <row r="724" spans="1:32" ht="17.25" customHeight="1" x14ac:dyDescent="0.3">
      <c r="A724" s="230">
        <v>423414</v>
      </c>
      <c r="B724" s="230" t="s">
        <v>1415</v>
      </c>
      <c r="C724" s="230" t="s">
        <v>97</v>
      </c>
      <c r="D724" s="230" t="s">
        <v>342</v>
      </c>
      <c r="E724" s="230" t="s">
        <v>141</v>
      </c>
      <c r="F724" s="230">
        <v>33873</v>
      </c>
      <c r="G724" s="230" t="s">
        <v>276</v>
      </c>
      <c r="H724" s="230" t="s">
        <v>1387</v>
      </c>
      <c r="I724" s="230" t="s">
        <v>1412</v>
      </c>
      <c r="J724" s="230" t="s">
        <v>290</v>
      </c>
      <c r="K724" s="230">
        <v>2017</v>
      </c>
      <c r="L724" s="230" t="s">
        <v>276</v>
      </c>
    </row>
    <row r="725" spans="1:32" ht="17.25" customHeight="1" x14ac:dyDescent="0.3">
      <c r="A725" s="230">
        <v>411842</v>
      </c>
      <c r="B725" s="230" t="s">
        <v>1417</v>
      </c>
      <c r="C725" s="230" t="s">
        <v>501</v>
      </c>
      <c r="D725" s="230" t="s">
        <v>414</v>
      </c>
      <c r="E725" s="230" t="s">
        <v>142</v>
      </c>
      <c r="F725" s="230">
        <v>31237</v>
      </c>
      <c r="G725" s="230" t="s">
        <v>1416</v>
      </c>
      <c r="H725" s="230" t="s">
        <v>1383</v>
      </c>
      <c r="I725" s="230" t="s">
        <v>1412</v>
      </c>
      <c r="J725" s="230" t="s">
        <v>1401</v>
      </c>
      <c r="K725" s="230">
        <v>2003</v>
      </c>
      <c r="L725" s="230" t="s">
        <v>276</v>
      </c>
    </row>
    <row r="726" spans="1:32" ht="17.25" customHeight="1" x14ac:dyDescent="0.3">
      <c r="A726" s="230">
        <v>422628</v>
      </c>
      <c r="B726" s="230" t="s">
        <v>1419</v>
      </c>
      <c r="C726" s="230" t="s">
        <v>77</v>
      </c>
      <c r="D726" s="230" t="s">
        <v>224</v>
      </c>
      <c r="E726" s="230" t="s">
        <v>142</v>
      </c>
      <c r="F726" s="230">
        <v>36336</v>
      </c>
      <c r="G726" s="230" t="s">
        <v>276</v>
      </c>
      <c r="H726" s="230" t="s">
        <v>1383</v>
      </c>
      <c r="I726" s="230" t="s">
        <v>1412</v>
      </c>
      <c r="J726" s="230" t="s">
        <v>291</v>
      </c>
      <c r="K726" s="230">
        <v>2017</v>
      </c>
      <c r="L726" s="230" t="s">
        <v>276</v>
      </c>
    </row>
    <row r="727" spans="1:32" ht="17.25" customHeight="1" x14ac:dyDescent="0.3">
      <c r="A727" s="230">
        <v>420308</v>
      </c>
      <c r="B727" s="230" t="s">
        <v>1420</v>
      </c>
      <c r="C727" s="230" t="s">
        <v>1421</v>
      </c>
      <c r="D727" s="230" t="s">
        <v>261</v>
      </c>
      <c r="E727" s="230" t="s">
        <v>142</v>
      </c>
      <c r="F727" s="230">
        <v>34752</v>
      </c>
      <c r="G727" s="230" t="s">
        <v>276</v>
      </c>
      <c r="H727" s="230" t="s">
        <v>1383</v>
      </c>
      <c r="I727" s="230" t="s">
        <v>1412</v>
      </c>
      <c r="J727" s="230" t="s">
        <v>290</v>
      </c>
      <c r="K727" s="230">
        <v>2013</v>
      </c>
      <c r="L727" s="230" t="s">
        <v>281</v>
      </c>
    </row>
    <row r="728" spans="1:32" ht="17.25" customHeight="1" x14ac:dyDescent="0.3">
      <c r="A728" s="230">
        <v>413019</v>
      </c>
      <c r="B728" s="230" t="s">
        <v>1424</v>
      </c>
      <c r="C728" s="230" t="s">
        <v>680</v>
      </c>
      <c r="D728" s="230" t="s">
        <v>1425</v>
      </c>
      <c r="E728" s="230" t="s">
        <v>141</v>
      </c>
      <c r="F728" s="230">
        <v>30430</v>
      </c>
      <c r="G728" s="230" t="s">
        <v>1426</v>
      </c>
      <c r="H728" s="230" t="s">
        <v>1377</v>
      </c>
      <c r="I728" s="230" t="s">
        <v>1412</v>
      </c>
      <c r="J728" s="230" t="s">
        <v>290</v>
      </c>
      <c r="K728" s="230">
        <v>2005</v>
      </c>
      <c r="L728" s="230" t="s">
        <v>288</v>
      </c>
      <c r="U728" s="230" t="s">
        <v>882</v>
      </c>
      <c r="V728" s="230" t="s">
        <v>882</v>
      </c>
    </row>
    <row r="729" spans="1:32" ht="17.25" customHeight="1" x14ac:dyDescent="0.3">
      <c r="A729" s="230">
        <v>420985</v>
      </c>
      <c r="B729" s="230" t="s">
        <v>1427</v>
      </c>
      <c r="C729" s="230" t="s">
        <v>74</v>
      </c>
      <c r="D729" s="230" t="s">
        <v>237</v>
      </c>
      <c r="E729" s="230" t="s">
        <v>142</v>
      </c>
      <c r="F729" s="230">
        <v>32133</v>
      </c>
      <c r="G729" s="230" t="s">
        <v>1428</v>
      </c>
      <c r="H729" s="230" t="s">
        <v>1377</v>
      </c>
      <c r="I729" s="230" t="s">
        <v>1412</v>
      </c>
      <c r="J729" s="230" t="s">
        <v>291</v>
      </c>
      <c r="K729" s="230">
        <v>2005</v>
      </c>
      <c r="L729" s="230" t="s">
        <v>276</v>
      </c>
    </row>
    <row r="730" spans="1:32" ht="17.25" customHeight="1" x14ac:dyDescent="0.3">
      <c r="A730" s="230">
        <v>425215</v>
      </c>
      <c r="B730" s="230" t="s">
        <v>1429</v>
      </c>
      <c r="C730" s="230" t="s">
        <v>434</v>
      </c>
      <c r="D730" s="230" t="s">
        <v>366</v>
      </c>
      <c r="E730" s="230" t="s">
        <v>141</v>
      </c>
      <c r="F730" s="230">
        <v>33447</v>
      </c>
      <c r="G730" s="230" t="s">
        <v>1430</v>
      </c>
      <c r="H730" s="230" t="s">
        <v>1377</v>
      </c>
      <c r="I730" s="230" t="s">
        <v>1412</v>
      </c>
      <c r="J730" s="230" t="s">
        <v>291</v>
      </c>
      <c r="K730" s="230">
        <v>2009</v>
      </c>
      <c r="L730" s="230" t="s">
        <v>276</v>
      </c>
    </row>
    <row r="731" spans="1:32" ht="17.25" customHeight="1" x14ac:dyDescent="0.3">
      <c r="A731" s="230">
        <v>421791</v>
      </c>
      <c r="B731" s="230" t="s">
        <v>1431</v>
      </c>
      <c r="C731" s="230" t="s">
        <v>474</v>
      </c>
      <c r="D731" s="230" t="s">
        <v>378</v>
      </c>
      <c r="E731" s="230" t="s">
        <v>142</v>
      </c>
      <c r="F731" s="230">
        <v>33424</v>
      </c>
      <c r="G731" s="230" t="s">
        <v>1432</v>
      </c>
      <c r="H731" s="230" t="s">
        <v>1377</v>
      </c>
      <c r="I731" s="230" t="s">
        <v>1412</v>
      </c>
      <c r="J731" s="230" t="s">
        <v>291</v>
      </c>
      <c r="K731" s="230">
        <v>2010</v>
      </c>
      <c r="L731" s="230" t="s">
        <v>276</v>
      </c>
    </row>
    <row r="732" spans="1:32" ht="17.25" customHeight="1" x14ac:dyDescent="0.3">
      <c r="A732" s="230">
        <v>422996</v>
      </c>
      <c r="B732" s="230" t="s">
        <v>1433</v>
      </c>
      <c r="C732" s="230" t="s">
        <v>1434</v>
      </c>
      <c r="D732" s="230" t="s">
        <v>248</v>
      </c>
      <c r="E732" s="230" t="s">
        <v>142</v>
      </c>
      <c r="F732" s="230">
        <v>35727</v>
      </c>
      <c r="G732" s="230" t="s">
        <v>276</v>
      </c>
      <c r="H732" s="230" t="s">
        <v>1377</v>
      </c>
      <c r="I732" s="230" t="s">
        <v>1412</v>
      </c>
      <c r="J732" s="230" t="s">
        <v>291</v>
      </c>
      <c r="K732" s="230">
        <v>2015</v>
      </c>
      <c r="L732" s="230" t="s">
        <v>276</v>
      </c>
    </row>
    <row r="733" spans="1:32" ht="17.25" customHeight="1" x14ac:dyDescent="0.3">
      <c r="A733" s="230">
        <v>417384</v>
      </c>
      <c r="B733" s="230" t="s">
        <v>1437</v>
      </c>
      <c r="C733" s="230" t="s">
        <v>132</v>
      </c>
      <c r="D733" s="230" t="s">
        <v>240</v>
      </c>
      <c r="E733" s="230" t="s">
        <v>141</v>
      </c>
      <c r="F733" s="230">
        <v>35073</v>
      </c>
      <c r="G733" s="230" t="s">
        <v>276</v>
      </c>
      <c r="H733" s="230" t="s">
        <v>1377</v>
      </c>
      <c r="I733" s="230" t="s">
        <v>1412</v>
      </c>
      <c r="J733" s="230" t="s">
        <v>290</v>
      </c>
      <c r="K733" s="230">
        <v>2012</v>
      </c>
      <c r="L733" s="230" t="s">
        <v>281</v>
      </c>
    </row>
    <row r="734" spans="1:32" ht="17.25" customHeight="1" x14ac:dyDescent="0.3">
      <c r="A734" s="230">
        <v>408617</v>
      </c>
      <c r="B734" s="230" t="s">
        <v>1439</v>
      </c>
      <c r="C734" s="230" t="s">
        <v>61</v>
      </c>
      <c r="D734" s="230" t="s">
        <v>1440</v>
      </c>
      <c r="E734" s="230" t="s">
        <v>141</v>
      </c>
      <c r="F734" s="230">
        <v>31243</v>
      </c>
      <c r="G734" s="230" t="s">
        <v>1441</v>
      </c>
      <c r="H734" s="230" t="s">
        <v>1377</v>
      </c>
      <c r="I734" s="230" t="s">
        <v>1412</v>
      </c>
      <c r="S734" s="230" t="s">
        <v>882</v>
      </c>
      <c r="T734" s="230" t="s">
        <v>882</v>
      </c>
      <c r="U734" s="230" t="s">
        <v>882</v>
      </c>
      <c r="V734" s="230" t="s">
        <v>882</v>
      </c>
    </row>
    <row r="735" spans="1:32" ht="17.25" customHeight="1" x14ac:dyDescent="0.3">
      <c r="A735" s="230">
        <v>415070</v>
      </c>
      <c r="B735" s="230" t="s">
        <v>1442</v>
      </c>
      <c r="C735" s="230" t="s">
        <v>61</v>
      </c>
      <c r="D735" s="230" t="s">
        <v>1443</v>
      </c>
      <c r="E735" s="230" t="s">
        <v>141</v>
      </c>
      <c r="F735" s="230">
        <v>33005</v>
      </c>
      <c r="G735" s="230" t="s">
        <v>1444</v>
      </c>
      <c r="H735" s="230" t="s">
        <v>1377</v>
      </c>
      <c r="I735" s="230" t="s">
        <v>1412</v>
      </c>
      <c r="J735" s="230" t="s">
        <v>290</v>
      </c>
      <c r="K735" s="230">
        <v>2008</v>
      </c>
      <c r="L735" s="230" t="s">
        <v>280</v>
      </c>
    </row>
    <row r="736" spans="1:32" ht="17.25" customHeight="1" x14ac:dyDescent="0.3">
      <c r="A736" s="230">
        <v>413004</v>
      </c>
      <c r="B736" s="230" t="s">
        <v>1445</v>
      </c>
      <c r="C736" s="230" t="s">
        <v>1446</v>
      </c>
      <c r="D736" s="230" t="s">
        <v>1447</v>
      </c>
      <c r="E736" s="230" t="s">
        <v>142</v>
      </c>
      <c r="F736" s="230">
        <v>32164</v>
      </c>
      <c r="G736" s="230" t="s">
        <v>1448</v>
      </c>
      <c r="H736" s="230" t="s">
        <v>1377</v>
      </c>
      <c r="I736" s="230" t="s">
        <v>1412</v>
      </c>
      <c r="T736" s="230" t="s">
        <v>882</v>
      </c>
      <c r="U736" s="230" t="s">
        <v>882</v>
      </c>
      <c r="V736" s="230" t="s">
        <v>882</v>
      </c>
    </row>
    <row r="737" spans="1:22" ht="17.25" customHeight="1" x14ac:dyDescent="0.3">
      <c r="A737" s="230">
        <v>420432</v>
      </c>
      <c r="B737" s="230" t="s">
        <v>1449</v>
      </c>
      <c r="C737" s="230" t="s">
        <v>63</v>
      </c>
      <c r="D737" s="230" t="s">
        <v>1414</v>
      </c>
      <c r="E737" s="230" t="s">
        <v>142</v>
      </c>
      <c r="F737" s="230">
        <v>35916</v>
      </c>
      <c r="G737" s="230" t="s">
        <v>276</v>
      </c>
      <c r="H737" s="230" t="s">
        <v>1377</v>
      </c>
      <c r="I737" s="230" t="s">
        <v>1412</v>
      </c>
      <c r="J737" s="230" t="s">
        <v>290</v>
      </c>
      <c r="K737" s="230">
        <v>2015</v>
      </c>
      <c r="L737" s="230" t="s">
        <v>276</v>
      </c>
    </row>
    <row r="738" spans="1:22" ht="17.25" customHeight="1" x14ac:dyDescent="0.3">
      <c r="A738" s="230">
        <v>420690</v>
      </c>
      <c r="B738" s="230" t="s">
        <v>1453</v>
      </c>
      <c r="C738" s="230" t="s">
        <v>412</v>
      </c>
      <c r="D738" s="230" t="s">
        <v>305</v>
      </c>
      <c r="E738" s="230" t="s">
        <v>142</v>
      </c>
      <c r="F738" s="230">
        <v>27857</v>
      </c>
      <c r="G738" s="230" t="s">
        <v>1454</v>
      </c>
      <c r="H738" s="230" t="s">
        <v>1377</v>
      </c>
      <c r="I738" s="230" t="s">
        <v>1412</v>
      </c>
      <c r="J738" s="230" t="s">
        <v>291</v>
      </c>
      <c r="K738" s="230">
        <v>1997</v>
      </c>
      <c r="L738" s="230" t="s">
        <v>286</v>
      </c>
    </row>
    <row r="739" spans="1:22" ht="17.25" customHeight="1" x14ac:dyDescent="0.3">
      <c r="A739" s="230">
        <v>407572</v>
      </c>
      <c r="B739" s="230" t="s">
        <v>1458</v>
      </c>
      <c r="C739" s="230" t="s">
        <v>1459</v>
      </c>
      <c r="D739" s="230" t="s">
        <v>1460</v>
      </c>
      <c r="E739" s="230" t="s">
        <v>142</v>
      </c>
      <c r="F739" s="230">
        <v>29707</v>
      </c>
      <c r="G739" s="230" t="s">
        <v>286</v>
      </c>
      <c r="H739" s="230" t="s">
        <v>1377</v>
      </c>
      <c r="I739" s="230" t="s">
        <v>1412</v>
      </c>
      <c r="J739" s="230" t="s">
        <v>290</v>
      </c>
      <c r="K739" s="230">
        <v>1999</v>
      </c>
      <c r="L739" s="230" t="s">
        <v>286</v>
      </c>
    </row>
    <row r="740" spans="1:22" ht="17.25" customHeight="1" x14ac:dyDescent="0.3">
      <c r="A740" s="230">
        <v>423049</v>
      </c>
      <c r="B740" s="230" t="s">
        <v>1462</v>
      </c>
      <c r="C740" s="230" t="s">
        <v>112</v>
      </c>
      <c r="D740" s="230" t="s">
        <v>369</v>
      </c>
      <c r="E740" s="230" t="s">
        <v>142</v>
      </c>
      <c r="F740" s="230">
        <v>30484</v>
      </c>
      <c r="G740" s="230" t="s">
        <v>1463</v>
      </c>
      <c r="H740" s="230" t="s">
        <v>1377</v>
      </c>
      <c r="I740" s="230" t="s">
        <v>1412</v>
      </c>
      <c r="J740" s="230" t="s">
        <v>290</v>
      </c>
      <c r="K740" s="230">
        <v>2001</v>
      </c>
      <c r="L740" s="230" t="s">
        <v>286</v>
      </c>
    </row>
    <row r="741" spans="1:22" ht="17.25" customHeight="1" x14ac:dyDescent="0.3">
      <c r="A741" s="230">
        <v>408951</v>
      </c>
      <c r="B741" s="230" t="s">
        <v>1466</v>
      </c>
      <c r="C741" s="230" t="s">
        <v>412</v>
      </c>
      <c r="D741" s="230" t="s">
        <v>258</v>
      </c>
      <c r="E741" s="230" t="s">
        <v>142</v>
      </c>
      <c r="F741" s="230">
        <v>30540</v>
      </c>
      <c r="G741" s="230" t="s">
        <v>1467</v>
      </c>
      <c r="H741" s="230" t="s">
        <v>1377</v>
      </c>
      <c r="I741" s="230" t="s">
        <v>1412</v>
      </c>
      <c r="J741" s="230" t="s">
        <v>290</v>
      </c>
      <c r="K741" s="230">
        <v>2002</v>
      </c>
      <c r="L741" s="230" t="s">
        <v>286</v>
      </c>
      <c r="V741" s="230" t="s">
        <v>882</v>
      </c>
    </row>
    <row r="742" spans="1:22" ht="17.25" customHeight="1" x14ac:dyDescent="0.3">
      <c r="A742" s="230">
        <v>404070</v>
      </c>
      <c r="B742" s="230" t="s">
        <v>1468</v>
      </c>
      <c r="C742" s="230" t="s">
        <v>68</v>
      </c>
      <c r="D742" s="230" t="s">
        <v>205</v>
      </c>
      <c r="E742" s="230" t="s">
        <v>142</v>
      </c>
      <c r="F742" s="230">
        <v>30975</v>
      </c>
      <c r="G742" s="230" t="s">
        <v>1469</v>
      </c>
      <c r="H742" s="230" t="s">
        <v>1377</v>
      </c>
      <c r="I742" s="230" t="s">
        <v>1412</v>
      </c>
      <c r="J742" s="230" t="s">
        <v>290</v>
      </c>
      <c r="K742" s="230">
        <v>2002</v>
      </c>
      <c r="L742" s="230" t="s">
        <v>286</v>
      </c>
    </row>
    <row r="743" spans="1:22" ht="17.25" customHeight="1" x14ac:dyDescent="0.3">
      <c r="A743" s="230">
        <v>410246</v>
      </c>
      <c r="B743" s="230" t="s">
        <v>1470</v>
      </c>
      <c r="C743" s="230" t="s">
        <v>59</v>
      </c>
      <c r="D743" s="230" t="s">
        <v>1471</v>
      </c>
      <c r="E743" s="230" t="s">
        <v>142</v>
      </c>
      <c r="F743" s="230">
        <v>30027</v>
      </c>
      <c r="G743" s="230" t="s">
        <v>1472</v>
      </c>
      <c r="H743" s="230" t="s">
        <v>1377</v>
      </c>
      <c r="I743" s="230" t="s">
        <v>1412</v>
      </c>
      <c r="J743" s="230" t="s">
        <v>291</v>
      </c>
      <c r="K743" s="230">
        <v>2002</v>
      </c>
      <c r="L743" s="230" t="s">
        <v>286</v>
      </c>
      <c r="S743" s="230" t="s">
        <v>882</v>
      </c>
      <c r="T743" s="230" t="s">
        <v>882</v>
      </c>
      <c r="U743" s="230" t="s">
        <v>882</v>
      </c>
      <c r="V743" s="230" t="s">
        <v>882</v>
      </c>
    </row>
    <row r="744" spans="1:22" ht="17.25" customHeight="1" x14ac:dyDescent="0.3">
      <c r="A744" s="230">
        <v>412212</v>
      </c>
      <c r="B744" s="230" t="s">
        <v>1474</v>
      </c>
      <c r="C744" s="230" t="s">
        <v>1475</v>
      </c>
      <c r="D744" s="230" t="s">
        <v>1476</v>
      </c>
      <c r="E744" s="230" t="s">
        <v>141</v>
      </c>
      <c r="F744" s="230">
        <v>31134</v>
      </c>
      <c r="G744" s="230" t="s">
        <v>1477</v>
      </c>
      <c r="H744" s="230" t="s">
        <v>1377</v>
      </c>
      <c r="I744" s="230" t="s">
        <v>1412</v>
      </c>
      <c r="J744" s="230" t="s">
        <v>291</v>
      </c>
      <c r="K744" s="230">
        <v>2002</v>
      </c>
      <c r="L744" s="230" t="s">
        <v>286</v>
      </c>
      <c r="V744" s="230" t="s">
        <v>882</v>
      </c>
    </row>
    <row r="745" spans="1:22" ht="17.25" customHeight="1" x14ac:dyDescent="0.3">
      <c r="A745" s="230">
        <v>404755</v>
      </c>
      <c r="B745" s="230" t="s">
        <v>1478</v>
      </c>
      <c r="C745" s="230" t="s">
        <v>343</v>
      </c>
      <c r="D745" s="230" t="s">
        <v>1456</v>
      </c>
      <c r="E745" s="230" t="s">
        <v>141</v>
      </c>
      <c r="F745" s="230">
        <v>31621</v>
      </c>
      <c r="G745" s="230" t="s">
        <v>286</v>
      </c>
      <c r="H745" s="230" t="s">
        <v>1377</v>
      </c>
      <c r="I745" s="230" t="s">
        <v>1412</v>
      </c>
      <c r="J745" s="230" t="s">
        <v>290</v>
      </c>
      <c r="K745" s="230">
        <v>2004</v>
      </c>
      <c r="L745" s="230" t="s">
        <v>286</v>
      </c>
      <c r="S745" s="230" t="s">
        <v>882</v>
      </c>
      <c r="T745" s="230" t="s">
        <v>882</v>
      </c>
      <c r="U745" s="230" t="s">
        <v>882</v>
      </c>
      <c r="V745" s="230" t="s">
        <v>882</v>
      </c>
    </row>
    <row r="746" spans="1:22" ht="17.25" customHeight="1" x14ac:dyDescent="0.3">
      <c r="A746" s="230">
        <v>422965</v>
      </c>
      <c r="B746" s="230" t="s">
        <v>1482</v>
      </c>
      <c r="C746" s="230" t="s">
        <v>1483</v>
      </c>
      <c r="D746" s="230" t="s">
        <v>1484</v>
      </c>
      <c r="E746" s="230" t="s">
        <v>142</v>
      </c>
      <c r="F746" s="230">
        <v>32207</v>
      </c>
      <c r="G746" s="230" t="s">
        <v>286</v>
      </c>
      <c r="H746" s="230" t="s">
        <v>1377</v>
      </c>
      <c r="I746" s="230" t="s">
        <v>1412</v>
      </c>
      <c r="J746" s="230" t="s">
        <v>290</v>
      </c>
      <c r="K746" s="230">
        <v>2006</v>
      </c>
      <c r="L746" s="230" t="s">
        <v>286</v>
      </c>
    </row>
    <row r="747" spans="1:22" ht="17.25" customHeight="1" x14ac:dyDescent="0.3">
      <c r="A747" s="230">
        <v>408853</v>
      </c>
      <c r="B747" s="230" t="s">
        <v>1486</v>
      </c>
      <c r="C747" s="230" t="s">
        <v>480</v>
      </c>
      <c r="D747" s="230" t="s">
        <v>1487</v>
      </c>
      <c r="E747" s="230" t="s">
        <v>142</v>
      </c>
      <c r="F747" s="230">
        <v>31547</v>
      </c>
      <c r="G747" s="230" t="s">
        <v>286</v>
      </c>
      <c r="H747" s="230" t="s">
        <v>1377</v>
      </c>
      <c r="I747" s="230" t="s">
        <v>1412</v>
      </c>
      <c r="K747" s="230">
        <v>2008</v>
      </c>
      <c r="L747" s="230" t="s">
        <v>286</v>
      </c>
      <c r="S747" s="230" t="s">
        <v>882</v>
      </c>
      <c r="U747" s="230" t="s">
        <v>882</v>
      </c>
      <c r="V747" s="230" t="s">
        <v>882</v>
      </c>
    </row>
    <row r="748" spans="1:22" ht="17.25" customHeight="1" x14ac:dyDescent="0.3">
      <c r="A748" s="230">
        <v>412143</v>
      </c>
      <c r="B748" s="230" t="s">
        <v>930</v>
      </c>
      <c r="C748" s="230" t="s">
        <v>64</v>
      </c>
      <c r="D748" s="230" t="s">
        <v>1488</v>
      </c>
      <c r="E748" s="230" t="s">
        <v>142</v>
      </c>
      <c r="F748" s="230">
        <v>33030</v>
      </c>
      <c r="G748" s="230" t="s">
        <v>286</v>
      </c>
      <c r="H748" s="230" t="s">
        <v>1377</v>
      </c>
      <c r="I748" s="230" t="s">
        <v>1412</v>
      </c>
      <c r="J748" s="230" t="s">
        <v>291</v>
      </c>
      <c r="K748" s="230">
        <v>2008</v>
      </c>
      <c r="L748" s="230" t="s">
        <v>286</v>
      </c>
    </row>
    <row r="749" spans="1:22" ht="17.25" customHeight="1" x14ac:dyDescent="0.3">
      <c r="A749" s="230">
        <v>410707</v>
      </c>
      <c r="B749" s="230" t="s">
        <v>1489</v>
      </c>
      <c r="C749" s="230" t="s">
        <v>71</v>
      </c>
      <c r="D749" s="230" t="s">
        <v>1052</v>
      </c>
      <c r="E749" s="230" t="s">
        <v>141</v>
      </c>
      <c r="F749" s="230">
        <v>32509</v>
      </c>
      <c r="G749" s="230" t="s">
        <v>286</v>
      </c>
      <c r="H749" s="230" t="s">
        <v>1377</v>
      </c>
      <c r="I749" s="230" t="s">
        <v>1412</v>
      </c>
      <c r="J749" s="230" t="s">
        <v>291</v>
      </c>
      <c r="K749" s="230">
        <v>2008</v>
      </c>
      <c r="L749" s="230" t="s">
        <v>286</v>
      </c>
      <c r="S749" s="230" t="s">
        <v>882</v>
      </c>
      <c r="T749" s="230" t="s">
        <v>882</v>
      </c>
      <c r="U749" s="230" t="s">
        <v>882</v>
      </c>
      <c r="V749" s="230" t="s">
        <v>882</v>
      </c>
    </row>
    <row r="750" spans="1:22" ht="17.25" customHeight="1" x14ac:dyDescent="0.3">
      <c r="A750" s="230">
        <v>419446</v>
      </c>
      <c r="B750" s="230" t="s">
        <v>1490</v>
      </c>
      <c r="C750" s="230" t="s">
        <v>493</v>
      </c>
      <c r="D750" s="230" t="s">
        <v>427</v>
      </c>
      <c r="E750" s="230" t="s">
        <v>142</v>
      </c>
      <c r="F750" s="230">
        <v>33923</v>
      </c>
      <c r="G750" s="230" t="s">
        <v>1477</v>
      </c>
      <c r="H750" s="230" t="s">
        <v>1377</v>
      </c>
      <c r="I750" s="230" t="s">
        <v>1412</v>
      </c>
      <c r="J750" s="230" t="s">
        <v>290</v>
      </c>
      <c r="K750" s="230">
        <v>2009</v>
      </c>
      <c r="L750" s="230" t="s">
        <v>286</v>
      </c>
    </row>
    <row r="751" spans="1:22" ht="17.25" customHeight="1" x14ac:dyDescent="0.3">
      <c r="A751" s="230">
        <v>419970</v>
      </c>
      <c r="B751" s="230" t="s">
        <v>1496</v>
      </c>
      <c r="C751" s="230" t="s">
        <v>69</v>
      </c>
      <c r="D751" s="230" t="s">
        <v>1497</v>
      </c>
      <c r="E751" s="230" t="s">
        <v>142</v>
      </c>
      <c r="F751" s="230">
        <v>33782</v>
      </c>
      <c r="G751" s="230" t="s">
        <v>286</v>
      </c>
      <c r="H751" s="230" t="s">
        <v>1377</v>
      </c>
      <c r="I751" s="230" t="s">
        <v>1412</v>
      </c>
      <c r="J751" s="230" t="s">
        <v>291</v>
      </c>
      <c r="K751" s="230">
        <v>2010</v>
      </c>
      <c r="L751" s="230" t="s">
        <v>286</v>
      </c>
    </row>
    <row r="752" spans="1:22" ht="17.25" customHeight="1" x14ac:dyDescent="0.3">
      <c r="A752" s="230">
        <v>420282</v>
      </c>
      <c r="B752" s="230" t="s">
        <v>1498</v>
      </c>
      <c r="C752" s="230" t="s">
        <v>697</v>
      </c>
      <c r="D752" s="230" t="s">
        <v>223</v>
      </c>
      <c r="E752" s="230" t="s">
        <v>142</v>
      </c>
      <c r="F752" s="230">
        <v>34004</v>
      </c>
      <c r="G752" s="230" t="s">
        <v>286</v>
      </c>
      <c r="H752" s="230" t="s">
        <v>1377</v>
      </c>
      <c r="I752" s="230" t="s">
        <v>1412</v>
      </c>
      <c r="J752" s="230" t="s">
        <v>290</v>
      </c>
      <c r="K752" s="230">
        <v>2011</v>
      </c>
      <c r="L752" s="230" t="s">
        <v>286</v>
      </c>
    </row>
    <row r="753" spans="1:22" ht="17.25" customHeight="1" x14ac:dyDescent="0.3">
      <c r="A753" s="230">
        <v>416886</v>
      </c>
      <c r="B753" s="230" t="s">
        <v>1499</v>
      </c>
      <c r="C753" s="230" t="s">
        <v>461</v>
      </c>
      <c r="D753" s="230" t="s">
        <v>427</v>
      </c>
      <c r="E753" s="230" t="s">
        <v>141</v>
      </c>
      <c r="F753" s="230">
        <v>34053</v>
      </c>
      <c r="G753" s="230" t="s">
        <v>286</v>
      </c>
      <c r="H753" s="230" t="s">
        <v>1377</v>
      </c>
      <c r="I753" s="230" t="s">
        <v>1412</v>
      </c>
      <c r="J753" s="230" t="s">
        <v>290</v>
      </c>
      <c r="K753" s="230">
        <v>2011</v>
      </c>
      <c r="L753" s="230" t="s">
        <v>286</v>
      </c>
      <c r="S753" s="230" t="s">
        <v>882</v>
      </c>
      <c r="T753" s="230" t="s">
        <v>882</v>
      </c>
      <c r="U753" s="230" t="s">
        <v>882</v>
      </c>
      <c r="V753" s="230" t="s">
        <v>882</v>
      </c>
    </row>
    <row r="754" spans="1:22" ht="17.25" customHeight="1" x14ac:dyDescent="0.3">
      <c r="A754" s="230">
        <v>420428</v>
      </c>
      <c r="B754" s="230" t="s">
        <v>1500</v>
      </c>
      <c r="C754" s="230" t="s">
        <v>461</v>
      </c>
      <c r="D754" s="230" t="s">
        <v>1501</v>
      </c>
      <c r="E754" s="230" t="s">
        <v>141</v>
      </c>
      <c r="F754" s="230">
        <v>34099</v>
      </c>
      <c r="G754" s="230" t="s">
        <v>286</v>
      </c>
      <c r="H754" s="230" t="s">
        <v>1377</v>
      </c>
      <c r="I754" s="230" t="s">
        <v>1412</v>
      </c>
      <c r="J754" s="230" t="s">
        <v>290</v>
      </c>
      <c r="K754" s="230">
        <v>2011</v>
      </c>
      <c r="L754" s="230" t="s">
        <v>286</v>
      </c>
      <c r="N754" s="230">
        <v>3154</v>
      </c>
      <c r="O754" s="230">
        <v>44426.478125000001</v>
      </c>
      <c r="P754" s="230">
        <v>44500</v>
      </c>
    </row>
    <row r="755" spans="1:22" ht="17.25" customHeight="1" x14ac:dyDescent="0.3">
      <c r="A755" s="230">
        <v>422904</v>
      </c>
      <c r="B755" s="230" t="s">
        <v>1502</v>
      </c>
      <c r="C755" s="230" t="s">
        <v>422</v>
      </c>
      <c r="D755" s="230" t="s">
        <v>210</v>
      </c>
      <c r="E755" s="230" t="s">
        <v>142</v>
      </c>
      <c r="F755" s="230">
        <v>34130</v>
      </c>
      <c r="G755" s="230" t="s">
        <v>286</v>
      </c>
      <c r="H755" s="230" t="s">
        <v>1377</v>
      </c>
      <c r="I755" s="230" t="s">
        <v>1412</v>
      </c>
      <c r="J755" s="230" t="s">
        <v>291</v>
      </c>
      <c r="K755" s="230">
        <v>2011</v>
      </c>
      <c r="L755" s="230" t="s">
        <v>286</v>
      </c>
    </row>
    <row r="756" spans="1:22" ht="17.25" customHeight="1" x14ac:dyDescent="0.3">
      <c r="A756" s="230">
        <v>421651</v>
      </c>
      <c r="B756" s="230" t="s">
        <v>1509</v>
      </c>
      <c r="C756" s="230" t="s">
        <v>96</v>
      </c>
      <c r="D756" s="230" t="s">
        <v>428</v>
      </c>
      <c r="E756" s="230" t="s">
        <v>142</v>
      </c>
      <c r="F756" s="230">
        <v>34451</v>
      </c>
      <c r="G756" s="230" t="s">
        <v>276</v>
      </c>
      <c r="H756" s="230" t="s">
        <v>1377</v>
      </c>
      <c r="I756" s="230" t="s">
        <v>1412</v>
      </c>
      <c r="J756" s="230" t="s">
        <v>290</v>
      </c>
      <c r="K756" s="230">
        <v>2013</v>
      </c>
      <c r="L756" s="230" t="s">
        <v>286</v>
      </c>
    </row>
    <row r="757" spans="1:22" ht="17.25" customHeight="1" x14ac:dyDescent="0.3">
      <c r="A757" s="230">
        <v>417987</v>
      </c>
      <c r="B757" s="230" t="s">
        <v>1510</v>
      </c>
      <c r="C757" s="230" t="s">
        <v>1481</v>
      </c>
      <c r="D757" s="230" t="s">
        <v>1511</v>
      </c>
      <c r="E757" s="230" t="s">
        <v>142</v>
      </c>
      <c r="F757" s="230">
        <v>34700</v>
      </c>
      <c r="G757" s="230" t="s">
        <v>286</v>
      </c>
      <c r="H757" s="230" t="s">
        <v>1377</v>
      </c>
      <c r="I757" s="230" t="s">
        <v>1412</v>
      </c>
      <c r="J757" s="230" t="s">
        <v>290</v>
      </c>
      <c r="K757" s="230">
        <v>2013</v>
      </c>
      <c r="L757" s="230" t="s">
        <v>286</v>
      </c>
    </row>
    <row r="758" spans="1:22" ht="17.25" customHeight="1" x14ac:dyDescent="0.3">
      <c r="A758" s="230">
        <v>420313</v>
      </c>
      <c r="B758" s="230" t="s">
        <v>1520</v>
      </c>
      <c r="C758" s="230" t="s">
        <v>74</v>
      </c>
      <c r="D758" s="230" t="s">
        <v>1521</v>
      </c>
      <c r="E758" s="230" t="s">
        <v>142</v>
      </c>
      <c r="F758" s="230">
        <v>35093</v>
      </c>
      <c r="G758" s="230" t="s">
        <v>1522</v>
      </c>
      <c r="H758" s="230" t="s">
        <v>1377</v>
      </c>
      <c r="I758" s="230" t="s">
        <v>1412</v>
      </c>
      <c r="J758" s="230" t="s">
        <v>291</v>
      </c>
      <c r="K758" s="230">
        <v>2014</v>
      </c>
      <c r="L758" s="230" t="s">
        <v>286</v>
      </c>
    </row>
    <row r="759" spans="1:22" ht="17.25" customHeight="1" x14ac:dyDescent="0.3">
      <c r="A759" s="230">
        <v>419566</v>
      </c>
      <c r="B759" s="230" t="s">
        <v>1526</v>
      </c>
      <c r="C759" s="230" t="s">
        <v>1421</v>
      </c>
      <c r="D759" s="230" t="s">
        <v>342</v>
      </c>
      <c r="E759" s="230" t="s">
        <v>141</v>
      </c>
      <c r="F759" s="230">
        <v>35288</v>
      </c>
      <c r="G759" s="230" t="s">
        <v>286</v>
      </c>
      <c r="H759" s="230" t="s">
        <v>1377</v>
      </c>
      <c r="I759" s="230" t="s">
        <v>1412</v>
      </c>
      <c r="J759" s="230" t="s">
        <v>290</v>
      </c>
      <c r="K759" s="230">
        <v>2015</v>
      </c>
      <c r="L759" s="230" t="s">
        <v>286</v>
      </c>
      <c r="N759" s="230">
        <v>2762</v>
      </c>
      <c r="O759" s="230">
        <v>44388.406168981484</v>
      </c>
      <c r="P759" s="230">
        <v>11500</v>
      </c>
    </row>
    <row r="760" spans="1:22" ht="17.25" customHeight="1" x14ac:dyDescent="0.3">
      <c r="A760" s="230">
        <v>423053</v>
      </c>
      <c r="B760" s="230" t="s">
        <v>1530</v>
      </c>
      <c r="C760" s="230" t="s">
        <v>79</v>
      </c>
      <c r="D760" s="230" t="s">
        <v>351</v>
      </c>
      <c r="E760" s="230" t="s">
        <v>142</v>
      </c>
      <c r="F760" s="230">
        <v>35485</v>
      </c>
      <c r="G760" s="230" t="s">
        <v>1531</v>
      </c>
      <c r="H760" s="230" t="s">
        <v>1377</v>
      </c>
      <c r="I760" s="230" t="s">
        <v>1412</v>
      </c>
      <c r="J760" s="230" t="s">
        <v>290</v>
      </c>
      <c r="K760" s="230">
        <v>2015</v>
      </c>
      <c r="L760" s="230" t="s">
        <v>286</v>
      </c>
    </row>
    <row r="761" spans="1:22" ht="17.25" customHeight="1" x14ac:dyDescent="0.3">
      <c r="A761" s="230">
        <v>420405</v>
      </c>
      <c r="B761" s="230" t="s">
        <v>1535</v>
      </c>
      <c r="C761" s="230" t="s">
        <v>343</v>
      </c>
      <c r="D761" s="230" t="s">
        <v>508</v>
      </c>
      <c r="E761" s="230" t="s">
        <v>141</v>
      </c>
      <c r="F761" s="230">
        <v>35700</v>
      </c>
      <c r="G761" s="230" t="s">
        <v>1493</v>
      </c>
      <c r="H761" s="230" t="s">
        <v>1377</v>
      </c>
      <c r="I761" s="230" t="s">
        <v>1412</v>
      </c>
      <c r="J761" s="230" t="s">
        <v>290</v>
      </c>
      <c r="K761" s="230">
        <v>2015</v>
      </c>
      <c r="L761" s="230" t="s">
        <v>286</v>
      </c>
    </row>
    <row r="762" spans="1:22" ht="17.25" customHeight="1" x14ac:dyDescent="0.3">
      <c r="A762" s="230">
        <v>421402</v>
      </c>
      <c r="B762" s="230" t="s">
        <v>1543</v>
      </c>
      <c r="C762" s="230" t="s">
        <v>105</v>
      </c>
      <c r="D762" s="230" t="s">
        <v>1544</v>
      </c>
      <c r="E762" s="230" t="s">
        <v>141</v>
      </c>
      <c r="F762" s="230">
        <v>36161</v>
      </c>
      <c r="G762" s="230" t="s">
        <v>1545</v>
      </c>
      <c r="H762" s="230" t="s">
        <v>1377</v>
      </c>
      <c r="I762" s="230" t="s">
        <v>1412</v>
      </c>
      <c r="J762" s="230" t="s">
        <v>291</v>
      </c>
      <c r="K762" s="230">
        <v>2016</v>
      </c>
      <c r="L762" s="230" t="s">
        <v>286</v>
      </c>
      <c r="V762" s="230" t="s">
        <v>882</v>
      </c>
    </row>
    <row r="763" spans="1:22" ht="17.25" customHeight="1" x14ac:dyDescent="0.3">
      <c r="A763" s="230">
        <v>420713</v>
      </c>
      <c r="B763" s="230" t="s">
        <v>1550</v>
      </c>
      <c r="C763" s="230" t="s">
        <v>1457</v>
      </c>
      <c r="D763" s="230" t="s">
        <v>1551</v>
      </c>
      <c r="E763" s="230" t="s">
        <v>142</v>
      </c>
      <c r="F763" s="230">
        <v>35845</v>
      </c>
      <c r="G763" s="230" t="s">
        <v>286</v>
      </c>
      <c r="H763" s="230" t="s">
        <v>1377</v>
      </c>
      <c r="I763" s="230" t="s">
        <v>1412</v>
      </c>
      <c r="J763" s="230" t="s">
        <v>291</v>
      </c>
      <c r="K763" s="230">
        <v>2016</v>
      </c>
      <c r="L763" s="230" t="s">
        <v>286</v>
      </c>
    </row>
    <row r="764" spans="1:22" ht="17.25" customHeight="1" x14ac:dyDescent="0.3">
      <c r="A764" s="230">
        <v>420940</v>
      </c>
      <c r="B764" s="230" t="s">
        <v>1554</v>
      </c>
      <c r="C764" s="230" t="s">
        <v>416</v>
      </c>
      <c r="D764" s="230" t="s">
        <v>486</v>
      </c>
      <c r="E764" s="230" t="s">
        <v>141</v>
      </c>
      <c r="F764" s="230">
        <v>35796</v>
      </c>
      <c r="G764" s="230" t="s">
        <v>286</v>
      </c>
      <c r="H764" s="230" t="s">
        <v>1377</v>
      </c>
      <c r="I764" s="230" t="s">
        <v>1412</v>
      </c>
      <c r="J764" s="230" t="s">
        <v>291</v>
      </c>
      <c r="K764" s="230">
        <v>2017</v>
      </c>
      <c r="L764" s="230" t="s">
        <v>286</v>
      </c>
    </row>
    <row r="765" spans="1:22" ht="17.25" customHeight="1" x14ac:dyDescent="0.3">
      <c r="A765" s="230">
        <v>414217</v>
      </c>
      <c r="B765" s="230" t="s">
        <v>1558</v>
      </c>
      <c r="C765" s="230" t="s">
        <v>90</v>
      </c>
      <c r="D765" s="230" t="s">
        <v>1559</v>
      </c>
      <c r="E765" s="230" t="s">
        <v>141</v>
      </c>
      <c r="F765" s="230">
        <v>33378</v>
      </c>
      <c r="G765" s="230" t="s">
        <v>1560</v>
      </c>
      <c r="H765" s="230" t="s">
        <v>1377</v>
      </c>
      <c r="I765" s="230" t="s">
        <v>1412</v>
      </c>
      <c r="J765" s="230" t="s">
        <v>291</v>
      </c>
      <c r="L765" s="230" t="s">
        <v>286</v>
      </c>
      <c r="T765" s="230" t="s">
        <v>882</v>
      </c>
      <c r="U765" s="230" t="s">
        <v>882</v>
      </c>
      <c r="V765" s="230" t="s">
        <v>882</v>
      </c>
    </row>
    <row r="766" spans="1:22" ht="17.25" customHeight="1" x14ac:dyDescent="0.3">
      <c r="A766" s="230">
        <v>424061</v>
      </c>
      <c r="B766" s="230" t="s">
        <v>1561</v>
      </c>
      <c r="C766" s="230" t="s">
        <v>1562</v>
      </c>
      <c r="D766" s="230" t="s">
        <v>522</v>
      </c>
      <c r="E766" s="230" t="s">
        <v>142</v>
      </c>
      <c r="F766" s="230">
        <v>30712</v>
      </c>
      <c r="G766" s="230" t="s">
        <v>276</v>
      </c>
      <c r="H766" s="230" t="s">
        <v>1377</v>
      </c>
      <c r="I766" s="230" t="s">
        <v>1412</v>
      </c>
      <c r="J766" s="230" t="s">
        <v>290</v>
      </c>
      <c r="K766" s="230">
        <v>2001</v>
      </c>
      <c r="L766" s="230" t="s">
        <v>278</v>
      </c>
    </row>
    <row r="767" spans="1:22" ht="17.25" customHeight="1" x14ac:dyDescent="0.3">
      <c r="A767" s="230">
        <v>424297</v>
      </c>
      <c r="B767" s="230" t="s">
        <v>1563</v>
      </c>
      <c r="C767" s="230" t="s">
        <v>74</v>
      </c>
      <c r="D767" s="230" t="s">
        <v>1564</v>
      </c>
      <c r="E767" s="230" t="s">
        <v>141</v>
      </c>
      <c r="F767" s="230">
        <v>27534</v>
      </c>
      <c r="G767" s="230" t="s">
        <v>276</v>
      </c>
      <c r="H767" s="230" t="s">
        <v>1377</v>
      </c>
      <c r="I767" s="230" t="s">
        <v>1412</v>
      </c>
      <c r="J767" s="230" t="s">
        <v>291</v>
      </c>
      <c r="K767" s="230">
        <v>1994</v>
      </c>
      <c r="L767" s="230" t="s">
        <v>276</v>
      </c>
    </row>
    <row r="768" spans="1:22" ht="17.25" customHeight="1" x14ac:dyDescent="0.3">
      <c r="A768" s="230">
        <v>419972</v>
      </c>
      <c r="B768" s="230" t="s">
        <v>1569</v>
      </c>
      <c r="C768" s="230" t="s">
        <v>104</v>
      </c>
      <c r="D768" s="230" t="s">
        <v>519</v>
      </c>
      <c r="E768" s="230" t="s">
        <v>142</v>
      </c>
      <c r="F768" s="230">
        <v>34767</v>
      </c>
      <c r="G768" s="230" t="s">
        <v>276</v>
      </c>
      <c r="H768" s="230" t="s">
        <v>1377</v>
      </c>
      <c r="I768" s="230" t="s">
        <v>1412</v>
      </c>
      <c r="J768" s="230" t="s">
        <v>291</v>
      </c>
      <c r="K768" s="230">
        <v>2013</v>
      </c>
      <c r="L768" s="230" t="s">
        <v>276</v>
      </c>
    </row>
    <row r="769" spans="1:22" ht="17.25" customHeight="1" x14ac:dyDescent="0.3">
      <c r="A769" s="230">
        <v>422138</v>
      </c>
      <c r="B769" s="230" t="s">
        <v>1570</v>
      </c>
      <c r="C769" s="230" t="s">
        <v>87</v>
      </c>
      <c r="D769" s="230" t="s">
        <v>1571</v>
      </c>
      <c r="E769" s="230" t="s">
        <v>142</v>
      </c>
      <c r="F769" s="230">
        <v>35069</v>
      </c>
      <c r="G769" s="230" t="s">
        <v>276</v>
      </c>
      <c r="H769" s="230" t="s">
        <v>1377</v>
      </c>
      <c r="I769" s="230" t="s">
        <v>1412</v>
      </c>
      <c r="J769" s="230" t="s">
        <v>290</v>
      </c>
      <c r="K769" s="230">
        <v>2016</v>
      </c>
      <c r="L769" s="230" t="s">
        <v>276</v>
      </c>
    </row>
    <row r="770" spans="1:22" ht="17.25" customHeight="1" x14ac:dyDescent="0.3">
      <c r="A770" s="230">
        <v>422655</v>
      </c>
      <c r="B770" s="230" t="s">
        <v>1573</v>
      </c>
      <c r="C770" s="230" t="s">
        <v>642</v>
      </c>
      <c r="D770" s="230" t="s">
        <v>194</v>
      </c>
      <c r="E770" s="230" t="s">
        <v>142</v>
      </c>
      <c r="F770" s="230">
        <v>35698</v>
      </c>
      <c r="G770" s="230" t="s">
        <v>276</v>
      </c>
      <c r="H770" s="230" t="s">
        <v>1377</v>
      </c>
      <c r="I770" s="230" t="s">
        <v>1412</v>
      </c>
      <c r="J770" s="230" t="s">
        <v>291</v>
      </c>
      <c r="K770" s="230">
        <v>2017</v>
      </c>
      <c r="L770" s="230" t="s">
        <v>276</v>
      </c>
    </row>
    <row r="771" spans="1:22" ht="17.25" customHeight="1" x14ac:dyDescent="0.3">
      <c r="A771" s="230">
        <v>421338</v>
      </c>
      <c r="B771" s="230" t="s">
        <v>1580</v>
      </c>
      <c r="C771" s="230" t="s">
        <v>59</v>
      </c>
      <c r="D771" s="230" t="s">
        <v>1581</v>
      </c>
      <c r="E771" s="230" t="s">
        <v>141</v>
      </c>
      <c r="F771" s="230">
        <v>36048</v>
      </c>
      <c r="G771" s="230" t="s">
        <v>1461</v>
      </c>
      <c r="H771" s="230" t="s">
        <v>1377</v>
      </c>
      <c r="I771" s="230" t="s">
        <v>1412</v>
      </c>
      <c r="J771" s="230" t="s">
        <v>291</v>
      </c>
      <c r="K771" s="230">
        <v>2016</v>
      </c>
      <c r="L771" s="230" t="s">
        <v>281</v>
      </c>
    </row>
    <row r="772" spans="1:22" ht="17.25" customHeight="1" x14ac:dyDescent="0.3">
      <c r="A772" s="230">
        <v>400641</v>
      </c>
      <c r="B772" s="230" t="s">
        <v>1583</v>
      </c>
      <c r="C772" s="230" t="s">
        <v>646</v>
      </c>
      <c r="D772" s="230" t="s">
        <v>1584</v>
      </c>
      <c r="E772" s="230" t="s">
        <v>141</v>
      </c>
      <c r="F772" s="230">
        <v>29608</v>
      </c>
      <c r="G772" s="230" t="s">
        <v>1503</v>
      </c>
      <c r="H772" s="230" t="s">
        <v>1377</v>
      </c>
      <c r="I772" s="230" t="s">
        <v>1412</v>
      </c>
      <c r="U772" s="230" t="s">
        <v>882</v>
      </c>
      <c r="V772" s="230" t="s">
        <v>882</v>
      </c>
    </row>
    <row r="773" spans="1:22" ht="17.25" customHeight="1" x14ac:dyDescent="0.3">
      <c r="A773" s="230">
        <v>412086</v>
      </c>
      <c r="B773" s="230" t="s">
        <v>1585</v>
      </c>
      <c r="C773" s="230" t="s">
        <v>415</v>
      </c>
      <c r="D773" s="230" t="s">
        <v>746</v>
      </c>
      <c r="E773" s="230" t="s">
        <v>142</v>
      </c>
      <c r="F773" s="230">
        <v>29616</v>
      </c>
      <c r="G773" s="230" t="s">
        <v>286</v>
      </c>
      <c r="H773" s="230" t="s">
        <v>1377</v>
      </c>
      <c r="I773" s="230" t="s">
        <v>1412</v>
      </c>
    </row>
    <row r="774" spans="1:22" ht="17.25" customHeight="1" x14ac:dyDescent="0.3">
      <c r="A774" s="230">
        <v>406036</v>
      </c>
      <c r="B774" s="230" t="s">
        <v>1586</v>
      </c>
      <c r="C774" s="230" t="s">
        <v>531</v>
      </c>
      <c r="D774" s="230" t="s">
        <v>1587</v>
      </c>
      <c r="E774" s="230" t="s">
        <v>142</v>
      </c>
      <c r="F774" s="230">
        <v>29617</v>
      </c>
      <c r="G774" s="230" t="s">
        <v>286</v>
      </c>
      <c r="H774" s="230" t="s">
        <v>1377</v>
      </c>
      <c r="I774" s="230" t="s">
        <v>1412</v>
      </c>
      <c r="U774" s="230" t="s">
        <v>882</v>
      </c>
      <c r="V774" s="230" t="s">
        <v>882</v>
      </c>
    </row>
    <row r="775" spans="1:22" ht="17.25" customHeight="1" x14ac:dyDescent="0.3">
      <c r="A775" s="230">
        <v>402383</v>
      </c>
      <c r="B775" s="230" t="s">
        <v>1588</v>
      </c>
      <c r="C775" s="230" t="s">
        <v>1556</v>
      </c>
      <c r="D775" s="230" t="s">
        <v>1589</v>
      </c>
      <c r="E775" s="230" t="s">
        <v>141</v>
      </c>
      <c r="F775" s="230">
        <v>29729</v>
      </c>
      <c r="G775" s="230" t="s">
        <v>286</v>
      </c>
      <c r="H775" s="230" t="s">
        <v>1377</v>
      </c>
      <c r="I775" s="230" t="s">
        <v>1412</v>
      </c>
      <c r="U775" s="230" t="s">
        <v>882</v>
      </c>
      <c r="V775" s="230" t="s">
        <v>882</v>
      </c>
    </row>
    <row r="776" spans="1:22" ht="17.25" customHeight="1" x14ac:dyDescent="0.3">
      <c r="A776" s="230">
        <v>407625</v>
      </c>
      <c r="B776" s="230" t="s">
        <v>1590</v>
      </c>
      <c r="C776" s="230" t="s">
        <v>412</v>
      </c>
      <c r="D776" s="230" t="s">
        <v>1591</v>
      </c>
      <c r="E776" s="230" t="s">
        <v>141</v>
      </c>
      <c r="F776" s="230">
        <v>30560</v>
      </c>
      <c r="G776" s="230" t="s">
        <v>1464</v>
      </c>
      <c r="H776" s="230" t="s">
        <v>1377</v>
      </c>
      <c r="I776" s="230" t="s">
        <v>1412</v>
      </c>
      <c r="T776" s="230" t="s">
        <v>882</v>
      </c>
      <c r="U776" s="230" t="s">
        <v>882</v>
      </c>
      <c r="V776" s="230" t="s">
        <v>882</v>
      </c>
    </row>
    <row r="777" spans="1:22" ht="17.25" customHeight="1" x14ac:dyDescent="0.3">
      <c r="A777" s="230">
        <v>415747</v>
      </c>
      <c r="B777" s="230" t="s">
        <v>1592</v>
      </c>
      <c r="C777" s="230" t="s">
        <v>1593</v>
      </c>
      <c r="D777" s="230" t="s">
        <v>1594</v>
      </c>
      <c r="E777" s="230" t="s">
        <v>142</v>
      </c>
      <c r="F777" s="230">
        <v>30831</v>
      </c>
      <c r="G777" s="230" t="s">
        <v>1422</v>
      </c>
      <c r="H777" s="230" t="s">
        <v>1377</v>
      </c>
      <c r="I777" s="230" t="s">
        <v>1412</v>
      </c>
      <c r="R777" s="230" t="s">
        <v>882</v>
      </c>
      <c r="S777" s="230" t="s">
        <v>882</v>
      </c>
      <c r="T777" s="230" t="s">
        <v>882</v>
      </c>
      <c r="U777" s="230" t="s">
        <v>882</v>
      </c>
      <c r="V777" s="230" t="s">
        <v>882</v>
      </c>
    </row>
    <row r="778" spans="1:22" ht="17.25" customHeight="1" x14ac:dyDescent="0.3">
      <c r="A778" s="230">
        <v>401350</v>
      </c>
      <c r="B778" s="230" t="s">
        <v>1595</v>
      </c>
      <c r="C778" s="230" t="s">
        <v>1047</v>
      </c>
      <c r="D778" s="230" t="s">
        <v>1596</v>
      </c>
      <c r="E778" s="230" t="s">
        <v>142</v>
      </c>
      <c r="F778" s="230">
        <v>31174</v>
      </c>
      <c r="G778" s="230" t="s">
        <v>286</v>
      </c>
      <c r="H778" s="230" t="s">
        <v>1377</v>
      </c>
      <c r="I778" s="230" t="s">
        <v>1412</v>
      </c>
      <c r="T778" s="230" t="s">
        <v>882</v>
      </c>
      <c r="U778" s="230" t="s">
        <v>882</v>
      </c>
      <c r="V778" s="230" t="s">
        <v>882</v>
      </c>
    </row>
    <row r="779" spans="1:22" ht="17.25" customHeight="1" x14ac:dyDescent="0.3">
      <c r="A779" s="230">
        <v>403522</v>
      </c>
      <c r="B779" s="230" t="s">
        <v>1597</v>
      </c>
      <c r="C779" s="230" t="s">
        <v>396</v>
      </c>
      <c r="D779" s="230" t="s">
        <v>202</v>
      </c>
      <c r="E779" s="230" t="s">
        <v>141</v>
      </c>
      <c r="F779" s="230">
        <v>31462</v>
      </c>
      <c r="G779" s="230" t="s">
        <v>276</v>
      </c>
      <c r="H779" s="230" t="s">
        <v>1377</v>
      </c>
      <c r="I779" s="230" t="s">
        <v>1412</v>
      </c>
      <c r="U779" s="230" t="s">
        <v>882</v>
      </c>
      <c r="V779" s="230" t="s">
        <v>882</v>
      </c>
    </row>
    <row r="780" spans="1:22" ht="17.25" customHeight="1" x14ac:dyDescent="0.3">
      <c r="A780" s="230">
        <v>413105</v>
      </c>
      <c r="B780" s="230" t="s">
        <v>1598</v>
      </c>
      <c r="C780" s="230" t="s">
        <v>531</v>
      </c>
      <c r="D780" s="230" t="s">
        <v>1599</v>
      </c>
      <c r="E780" s="230" t="s">
        <v>141</v>
      </c>
      <c r="F780" s="230">
        <v>32712</v>
      </c>
      <c r="G780" s="230" t="s">
        <v>1600</v>
      </c>
      <c r="H780" s="230" t="s">
        <v>1377</v>
      </c>
      <c r="I780" s="230" t="s">
        <v>1412</v>
      </c>
      <c r="R780" s="230" t="s">
        <v>882</v>
      </c>
      <c r="S780" s="230" t="s">
        <v>882</v>
      </c>
      <c r="U780" s="230" t="s">
        <v>882</v>
      </c>
      <c r="V780" s="230" t="s">
        <v>882</v>
      </c>
    </row>
    <row r="781" spans="1:22" ht="17.25" customHeight="1" x14ac:dyDescent="0.3">
      <c r="A781" s="230">
        <v>411875</v>
      </c>
      <c r="B781" s="230" t="s">
        <v>1601</v>
      </c>
      <c r="C781" s="230" t="s">
        <v>105</v>
      </c>
      <c r="D781" s="230" t="s">
        <v>1602</v>
      </c>
      <c r="E781" s="230" t="s">
        <v>141</v>
      </c>
      <c r="F781" s="230">
        <v>32861</v>
      </c>
      <c r="G781" s="230" t="s">
        <v>1603</v>
      </c>
      <c r="H781" s="230" t="s">
        <v>1377</v>
      </c>
      <c r="I781" s="230" t="s">
        <v>1412</v>
      </c>
      <c r="R781" s="230" t="s">
        <v>882</v>
      </c>
      <c r="T781" s="230" t="s">
        <v>882</v>
      </c>
      <c r="U781" s="230" t="s">
        <v>882</v>
      </c>
      <c r="V781" s="230" t="s">
        <v>882</v>
      </c>
    </row>
    <row r="782" spans="1:22" ht="17.25" customHeight="1" x14ac:dyDescent="0.3">
      <c r="A782" s="230">
        <v>411798</v>
      </c>
      <c r="B782" s="230" t="s">
        <v>1607</v>
      </c>
      <c r="C782" s="230" t="s">
        <v>66</v>
      </c>
      <c r="D782" s="230" t="s">
        <v>1608</v>
      </c>
      <c r="E782" s="230" t="s">
        <v>141</v>
      </c>
      <c r="F782" s="230">
        <v>32386</v>
      </c>
      <c r="G782" s="230" t="s">
        <v>1609</v>
      </c>
      <c r="H782" s="230" t="s">
        <v>1377</v>
      </c>
      <c r="I782" s="230" t="s">
        <v>1412</v>
      </c>
      <c r="J782" s="230" t="s">
        <v>291</v>
      </c>
      <c r="K782" s="230">
        <v>2005</v>
      </c>
      <c r="L782" s="230" t="s">
        <v>1610</v>
      </c>
      <c r="U782" s="230" t="s">
        <v>882</v>
      </c>
      <c r="V782" s="230" t="s">
        <v>882</v>
      </c>
    </row>
    <row r="783" spans="1:22" ht="17.25" customHeight="1" x14ac:dyDescent="0.3">
      <c r="A783" s="230">
        <v>401244</v>
      </c>
      <c r="B783" s="230" t="s">
        <v>1611</v>
      </c>
      <c r="C783" s="230" t="s">
        <v>376</v>
      </c>
      <c r="D783" s="230" t="s">
        <v>1612</v>
      </c>
      <c r="E783" s="230" t="s">
        <v>141</v>
      </c>
      <c r="F783" s="230">
        <v>27637</v>
      </c>
      <c r="G783" s="230" t="s">
        <v>276</v>
      </c>
      <c r="H783" s="230" t="s">
        <v>1377</v>
      </c>
      <c r="I783" s="230" t="s">
        <v>1412</v>
      </c>
      <c r="J783" s="230" t="s">
        <v>290</v>
      </c>
      <c r="K783" s="230">
        <v>1993</v>
      </c>
      <c r="L783" s="230" t="s">
        <v>287</v>
      </c>
    </row>
    <row r="784" spans="1:22" ht="17.25" customHeight="1" x14ac:dyDescent="0.3">
      <c r="A784" s="230">
        <v>410978</v>
      </c>
      <c r="B784" s="230" t="s">
        <v>1613</v>
      </c>
      <c r="C784" s="230" t="s">
        <v>79</v>
      </c>
      <c r="D784" s="230" t="s">
        <v>1614</v>
      </c>
      <c r="E784" s="230" t="s">
        <v>142</v>
      </c>
      <c r="F784" s="230">
        <v>27201</v>
      </c>
      <c r="G784" s="230" t="s">
        <v>276</v>
      </c>
      <c r="H784" s="230" t="s">
        <v>1377</v>
      </c>
      <c r="I784" s="230" t="s">
        <v>1412</v>
      </c>
      <c r="J784" s="230" t="s">
        <v>290</v>
      </c>
      <c r="K784" s="230">
        <v>1994</v>
      </c>
      <c r="L784" s="230" t="s">
        <v>287</v>
      </c>
      <c r="U784" s="230" t="s">
        <v>882</v>
      </c>
      <c r="V784" s="230" t="s">
        <v>882</v>
      </c>
    </row>
    <row r="785" spans="1:22" ht="17.25" customHeight="1" x14ac:dyDescent="0.3">
      <c r="A785" s="230">
        <v>402861</v>
      </c>
      <c r="B785" s="230" t="s">
        <v>1620</v>
      </c>
      <c r="C785" s="230" t="s">
        <v>1621</v>
      </c>
      <c r="D785" s="230" t="s">
        <v>1622</v>
      </c>
      <c r="E785" s="230" t="s">
        <v>141</v>
      </c>
      <c r="F785" s="230">
        <v>31161</v>
      </c>
      <c r="G785" s="230" t="s">
        <v>1623</v>
      </c>
      <c r="H785" s="230" t="s">
        <v>1377</v>
      </c>
      <c r="I785" s="230" t="s">
        <v>1412</v>
      </c>
      <c r="J785" s="230" t="s">
        <v>290</v>
      </c>
      <c r="K785" s="230">
        <v>2003</v>
      </c>
      <c r="L785" s="230" t="s">
        <v>287</v>
      </c>
      <c r="S785" s="230" t="s">
        <v>882</v>
      </c>
      <c r="T785" s="230" t="s">
        <v>882</v>
      </c>
      <c r="U785" s="230" t="s">
        <v>882</v>
      </c>
      <c r="V785" s="230" t="s">
        <v>882</v>
      </c>
    </row>
    <row r="786" spans="1:22" ht="17.25" customHeight="1" x14ac:dyDescent="0.3">
      <c r="A786" s="230">
        <v>402964</v>
      </c>
      <c r="B786" s="230" t="s">
        <v>1624</v>
      </c>
      <c r="C786" s="230" t="s">
        <v>537</v>
      </c>
      <c r="D786" s="230" t="s">
        <v>228</v>
      </c>
      <c r="E786" s="230" t="s">
        <v>141</v>
      </c>
      <c r="F786" s="230">
        <v>31797</v>
      </c>
      <c r="G786" s="230" t="s">
        <v>1625</v>
      </c>
      <c r="H786" s="230" t="s">
        <v>1377</v>
      </c>
      <c r="I786" s="230" t="s">
        <v>1412</v>
      </c>
      <c r="J786" s="230" t="s">
        <v>291</v>
      </c>
      <c r="K786" s="230">
        <v>2004</v>
      </c>
      <c r="L786" s="230" t="s">
        <v>287</v>
      </c>
    </row>
    <row r="787" spans="1:22" ht="17.25" customHeight="1" x14ac:dyDescent="0.3">
      <c r="A787" s="230">
        <v>424199</v>
      </c>
      <c r="B787" s="230" t="s">
        <v>1626</v>
      </c>
      <c r="C787" s="230" t="s">
        <v>63</v>
      </c>
      <c r="D787" s="230" t="s">
        <v>1627</v>
      </c>
      <c r="E787" s="230" t="s">
        <v>142</v>
      </c>
      <c r="F787" s="230">
        <v>32051</v>
      </c>
      <c r="G787" s="230" t="s">
        <v>1628</v>
      </c>
      <c r="H787" s="230" t="s">
        <v>1377</v>
      </c>
      <c r="I787" s="230" t="s">
        <v>1412</v>
      </c>
      <c r="J787" s="230" t="s">
        <v>291</v>
      </c>
      <c r="K787" s="230">
        <v>2004</v>
      </c>
      <c r="L787" s="230" t="s">
        <v>287</v>
      </c>
    </row>
    <row r="788" spans="1:22" ht="17.25" customHeight="1" x14ac:dyDescent="0.3">
      <c r="A788" s="230">
        <v>418464</v>
      </c>
      <c r="B788" s="230" t="s">
        <v>1629</v>
      </c>
      <c r="C788" s="230" t="s">
        <v>57</v>
      </c>
      <c r="D788" s="230" t="s">
        <v>257</v>
      </c>
      <c r="E788" s="230" t="s">
        <v>142</v>
      </c>
      <c r="F788" s="230">
        <v>34700</v>
      </c>
      <c r="G788" s="230" t="s">
        <v>287</v>
      </c>
      <c r="H788" s="230" t="s">
        <v>1377</v>
      </c>
      <c r="I788" s="230" t="s">
        <v>1412</v>
      </c>
      <c r="J788" s="230" t="s">
        <v>291</v>
      </c>
      <c r="K788" s="230">
        <v>2005</v>
      </c>
      <c r="L788" s="230" t="s">
        <v>287</v>
      </c>
    </row>
    <row r="789" spans="1:22" ht="17.25" customHeight="1" x14ac:dyDescent="0.3">
      <c r="A789" s="230">
        <v>423039</v>
      </c>
      <c r="B789" s="230" t="s">
        <v>1631</v>
      </c>
      <c r="C789" s="230" t="s">
        <v>115</v>
      </c>
      <c r="D789" s="230" t="s">
        <v>215</v>
      </c>
      <c r="E789" s="230" t="s">
        <v>142</v>
      </c>
      <c r="F789" s="230">
        <v>33009</v>
      </c>
      <c r="G789" s="230" t="s">
        <v>276</v>
      </c>
      <c r="H789" s="230" t="s">
        <v>1377</v>
      </c>
      <c r="I789" s="230" t="s">
        <v>1412</v>
      </c>
      <c r="J789" s="230" t="s">
        <v>290</v>
      </c>
      <c r="K789" s="230">
        <v>2008</v>
      </c>
      <c r="L789" s="230" t="s">
        <v>287</v>
      </c>
      <c r="N789" s="230">
        <v>3010</v>
      </c>
      <c r="O789" s="230">
        <v>44419.560381944444</v>
      </c>
      <c r="P789" s="230">
        <v>19500</v>
      </c>
    </row>
    <row r="790" spans="1:22" ht="17.25" customHeight="1" x14ac:dyDescent="0.3">
      <c r="A790" s="230">
        <v>410198</v>
      </c>
      <c r="B790" s="230" t="s">
        <v>1632</v>
      </c>
      <c r="C790" s="230" t="s">
        <v>66</v>
      </c>
      <c r="D790" s="230" t="s">
        <v>548</v>
      </c>
      <c r="E790" s="230" t="s">
        <v>141</v>
      </c>
      <c r="F790" s="230">
        <v>32314</v>
      </c>
      <c r="G790" s="230" t="s">
        <v>1633</v>
      </c>
      <c r="H790" s="230" t="s">
        <v>1377</v>
      </c>
      <c r="I790" s="230" t="s">
        <v>1412</v>
      </c>
      <c r="J790" s="230" t="s">
        <v>291</v>
      </c>
      <c r="K790" s="230">
        <v>2008</v>
      </c>
      <c r="L790" s="230" t="s">
        <v>287</v>
      </c>
      <c r="T790" s="230" t="s">
        <v>882</v>
      </c>
      <c r="U790" s="230" t="s">
        <v>882</v>
      </c>
      <c r="V790" s="230" t="s">
        <v>882</v>
      </c>
    </row>
    <row r="791" spans="1:22" ht="17.25" customHeight="1" x14ac:dyDescent="0.3">
      <c r="A791" s="230">
        <v>409146</v>
      </c>
      <c r="B791" s="230" t="s">
        <v>1634</v>
      </c>
      <c r="C791" s="230" t="s">
        <v>1635</v>
      </c>
      <c r="D791" s="230" t="s">
        <v>1636</v>
      </c>
      <c r="E791" s="230" t="s">
        <v>141</v>
      </c>
      <c r="F791" s="230">
        <v>32512</v>
      </c>
      <c r="G791" s="230" t="s">
        <v>1637</v>
      </c>
      <c r="H791" s="230" t="s">
        <v>1377</v>
      </c>
      <c r="I791" s="230" t="s">
        <v>1412</v>
      </c>
      <c r="J791" s="230" t="s">
        <v>291</v>
      </c>
      <c r="K791" s="230">
        <v>2008</v>
      </c>
      <c r="L791" s="230" t="s">
        <v>287</v>
      </c>
      <c r="S791" s="230" t="s">
        <v>882</v>
      </c>
      <c r="T791" s="230" t="s">
        <v>882</v>
      </c>
      <c r="U791" s="230" t="s">
        <v>882</v>
      </c>
      <c r="V791" s="230" t="s">
        <v>882</v>
      </c>
    </row>
    <row r="792" spans="1:22" ht="17.25" customHeight="1" x14ac:dyDescent="0.3">
      <c r="A792" s="230">
        <v>423258</v>
      </c>
      <c r="B792" s="230" t="s">
        <v>1640</v>
      </c>
      <c r="C792" s="230" t="s">
        <v>493</v>
      </c>
      <c r="D792" s="230" t="s">
        <v>1064</v>
      </c>
      <c r="E792" s="230" t="s">
        <v>142</v>
      </c>
      <c r="F792" s="230">
        <v>33865</v>
      </c>
      <c r="G792" s="230" t="s">
        <v>276</v>
      </c>
      <c r="H792" s="230" t="s">
        <v>1377</v>
      </c>
      <c r="I792" s="230" t="s">
        <v>1412</v>
      </c>
      <c r="J792" s="230" t="s">
        <v>290</v>
      </c>
      <c r="K792" s="230">
        <v>2010</v>
      </c>
      <c r="L792" s="230" t="s">
        <v>287</v>
      </c>
    </row>
    <row r="793" spans="1:22" ht="17.25" customHeight="1" x14ac:dyDescent="0.3">
      <c r="A793" s="230">
        <v>418389</v>
      </c>
      <c r="B793" s="230" t="s">
        <v>1643</v>
      </c>
      <c r="C793" s="230" t="s">
        <v>63</v>
      </c>
      <c r="D793" s="230" t="s">
        <v>228</v>
      </c>
      <c r="E793" s="230" t="s">
        <v>141</v>
      </c>
      <c r="F793" s="230">
        <v>34350</v>
      </c>
      <c r="G793" s="230" t="s">
        <v>1633</v>
      </c>
      <c r="H793" s="230" t="s">
        <v>1377</v>
      </c>
      <c r="I793" s="230" t="s">
        <v>1412</v>
      </c>
      <c r="J793" s="230" t="s">
        <v>291</v>
      </c>
      <c r="K793" s="230">
        <v>2011</v>
      </c>
      <c r="L793" s="230" t="s">
        <v>287</v>
      </c>
      <c r="V793" s="230" t="s">
        <v>882</v>
      </c>
    </row>
    <row r="794" spans="1:22" ht="17.25" customHeight="1" x14ac:dyDescent="0.3">
      <c r="A794" s="230">
        <v>413424</v>
      </c>
      <c r="B794" s="230" t="s">
        <v>1647</v>
      </c>
      <c r="C794" s="230" t="s">
        <v>83</v>
      </c>
      <c r="D794" s="230" t="s">
        <v>600</v>
      </c>
      <c r="E794" s="230" t="s">
        <v>142</v>
      </c>
      <c r="F794" s="230">
        <v>33055</v>
      </c>
      <c r="G794" s="230" t="s">
        <v>276</v>
      </c>
      <c r="H794" s="230" t="s">
        <v>1377</v>
      </c>
      <c r="I794" s="230" t="s">
        <v>1412</v>
      </c>
      <c r="J794" s="230" t="s">
        <v>291</v>
      </c>
      <c r="K794" s="230">
        <v>2012</v>
      </c>
      <c r="L794" s="230" t="s">
        <v>287</v>
      </c>
      <c r="U794" s="230" t="s">
        <v>882</v>
      </c>
      <c r="V794" s="230" t="s">
        <v>882</v>
      </c>
    </row>
    <row r="795" spans="1:22" ht="17.25" customHeight="1" x14ac:dyDescent="0.3">
      <c r="A795" s="230">
        <v>418723</v>
      </c>
      <c r="B795" s="230" t="s">
        <v>1649</v>
      </c>
      <c r="C795" s="230" t="s">
        <v>61</v>
      </c>
      <c r="D795" s="230" t="s">
        <v>547</v>
      </c>
      <c r="E795" s="230" t="s">
        <v>141</v>
      </c>
      <c r="F795" s="230">
        <v>34123</v>
      </c>
      <c r="G795" s="230" t="s">
        <v>1633</v>
      </c>
      <c r="H795" s="230" t="s">
        <v>1377</v>
      </c>
      <c r="I795" s="230" t="s">
        <v>1412</v>
      </c>
      <c r="J795" s="230" t="s">
        <v>291</v>
      </c>
      <c r="K795" s="230">
        <v>2012</v>
      </c>
      <c r="L795" s="230" t="s">
        <v>287</v>
      </c>
      <c r="U795" s="230" t="s">
        <v>882</v>
      </c>
      <c r="V795" s="230" t="s">
        <v>882</v>
      </c>
    </row>
    <row r="796" spans="1:22" ht="17.25" customHeight="1" x14ac:dyDescent="0.3">
      <c r="A796" s="230">
        <v>424100</v>
      </c>
      <c r="B796" s="230" t="s">
        <v>1653</v>
      </c>
      <c r="C796" s="230" t="s">
        <v>92</v>
      </c>
      <c r="D796" s="230" t="s">
        <v>203</v>
      </c>
      <c r="E796" s="230" t="s">
        <v>142</v>
      </c>
      <c r="F796" s="230">
        <v>34880</v>
      </c>
      <c r="G796" s="230" t="s">
        <v>1654</v>
      </c>
      <c r="H796" s="230" t="s">
        <v>1377</v>
      </c>
      <c r="I796" s="230" t="s">
        <v>1412</v>
      </c>
      <c r="J796" s="230" t="s">
        <v>290</v>
      </c>
      <c r="K796" s="230">
        <v>2013</v>
      </c>
      <c r="L796" s="230" t="s">
        <v>287</v>
      </c>
    </row>
    <row r="797" spans="1:22" ht="17.25" customHeight="1" x14ac:dyDescent="0.3">
      <c r="A797" s="230">
        <v>419474</v>
      </c>
      <c r="B797" s="230" t="s">
        <v>1657</v>
      </c>
      <c r="C797" s="230" t="s">
        <v>61</v>
      </c>
      <c r="D797" s="230" t="s">
        <v>208</v>
      </c>
      <c r="E797" s="230" t="s">
        <v>141</v>
      </c>
      <c r="F797" s="230">
        <v>35065</v>
      </c>
      <c r="G797" s="230" t="s">
        <v>1633</v>
      </c>
      <c r="H797" s="230" t="s">
        <v>1377</v>
      </c>
      <c r="I797" s="230" t="s">
        <v>1412</v>
      </c>
      <c r="J797" s="230" t="s">
        <v>291</v>
      </c>
      <c r="K797" s="230">
        <v>2013</v>
      </c>
      <c r="L797" s="230" t="s">
        <v>287</v>
      </c>
      <c r="U797" s="230" t="s">
        <v>882</v>
      </c>
      <c r="V797" s="230" t="s">
        <v>882</v>
      </c>
    </row>
    <row r="798" spans="1:22" ht="17.25" customHeight="1" x14ac:dyDescent="0.3">
      <c r="A798" s="230">
        <v>421642</v>
      </c>
      <c r="B798" s="230" t="s">
        <v>1658</v>
      </c>
      <c r="C798" s="230" t="s">
        <v>83</v>
      </c>
      <c r="D798" s="230" t="s">
        <v>1659</v>
      </c>
      <c r="E798" s="230" t="s">
        <v>142</v>
      </c>
      <c r="F798" s="230">
        <v>35065</v>
      </c>
      <c r="G798" s="230" t="s">
        <v>1660</v>
      </c>
      <c r="H798" s="230" t="s">
        <v>1377</v>
      </c>
      <c r="I798" s="230" t="s">
        <v>1412</v>
      </c>
      <c r="J798" s="230" t="s">
        <v>290</v>
      </c>
      <c r="K798" s="230">
        <v>2014</v>
      </c>
      <c r="L798" s="230" t="s">
        <v>287</v>
      </c>
    </row>
    <row r="799" spans="1:22" ht="17.25" customHeight="1" x14ac:dyDescent="0.3">
      <c r="A799" s="230">
        <v>423745</v>
      </c>
      <c r="B799" s="230" t="s">
        <v>1661</v>
      </c>
      <c r="C799" s="230" t="s">
        <v>1662</v>
      </c>
      <c r="D799" s="230" t="s">
        <v>428</v>
      </c>
      <c r="E799" s="230" t="s">
        <v>141</v>
      </c>
      <c r="F799" s="230">
        <v>35195</v>
      </c>
      <c r="G799" s="230" t="s">
        <v>1663</v>
      </c>
      <c r="H799" s="230" t="s">
        <v>1377</v>
      </c>
      <c r="I799" s="230" t="s">
        <v>1412</v>
      </c>
      <c r="J799" s="230" t="s">
        <v>290</v>
      </c>
      <c r="K799" s="230">
        <v>2014</v>
      </c>
      <c r="L799" s="230" t="s">
        <v>287</v>
      </c>
    </row>
    <row r="800" spans="1:22" ht="17.25" customHeight="1" x14ac:dyDescent="0.3">
      <c r="A800" s="230">
        <v>421363</v>
      </c>
      <c r="B800" s="230" t="s">
        <v>1664</v>
      </c>
      <c r="C800" s="230" t="s">
        <v>63</v>
      </c>
      <c r="D800" s="230" t="s">
        <v>1665</v>
      </c>
      <c r="E800" s="230" t="s">
        <v>142</v>
      </c>
      <c r="F800" s="230">
        <v>35214</v>
      </c>
      <c r="G800" s="230" t="s">
        <v>276</v>
      </c>
      <c r="H800" s="230" t="s">
        <v>1377</v>
      </c>
      <c r="I800" s="230" t="s">
        <v>1412</v>
      </c>
      <c r="J800" s="230" t="s">
        <v>290</v>
      </c>
      <c r="K800" s="230">
        <v>2014</v>
      </c>
      <c r="L800" s="230" t="s">
        <v>287</v>
      </c>
    </row>
    <row r="801" spans="1:22" ht="17.25" customHeight="1" x14ac:dyDescent="0.3">
      <c r="A801" s="230">
        <v>422733</v>
      </c>
      <c r="B801" s="230" t="s">
        <v>1666</v>
      </c>
      <c r="C801" s="230" t="s">
        <v>764</v>
      </c>
      <c r="D801" s="230" t="s">
        <v>1667</v>
      </c>
      <c r="E801" s="230" t="s">
        <v>142</v>
      </c>
      <c r="F801" s="230">
        <v>35458</v>
      </c>
      <c r="G801" s="230" t="s">
        <v>1668</v>
      </c>
      <c r="H801" s="230" t="s">
        <v>1377</v>
      </c>
      <c r="I801" s="230" t="s">
        <v>1412</v>
      </c>
      <c r="J801" s="230" t="s">
        <v>290</v>
      </c>
      <c r="K801" s="230">
        <v>2014</v>
      </c>
      <c r="L801" s="230" t="s">
        <v>287</v>
      </c>
    </row>
    <row r="802" spans="1:22" ht="17.25" customHeight="1" x14ac:dyDescent="0.3">
      <c r="A802" s="230">
        <v>420229</v>
      </c>
      <c r="B802" s="230" t="s">
        <v>1671</v>
      </c>
      <c r="C802" s="230" t="s">
        <v>106</v>
      </c>
      <c r="D802" s="230" t="s">
        <v>414</v>
      </c>
      <c r="E802" s="230" t="s">
        <v>141</v>
      </c>
      <c r="F802" s="230">
        <v>35603</v>
      </c>
      <c r="G802" s="230" t="s">
        <v>276</v>
      </c>
      <c r="H802" s="230" t="s">
        <v>1377</v>
      </c>
      <c r="I802" s="230" t="s">
        <v>1412</v>
      </c>
      <c r="J802" s="230" t="s">
        <v>290</v>
      </c>
      <c r="K802" s="230">
        <v>2015</v>
      </c>
      <c r="L802" s="230" t="s">
        <v>287</v>
      </c>
    </row>
    <row r="803" spans="1:22" ht="17.25" customHeight="1" x14ac:dyDescent="0.3">
      <c r="A803" s="230">
        <v>423774</v>
      </c>
      <c r="B803" s="230" t="s">
        <v>682</v>
      </c>
      <c r="C803" s="230" t="s">
        <v>65</v>
      </c>
      <c r="D803" s="230" t="s">
        <v>567</v>
      </c>
      <c r="E803" s="230" t="s">
        <v>141</v>
      </c>
      <c r="F803" s="230">
        <v>35796</v>
      </c>
      <c r="G803" s="230" t="s">
        <v>1654</v>
      </c>
      <c r="H803" s="230" t="s">
        <v>1377</v>
      </c>
      <c r="I803" s="230" t="s">
        <v>1412</v>
      </c>
      <c r="J803" s="230" t="s">
        <v>290</v>
      </c>
      <c r="K803" s="230">
        <v>2015</v>
      </c>
      <c r="L803" s="230" t="s">
        <v>287</v>
      </c>
    </row>
    <row r="804" spans="1:22" ht="17.25" customHeight="1" x14ac:dyDescent="0.3">
      <c r="A804" s="230">
        <v>421042</v>
      </c>
      <c r="B804" s="230" t="s">
        <v>1676</v>
      </c>
      <c r="C804" s="230" t="s">
        <v>343</v>
      </c>
      <c r="D804" s="230" t="s">
        <v>579</v>
      </c>
      <c r="E804" s="230" t="s">
        <v>142</v>
      </c>
      <c r="F804" s="230">
        <v>35435</v>
      </c>
      <c r="G804" s="230" t="s">
        <v>276</v>
      </c>
      <c r="H804" s="230" t="s">
        <v>1377</v>
      </c>
      <c r="I804" s="230" t="s">
        <v>1412</v>
      </c>
      <c r="J804" s="230" t="s">
        <v>291</v>
      </c>
      <c r="K804" s="230">
        <v>2016</v>
      </c>
      <c r="L804" s="230" t="s">
        <v>287</v>
      </c>
    </row>
    <row r="805" spans="1:22" ht="17.25" customHeight="1" x14ac:dyDescent="0.3">
      <c r="A805" s="230">
        <v>422639</v>
      </c>
      <c r="B805" s="230" t="s">
        <v>1683</v>
      </c>
      <c r="C805" s="230" t="s">
        <v>75</v>
      </c>
      <c r="D805" s="230" t="s">
        <v>1684</v>
      </c>
      <c r="E805" s="230" t="s">
        <v>142</v>
      </c>
      <c r="F805" s="230">
        <v>36550</v>
      </c>
      <c r="G805" s="230" t="s">
        <v>276</v>
      </c>
      <c r="H805" s="230" t="s">
        <v>1377</v>
      </c>
      <c r="I805" s="230" t="s">
        <v>1412</v>
      </c>
      <c r="J805" s="230" t="s">
        <v>290</v>
      </c>
      <c r="K805" s="230">
        <v>2017</v>
      </c>
      <c r="L805" s="230" t="s">
        <v>287</v>
      </c>
    </row>
    <row r="806" spans="1:22" ht="17.25" customHeight="1" x14ac:dyDescent="0.3">
      <c r="A806" s="230">
        <v>402675</v>
      </c>
      <c r="B806" s="230" t="s">
        <v>1688</v>
      </c>
      <c r="C806" s="230" t="s">
        <v>79</v>
      </c>
      <c r="D806" s="230" t="s">
        <v>404</v>
      </c>
      <c r="E806" s="230" t="s">
        <v>142</v>
      </c>
      <c r="F806" s="230">
        <v>30394</v>
      </c>
      <c r="G806" s="230" t="s">
        <v>1689</v>
      </c>
      <c r="H806" s="230" t="s">
        <v>1377</v>
      </c>
      <c r="I806" s="230" t="s">
        <v>1412</v>
      </c>
      <c r="J806" s="230" t="s">
        <v>290</v>
      </c>
      <c r="K806" s="230">
        <v>2000</v>
      </c>
      <c r="L806" s="230" t="s">
        <v>278</v>
      </c>
      <c r="N806" s="230">
        <v>2948</v>
      </c>
      <c r="O806" s="230">
        <v>44418.427118055559</v>
      </c>
      <c r="P806" s="230">
        <v>7500</v>
      </c>
    </row>
    <row r="807" spans="1:22" ht="17.25" customHeight="1" x14ac:dyDescent="0.3">
      <c r="A807" s="230">
        <v>407966</v>
      </c>
      <c r="B807" s="230" t="s">
        <v>1690</v>
      </c>
      <c r="C807" s="230" t="s">
        <v>83</v>
      </c>
      <c r="D807" s="230" t="s">
        <v>228</v>
      </c>
      <c r="E807" s="230" t="s">
        <v>142</v>
      </c>
      <c r="F807" s="230">
        <v>30058</v>
      </c>
      <c r="G807" s="230" t="s">
        <v>278</v>
      </c>
      <c r="H807" s="230" t="s">
        <v>1377</v>
      </c>
      <c r="I807" s="230" t="s">
        <v>1412</v>
      </c>
      <c r="J807" s="230" t="s">
        <v>290</v>
      </c>
      <c r="K807" s="230">
        <v>2001</v>
      </c>
      <c r="L807" s="230" t="s">
        <v>278</v>
      </c>
    </row>
    <row r="808" spans="1:22" ht="17.25" customHeight="1" x14ac:dyDescent="0.3">
      <c r="A808" s="230">
        <v>403630</v>
      </c>
      <c r="B808" s="230" t="s">
        <v>1693</v>
      </c>
      <c r="C808" s="230" t="s">
        <v>460</v>
      </c>
      <c r="D808" s="230" t="s">
        <v>1694</v>
      </c>
      <c r="E808" s="230" t="s">
        <v>141</v>
      </c>
      <c r="F808" s="230">
        <v>30609</v>
      </c>
      <c r="G808" s="230" t="s">
        <v>276</v>
      </c>
      <c r="H808" s="230" t="s">
        <v>1377</v>
      </c>
      <c r="I808" s="230" t="s">
        <v>1412</v>
      </c>
      <c r="J808" s="230" t="s">
        <v>1401</v>
      </c>
      <c r="K808" s="230">
        <v>2001</v>
      </c>
      <c r="L808" s="230" t="s">
        <v>276</v>
      </c>
      <c r="S808" s="230" t="s">
        <v>882</v>
      </c>
      <c r="U808" s="230" t="s">
        <v>882</v>
      </c>
      <c r="V808" s="230" t="s">
        <v>882</v>
      </c>
    </row>
    <row r="809" spans="1:22" ht="17.25" customHeight="1" x14ac:dyDescent="0.3">
      <c r="A809" s="230">
        <v>425061</v>
      </c>
      <c r="B809" s="230" t="s">
        <v>1695</v>
      </c>
      <c r="C809" s="230" t="s">
        <v>83</v>
      </c>
      <c r="D809" s="230" t="s">
        <v>228</v>
      </c>
      <c r="E809" s="230" t="s">
        <v>141</v>
      </c>
      <c r="F809" s="230">
        <v>30682</v>
      </c>
      <c r="G809" s="230" t="s">
        <v>276</v>
      </c>
      <c r="H809" s="230" t="s">
        <v>1377</v>
      </c>
      <c r="I809" s="230" t="s">
        <v>1412</v>
      </c>
      <c r="J809" s="230" t="s">
        <v>290</v>
      </c>
      <c r="K809" s="230">
        <v>2001</v>
      </c>
      <c r="L809" s="230" t="s">
        <v>276</v>
      </c>
    </row>
    <row r="810" spans="1:22" ht="17.25" customHeight="1" x14ac:dyDescent="0.3">
      <c r="A810" s="230">
        <v>418421</v>
      </c>
      <c r="B810" s="230" t="s">
        <v>1697</v>
      </c>
      <c r="C810" s="230" t="s">
        <v>372</v>
      </c>
      <c r="D810" s="230" t="s">
        <v>226</v>
      </c>
      <c r="E810" s="230" t="s">
        <v>141</v>
      </c>
      <c r="F810" s="230">
        <v>32224</v>
      </c>
      <c r="G810" s="230" t="s">
        <v>1382</v>
      </c>
      <c r="H810" s="230" t="s">
        <v>1377</v>
      </c>
      <c r="I810" s="230" t="s">
        <v>1412</v>
      </c>
      <c r="J810" s="230" t="s">
        <v>290</v>
      </c>
      <c r="K810" s="230">
        <v>2005</v>
      </c>
      <c r="L810" s="230" t="s">
        <v>276</v>
      </c>
    </row>
    <row r="811" spans="1:22" ht="17.25" customHeight="1" x14ac:dyDescent="0.3">
      <c r="A811" s="230">
        <v>423484</v>
      </c>
      <c r="B811" s="230" t="s">
        <v>1704</v>
      </c>
      <c r="C811" s="230" t="s">
        <v>416</v>
      </c>
      <c r="D811" s="230" t="s">
        <v>230</v>
      </c>
      <c r="E811" s="230" t="s">
        <v>142</v>
      </c>
      <c r="F811" s="230">
        <v>34614</v>
      </c>
      <c r="G811" s="230" t="s">
        <v>1663</v>
      </c>
      <c r="H811" s="230" t="s">
        <v>1377</v>
      </c>
      <c r="I811" s="230" t="s">
        <v>1412</v>
      </c>
      <c r="J811" s="230" t="s">
        <v>290</v>
      </c>
      <c r="K811" s="230">
        <v>2011</v>
      </c>
      <c r="L811" s="230" t="s">
        <v>276</v>
      </c>
    </row>
    <row r="812" spans="1:22" ht="17.25" customHeight="1" x14ac:dyDescent="0.3">
      <c r="A812" s="230">
        <v>418217</v>
      </c>
      <c r="B812" s="230" t="s">
        <v>1705</v>
      </c>
      <c r="C812" s="230" t="s">
        <v>87</v>
      </c>
      <c r="D812" s="230" t="s">
        <v>393</v>
      </c>
      <c r="E812" s="230" t="s">
        <v>142</v>
      </c>
      <c r="F812" s="230">
        <v>34346</v>
      </c>
      <c r="G812" s="230" t="s">
        <v>1461</v>
      </c>
      <c r="H812" s="230" t="s">
        <v>1377</v>
      </c>
      <c r="I812" s="230" t="s">
        <v>1412</v>
      </c>
      <c r="J812" s="230" t="s">
        <v>290</v>
      </c>
      <c r="K812" s="230">
        <v>2012</v>
      </c>
      <c r="L812" s="230" t="s">
        <v>276</v>
      </c>
    </row>
    <row r="813" spans="1:22" ht="17.25" customHeight="1" x14ac:dyDescent="0.3">
      <c r="A813" s="230">
        <v>416380</v>
      </c>
      <c r="B813" s="230" t="s">
        <v>1706</v>
      </c>
      <c r="C813" s="230" t="s">
        <v>81</v>
      </c>
      <c r="D813" s="230" t="s">
        <v>1707</v>
      </c>
      <c r="E813" s="230" t="s">
        <v>141</v>
      </c>
      <c r="F813" s="230">
        <v>34375</v>
      </c>
      <c r="G813" s="230" t="s">
        <v>276</v>
      </c>
      <c r="H813" s="230" t="s">
        <v>1377</v>
      </c>
      <c r="I813" s="230" t="s">
        <v>1412</v>
      </c>
      <c r="J813" s="230" t="s">
        <v>290</v>
      </c>
      <c r="K813" s="230">
        <v>2012</v>
      </c>
      <c r="L813" s="230" t="s">
        <v>276</v>
      </c>
      <c r="V813" s="230" t="s">
        <v>882</v>
      </c>
    </row>
    <row r="814" spans="1:22" ht="17.25" customHeight="1" x14ac:dyDescent="0.3">
      <c r="A814" s="230">
        <v>420087</v>
      </c>
      <c r="B814" s="230" t="s">
        <v>1710</v>
      </c>
      <c r="C814" s="230" t="s">
        <v>104</v>
      </c>
      <c r="D814" s="230" t="s">
        <v>359</v>
      </c>
      <c r="E814" s="230" t="s">
        <v>141</v>
      </c>
      <c r="F814" s="230">
        <v>35154</v>
      </c>
      <c r="G814" s="230" t="s">
        <v>1619</v>
      </c>
      <c r="H814" s="230" t="s">
        <v>1377</v>
      </c>
      <c r="I814" s="230" t="s">
        <v>1412</v>
      </c>
      <c r="J814" s="230" t="s">
        <v>290</v>
      </c>
      <c r="K814" s="230">
        <v>2013</v>
      </c>
      <c r="L814" s="230" t="s">
        <v>276</v>
      </c>
    </row>
    <row r="815" spans="1:22" ht="17.25" customHeight="1" x14ac:dyDescent="0.3">
      <c r="A815" s="230">
        <v>420118</v>
      </c>
      <c r="B815" s="230" t="s">
        <v>1711</v>
      </c>
      <c r="C815" s="230" t="s">
        <v>606</v>
      </c>
      <c r="D815" s="230" t="s">
        <v>1519</v>
      </c>
      <c r="E815" s="230" t="s">
        <v>141</v>
      </c>
      <c r="F815" s="230">
        <v>35083</v>
      </c>
      <c r="G815" s="230" t="s">
        <v>276</v>
      </c>
      <c r="H815" s="230" t="s">
        <v>1377</v>
      </c>
      <c r="I815" s="230" t="s">
        <v>1412</v>
      </c>
      <c r="J815" s="230" t="s">
        <v>291</v>
      </c>
      <c r="K815" s="230">
        <v>2013</v>
      </c>
      <c r="L815" s="230" t="s">
        <v>276</v>
      </c>
    </row>
    <row r="816" spans="1:22" ht="17.25" customHeight="1" x14ac:dyDescent="0.3">
      <c r="A816" s="230">
        <v>418912</v>
      </c>
      <c r="B816" s="230" t="s">
        <v>1712</v>
      </c>
      <c r="C816" s="230" t="s">
        <v>57</v>
      </c>
      <c r="D816" s="230" t="s">
        <v>1023</v>
      </c>
      <c r="E816" s="230" t="s">
        <v>141</v>
      </c>
      <c r="F816" s="230">
        <v>35284</v>
      </c>
      <c r="G816" s="230" t="s">
        <v>276</v>
      </c>
      <c r="H816" s="230" t="s">
        <v>1377</v>
      </c>
      <c r="I816" s="230" t="s">
        <v>1412</v>
      </c>
      <c r="J816" s="230" t="s">
        <v>291</v>
      </c>
      <c r="K816" s="230">
        <v>2013</v>
      </c>
      <c r="L816" s="230" t="s">
        <v>276</v>
      </c>
    </row>
    <row r="817" spans="1:16" ht="17.25" customHeight="1" x14ac:dyDescent="0.3">
      <c r="A817" s="230">
        <v>425189</v>
      </c>
      <c r="B817" s="230" t="s">
        <v>1713</v>
      </c>
      <c r="C817" s="230" t="s">
        <v>57</v>
      </c>
      <c r="D817" s="230" t="s">
        <v>216</v>
      </c>
      <c r="E817" s="230" t="s">
        <v>141</v>
      </c>
      <c r="F817" s="230">
        <v>34768</v>
      </c>
      <c r="G817" s="230" t="s">
        <v>276</v>
      </c>
      <c r="H817" s="230" t="s">
        <v>1377</v>
      </c>
      <c r="I817" s="230" t="s">
        <v>1412</v>
      </c>
      <c r="J817" s="230" t="s">
        <v>290</v>
      </c>
      <c r="K817" s="230">
        <v>2014</v>
      </c>
      <c r="L817" s="230" t="s">
        <v>276</v>
      </c>
    </row>
    <row r="818" spans="1:16" ht="17.25" customHeight="1" x14ac:dyDescent="0.3">
      <c r="A818" s="230">
        <v>424304</v>
      </c>
      <c r="B818" s="230" t="s">
        <v>1714</v>
      </c>
      <c r="C818" s="230" t="s">
        <v>501</v>
      </c>
      <c r="D818" s="230" t="s">
        <v>230</v>
      </c>
      <c r="E818" s="230" t="s">
        <v>142</v>
      </c>
      <c r="F818" s="230">
        <v>34814</v>
      </c>
      <c r="G818" s="230" t="s">
        <v>276</v>
      </c>
      <c r="H818" s="230" t="s">
        <v>1377</v>
      </c>
      <c r="I818" s="230" t="s">
        <v>1412</v>
      </c>
      <c r="J818" s="230" t="s">
        <v>290</v>
      </c>
      <c r="K818" s="230">
        <v>2014</v>
      </c>
      <c r="L818" s="230" t="s">
        <v>276</v>
      </c>
      <c r="N818" s="230">
        <v>3200</v>
      </c>
      <c r="O818" s="230">
        <v>44427.47111111111</v>
      </c>
      <c r="P818" s="230">
        <v>13000</v>
      </c>
    </row>
    <row r="819" spans="1:16" ht="17.25" customHeight="1" x14ac:dyDescent="0.3">
      <c r="A819" s="230">
        <v>419845</v>
      </c>
      <c r="B819" s="230" t="s">
        <v>1715</v>
      </c>
      <c r="C819" s="230" t="s">
        <v>63</v>
      </c>
      <c r="D819" s="230" t="s">
        <v>243</v>
      </c>
      <c r="E819" s="230" t="s">
        <v>141</v>
      </c>
      <c r="F819" s="230">
        <v>35216</v>
      </c>
      <c r="G819" s="230" t="s">
        <v>276</v>
      </c>
      <c r="H819" s="230" t="s">
        <v>1377</v>
      </c>
      <c r="I819" s="230" t="s">
        <v>1412</v>
      </c>
      <c r="J819" s="230" t="s">
        <v>290</v>
      </c>
      <c r="K819" s="230">
        <v>2014</v>
      </c>
      <c r="L819" s="230" t="s">
        <v>276</v>
      </c>
    </row>
    <row r="820" spans="1:16" ht="17.25" customHeight="1" x14ac:dyDescent="0.3">
      <c r="A820" s="230">
        <v>418099</v>
      </c>
      <c r="B820" s="230" t="s">
        <v>1716</v>
      </c>
      <c r="C820" s="230" t="s">
        <v>128</v>
      </c>
      <c r="D820" s="230" t="s">
        <v>1717</v>
      </c>
      <c r="E820" s="230" t="s">
        <v>141</v>
      </c>
      <c r="F820" s="230">
        <v>35433</v>
      </c>
      <c r="G820" s="230" t="s">
        <v>283</v>
      </c>
      <c r="H820" s="230" t="s">
        <v>1377</v>
      </c>
      <c r="I820" s="230" t="s">
        <v>1412</v>
      </c>
      <c r="J820" s="230" t="s">
        <v>290</v>
      </c>
      <c r="K820" s="230">
        <v>2014</v>
      </c>
      <c r="L820" s="230" t="s">
        <v>276</v>
      </c>
    </row>
    <row r="821" spans="1:16" ht="17.25" customHeight="1" x14ac:dyDescent="0.3">
      <c r="A821" s="230">
        <v>423332</v>
      </c>
      <c r="B821" s="230" t="s">
        <v>1718</v>
      </c>
      <c r="C821" s="230" t="s">
        <v>63</v>
      </c>
      <c r="D821" s="230" t="s">
        <v>1709</v>
      </c>
      <c r="E821" s="230" t="s">
        <v>141</v>
      </c>
      <c r="F821" s="230">
        <v>35451</v>
      </c>
      <c r="G821" s="230" t="s">
        <v>1663</v>
      </c>
      <c r="H821" s="230" t="s">
        <v>1377</v>
      </c>
      <c r="I821" s="230" t="s">
        <v>1412</v>
      </c>
      <c r="J821" s="230" t="s">
        <v>290</v>
      </c>
      <c r="K821" s="230">
        <v>2014</v>
      </c>
      <c r="L821" s="230" t="s">
        <v>276</v>
      </c>
    </row>
    <row r="822" spans="1:16" ht="17.25" customHeight="1" x14ac:dyDescent="0.3">
      <c r="A822" s="230">
        <v>426573</v>
      </c>
      <c r="B822" s="230" t="s">
        <v>1719</v>
      </c>
      <c r="C822" s="230" t="s">
        <v>63</v>
      </c>
      <c r="D822" s="230" t="s">
        <v>1720</v>
      </c>
      <c r="E822" s="230" t="s">
        <v>141</v>
      </c>
      <c r="F822" s="230">
        <v>35301</v>
      </c>
      <c r="G822" s="230" t="s">
        <v>276</v>
      </c>
      <c r="H822" s="230" t="s">
        <v>1377</v>
      </c>
      <c r="I822" s="230" t="s">
        <v>1412</v>
      </c>
      <c r="J822" s="230" t="s">
        <v>291</v>
      </c>
      <c r="K822" s="230">
        <v>2014</v>
      </c>
      <c r="L822" s="230" t="s">
        <v>276</v>
      </c>
    </row>
    <row r="823" spans="1:16" ht="17.25" customHeight="1" x14ac:dyDescent="0.3">
      <c r="A823" s="230">
        <v>422919</v>
      </c>
      <c r="B823" s="230" t="s">
        <v>1723</v>
      </c>
      <c r="C823" s="230" t="s">
        <v>1724</v>
      </c>
      <c r="D823" s="230" t="s">
        <v>1725</v>
      </c>
      <c r="E823" s="230" t="s">
        <v>142</v>
      </c>
      <c r="F823" s="230">
        <v>35497</v>
      </c>
      <c r="G823" s="230" t="s">
        <v>276</v>
      </c>
      <c r="H823" s="230" t="s">
        <v>1377</v>
      </c>
      <c r="I823" s="230" t="s">
        <v>1412</v>
      </c>
      <c r="J823" s="230" t="s">
        <v>291</v>
      </c>
      <c r="K823" s="230">
        <v>2015</v>
      </c>
      <c r="L823" s="230" t="s">
        <v>276</v>
      </c>
    </row>
    <row r="824" spans="1:16" ht="17.25" customHeight="1" x14ac:dyDescent="0.3">
      <c r="A824" s="230">
        <v>420978</v>
      </c>
      <c r="B824" s="230" t="s">
        <v>1726</v>
      </c>
      <c r="C824" s="230" t="s">
        <v>1013</v>
      </c>
      <c r="D824" s="230" t="s">
        <v>1727</v>
      </c>
      <c r="E824" s="230" t="s">
        <v>141</v>
      </c>
      <c r="F824" s="230">
        <v>36161</v>
      </c>
      <c r="G824" s="230" t="s">
        <v>276</v>
      </c>
      <c r="H824" s="230" t="s">
        <v>1377</v>
      </c>
      <c r="I824" s="230" t="s">
        <v>1412</v>
      </c>
      <c r="J824" s="230" t="s">
        <v>290</v>
      </c>
      <c r="K824" s="230">
        <v>2016</v>
      </c>
      <c r="L824" s="230" t="s">
        <v>276</v>
      </c>
    </row>
    <row r="825" spans="1:16" ht="17.25" customHeight="1" x14ac:dyDescent="0.3">
      <c r="A825" s="230">
        <v>421701</v>
      </c>
      <c r="B825" s="230" t="s">
        <v>1728</v>
      </c>
      <c r="C825" s="230" t="s">
        <v>95</v>
      </c>
      <c r="D825" s="230" t="s">
        <v>1729</v>
      </c>
      <c r="E825" s="230" t="s">
        <v>141</v>
      </c>
      <c r="F825" s="230">
        <v>35437</v>
      </c>
      <c r="G825" s="230" t="s">
        <v>276</v>
      </c>
      <c r="H825" s="230" t="s">
        <v>1377</v>
      </c>
      <c r="I825" s="230" t="s">
        <v>1412</v>
      </c>
      <c r="J825" s="230" t="s">
        <v>291</v>
      </c>
      <c r="K825" s="230">
        <v>2016</v>
      </c>
      <c r="L825" s="230" t="s">
        <v>276</v>
      </c>
    </row>
    <row r="826" spans="1:16" ht="17.25" customHeight="1" x14ac:dyDescent="0.3">
      <c r="A826" s="230">
        <v>421264</v>
      </c>
      <c r="B826" s="230" t="s">
        <v>1731</v>
      </c>
      <c r="C826" s="230" t="s">
        <v>84</v>
      </c>
      <c r="D826" s="230" t="s">
        <v>198</v>
      </c>
      <c r="E826" s="230" t="s">
        <v>142</v>
      </c>
      <c r="F826" s="230">
        <v>35587</v>
      </c>
      <c r="G826" s="230" t="s">
        <v>276</v>
      </c>
      <c r="H826" s="230" t="s">
        <v>1377</v>
      </c>
      <c r="I826" s="230" t="s">
        <v>1412</v>
      </c>
      <c r="J826" s="230" t="s">
        <v>291</v>
      </c>
      <c r="K826" s="230">
        <v>2016</v>
      </c>
      <c r="L826" s="230" t="s">
        <v>276</v>
      </c>
    </row>
    <row r="827" spans="1:16" ht="17.25" customHeight="1" x14ac:dyDescent="0.3">
      <c r="A827" s="230">
        <v>423345</v>
      </c>
      <c r="B827" s="230" t="s">
        <v>1734</v>
      </c>
      <c r="C827" s="230" t="s">
        <v>582</v>
      </c>
      <c r="D827" s="230" t="s">
        <v>507</v>
      </c>
      <c r="E827" s="230" t="s">
        <v>141</v>
      </c>
      <c r="F827" s="230">
        <v>36298</v>
      </c>
      <c r="G827" s="230" t="s">
        <v>276</v>
      </c>
      <c r="H827" s="230" t="s">
        <v>1377</v>
      </c>
      <c r="I827" s="230" t="s">
        <v>1412</v>
      </c>
      <c r="J827" s="230" t="s">
        <v>290</v>
      </c>
      <c r="K827" s="230">
        <v>2017</v>
      </c>
      <c r="L827" s="230" t="s">
        <v>276</v>
      </c>
    </row>
    <row r="828" spans="1:16" ht="17.25" customHeight="1" x14ac:dyDescent="0.3">
      <c r="A828" s="230">
        <v>418250</v>
      </c>
      <c r="B828" s="230" t="s">
        <v>1739</v>
      </c>
      <c r="C828" s="230" t="s">
        <v>97</v>
      </c>
      <c r="D828" s="230" t="s">
        <v>1740</v>
      </c>
      <c r="E828" s="230" t="s">
        <v>142</v>
      </c>
      <c r="F828" s="230">
        <v>30543</v>
      </c>
      <c r="G828" s="230" t="s">
        <v>1741</v>
      </c>
      <c r="H828" s="230" t="s">
        <v>1377</v>
      </c>
      <c r="I828" s="230" t="s">
        <v>1412</v>
      </c>
      <c r="J828" s="230" t="s">
        <v>290</v>
      </c>
      <c r="K828" s="230">
        <v>2002</v>
      </c>
      <c r="L828" s="230" t="s">
        <v>281</v>
      </c>
    </row>
    <row r="829" spans="1:16" ht="17.25" customHeight="1" x14ac:dyDescent="0.3">
      <c r="A829" s="230">
        <v>422227</v>
      </c>
      <c r="B829" s="230" t="s">
        <v>1742</v>
      </c>
      <c r="C829" s="230" t="s">
        <v>813</v>
      </c>
      <c r="D829" s="230" t="s">
        <v>1743</v>
      </c>
      <c r="E829" s="230" t="s">
        <v>142</v>
      </c>
      <c r="F829" s="230">
        <v>30945</v>
      </c>
      <c r="G829" s="230" t="s">
        <v>281</v>
      </c>
      <c r="H829" s="230" t="s">
        <v>1377</v>
      </c>
      <c r="I829" s="230" t="s">
        <v>1412</v>
      </c>
      <c r="J829" s="230" t="s">
        <v>290</v>
      </c>
      <c r="K829" s="230">
        <v>2003</v>
      </c>
      <c r="L829" s="230" t="s">
        <v>281</v>
      </c>
    </row>
    <row r="830" spans="1:16" ht="17.25" customHeight="1" x14ac:dyDescent="0.3">
      <c r="A830" s="230">
        <v>424631</v>
      </c>
      <c r="B830" s="230" t="s">
        <v>1745</v>
      </c>
      <c r="C830" s="230" t="s">
        <v>93</v>
      </c>
      <c r="D830" s="230" t="s">
        <v>600</v>
      </c>
      <c r="E830" s="230" t="s">
        <v>142</v>
      </c>
      <c r="F830" s="230">
        <v>32143</v>
      </c>
      <c r="G830" s="230" t="s">
        <v>1746</v>
      </c>
      <c r="H830" s="230" t="s">
        <v>1377</v>
      </c>
      <c r="I830" s="230" t="s">
        <v>1412</v>
      </c>
      <c r="J830" s="230" t="s">
        <v>290</v>
      </c>
      <c r="K830" s="230">
        <v>2005</v>
      </c>
      <c r="L830" s="230" t="s">
        <v>281</v>
      </c>
    </row>
    <row r="831" spans="1:16" ht="17.25" customHeight="1" x14ac:dyDescent="0.3">
      <c r="A831" s="230">
        <v>425516</v>
      </c>
      <c r="B831" s="230" t="s">
        <v>1750</v>
      </c>
      <c r="C831" s="230" t="s">
        <v>63</v>
      </c>
      <c r="D831" s="230" t="s">
        <v>427</v>
      </c>
      <c r="E831" s="230" t="s">
        <v>142</v>
      </c>
      <c r="F831" s="230">
        <v>33493</v>
      </c>
      <c r="G831" s="230" t="s">
        <v>276</v>
      </c>
      <c r="H831" s="230" t="s">
        <v>1377</v>
      </c>
      <c r="I831" s="230" t="s">
        <v>1412</v>
      </c>
      <c r="J831" s="230" t="s">
        <v>291</v>
      </c>
      <c r="K831" s="230">
        <v>2009</v>
      </c>
      <c r="L831" s="230" t="s">
        <v>281</v>
      </c>
    </row>
    <row r="832" spans="1:16" ht="17.25" customHeight="1" x14ac:dyDescent="0.3">
      <c r="A832" s="230">
        <v>424542</v>
      </c>
      <c r="B832" s="230" t="s">
        <v>1751</v>
      </c>
      <c r="C832" s="230" t="s">
        <v>113</v>
      </c>
      <c r="D832" s="230" t="s">
        <v>211</v>
      </c>
      <c r="E832" s="230" t="s">
        <v>142</v>
      </c>
      <c r="F832" s="230">
        <v>34359</v>
      </c>
      <c r="G832" s="230" t="s">
        <v>1461</v>
      </c>
      <c r="H832" s="230" t="s">
        <v>1377</v>
      </c>
      <c r="I832" s="230" t="s">
        <v>1412</v>
      </c>
      <c r="J832" s="230" t="s">
        <v>291</v>
      </c>
      <c r="K832" s="230">
        <v>2011</v>
      </c>
      <c r="L832" s="230" t="s">
        <v>281</v>
      </c>
    </row>
    <row r="833" spans="1:22" ht="17.25" customHeight="1" x14ac:dyDescent="0.3">
      <c r="A833" s="230">
        <v>417292</v>
      </c>
      <c r="B833" s="230" t="s">
        <v>1752</v>
      </c>
      <c r="C833" s="230" t="s">
        <v>61</v>
      </c>
      <c r="D833" s="230" t="s">
        <v>628</v>
      </c>
      <c r="E833" s="230" t="s">
        <v>141</v>
      </c>
      <c r="F833" s="230">
        <v>34425</v>
      </c>
      <c r="G833" s="230" t="s">
        <v>1753</v>
      </c>
      <c r="H833" s="230" t="s">
        <v>1377</v>
      </c>
      <c r="I833" s="230" t="s">
        <v>1412</v>
      </c>
      <c r="J833" s="230" t="s">
        <v>291</v>
      </c>
      <c r="K833" s="230">
        <v>2011</v>
      </c>
      <c r="L833" s="230" t="s">
        <v>281</v>
      </c>
    </row>
    <row r="834" spans="1:22" ht="17.25" customHeight="1" x14ac:dyDescent="0.3">
      <c r="A834" s="230">
        <v>420875</v>
      </c>
      <c r="B834" s="230" t="s">
        <v>1755</v>
      </c>
      <c r="C834" s="230" t="s">
        <v>83</v>
      </c>
      <c r="D834" s="230" t="s">
        <v>512</v>
      </c>
      <c r="E834" s="230" t="s">
        <v>141</v>
      </c>
      <c r="F834" s="230">
        <v>34783</v>
      </c>
      <c r="G834" s="230" t="s">
        <v>1756</v>
      </c>
      <c r="H834" s="230" t="s">
        <v>1377</v>
      </c>
      <c r="I834" s="230" t="s">
        <v>1412</v>
      </c>
      <c r="J834" s="230" t="s">
        <v>290</v>
      </c>
      <c r="K834" s="230">
        <v>2013</v>
      </c>
      <c r="L834" s="230" t="s">
        <v>281</v>
      </c>
    </row>
    <row r="835" spans="1:22" ht="17.25" customHeight="1" x14ac:dyDescent="0.3">
      <c r="A835" s="230">
        <v>419193</v>
      </c>
      <c r="B835" s="230" t="s">
        <v>1760</v>
      </c>
      <c r="C835" s="230" t="s">
        <v>84</v>
      </c>
      <c r="D835" s="230" t="s">
        <v>206</v>
      </c>
      <c r="E835" s="230" t="s">
        <v>141</v>
      </c>
      <c r="F835" s="230">
        <v>35439</v>
      </c>
      <c r="G835" s="230" t="s">
        <v>276</v>
      </c>
      <c r="H835" s="230" t="s">
        <v>1377</v>
      </c>
      <c r="I835" s="230" t="s">
        <v>1412</v>
      </c>
      <c r="J835" s="230" t="s">
        <v>290</v>
      </c>
      <c r="K835" s="230">
        <v>2015</v>
      </c>
      <c r="L835" s="230" t="s">
        <v>281</v>
      </c>
    </row>
    <row r="836" spans="1:22" ht="17.25" customHeight="1" x14ac:dyDescent="0.3">
      <c r="A836" s="230">
        <v>422260</v>
      </c>
      <c r="B836" s="230" t="s">
        <v>1762</v>
      </c>
      <c r="C836" s="230" t="s">
        <v>434</v>
      </c>
      <c r="D836" s="230" t="s">
        <v>218</v>
      </c>
      <c r="E836" s="230" t="s">
        <v>142</v>
      </c>
      <c r="F836" s="230">
        <v>35616</v>
      </c>
      <c r="G836" s="230" t="s">
        <v>276</v>
      </c>
      <c r="H836" s="230" t="s">
        <v>1377</v>
      </c>
      <c r="I836" s="230" t="s">
        <v>1412</v>
      </c>
      <c r="J836" s="230" t="s">
        <v>291</v>
      </c>
      <c r="K836" s="230">
        <v>2016</v>
      </c>
      <c r="L836" s="230" t="s">
        <v>281</v>
      </c>
    </row>
    <row r="837" spans="1:22" ht="17.25" customHeight="1" x14ac:dyDescent="0.3">
      <c r="A837" s="230">
        <v>422356</v>
      </c>
      <c r="B837" s="230" t="s">
        <v>1764</v>
      </c>
      <c r="C837" s="230" t="s">
        <v>57</v>
      </c>
      <c r="D837" s="230" t="s">
        <v>1765</v>
      </c>
      <c r="E837" s="230" t="s">
        <v>142</v>
      </c>
      <c r="F837" s="230">
        <v>36161</v>
      </c>
      <c r="G837" s="230" t="s">
        <v>1644</v>
      </c>
      <c r="H837" s="230" t="s">
        <v>1377</v>
      </c>
      <c r="I837" s="230" t="s">
        <v>1412</v>
      </c>
      <c r="J837" s="230" t="s">
        <v>291</v>
      </c>
      <c r="K837" s="230">
        <v>2016</v>
      </c>
      <c r="L837" s="230" t="s">
        <v>281</v>
      </c>
    </row>
    <row r="838" spans="1:22" ht="17.25" customHeight="1" x14ac:dyDescent="0.3">
      <c r="A838" s="230">
        <v>423091</v>
      </c>
      <c r="B838" s="230" t="s">
        <v>1767</v>
      </c>
      <c r="C838" s="230" t="s">
        <v>554</v>
      </c>
      <c r="D838" s="230" t="s">
        <v>1768</v>
      </c>
      <c r="E838" s="230" t="s">
        <v>142</v>
      </c>
      <c r="F838" s="230">
        <v>36257</v>
      </c>
      <c r="G838" s="230" t="s">
        <v>276</v>
      </c>
      <c r="H838" s="230" t="s">
        <v>1377</v>
      </c>
      <c r="I838" s="230" t="s">
        <v>1412</v>
      </c>
      <c r="J838" s="230" t="s">
        <v>290</v>
      </c>
      <c r="K838" s="230">
        <v>2017</v>
      </c>
      <c r="L838" s="230" t="s">
        <v>281</v>
      </c>
    </row>
    <row r="839" spans="1:22" ht="17.25" customHeight="1" x14ac:dyDescent="0.3">
      <c r="A839" s="230">
        <v>414187</v>
      </c>
      <c r="B839" s="230" t="s">
        <v>1775</v>
      </c>
      <c r="C839" s="230" t="s">
        <v>343</v>
      </c>
      <c r="D839" s="230" t="s">
        <v>200</v>
      </c>
      <c r="E839" s="230" t="s">
        <v>142</v>
      </c>
      <c r="F839" s="230">
        <v>30619</v>
      </c>
      <c r="G839" s="230" t="s">
        <v>276</v>
      </c>
      <c r="H839" s="230" t="s">
        <v>1377</v>
      </c>
      <c r="I839" s="230" t="s">
        <v>1412</v>
      </c>
    </row>
    <row r="840" spans="1:22" ht="17.25" customHeight="1" x14ac:dyDescent="0.3">
      <c r="A840" s="230">
        <v>410203</v>
      </c>
      <c r="B840" s="230" t="s">
        <v>1776</v>
      </c>
      <c r="C840" s="230" t="s">
        <v>390</v>
      </c>
      <c r="D840" s="230" t="s">
        <v>1777</v>
      </c>
      <c r="E840" s="230" t="s">
        <v>142</v>
      </c>
      <c r="F840" s="230">
        <v>31623</v>
      </c>
      <c r="G840" s="230" t="s">
        <v>276</v>
      </c>
      <c r="H840" s="230" t="s">
        <v>1377</v>
      </c>
      <c r="I840" s="230" t="s">
        <v>1412</v>
      </c>
      <c r="U840" s="230" t="s">
        <v>882</v>
      </c>
      <c r="V840" s="230" t="s">
        <v>882</v>
      </c>
    </row>
    <row r="841" spans="1:22" ht="17.25" customHeight="1" x14ac:dyDescent="0.3">
      <c r="A841" s="230">
        <v>414933</v>
      </c>
      <c r="B841" s="230" t="s">
        <v>1778</v>
      </c>
      <c r="C841" s="230" t="s">
        <v>381</v>
      </c>
      <c r="D841" s="230" t="s">
        <v>1779</v>
      </c>
      <c r="E841" s="230" t="s">
        <v>142</v>
      </c>
      <c r="F841" s="230">
        <v>32994</v>
      </c>
      <c r="G841" s="230" t="s">
        <v>1780</v>
      </c>
      <c r="H841" s="230" t="s">
        <v>1377</v>
      </c>
      <c r="I841" s="230" t="s">
        <v>1412</v>
      </c>
    </row>
    <row r="842" spans="1:22" ht="17.25" customHeight="1" x14ac:dyDescent="0.3">
      <c r="A842" s="230">
        <v>400874</v>
      </c>
      <c r="B842" s="230" t="s">
        <v>1799</v>
      </c>
      <c r="C842" s="230" t="s">
        <v>65</v>
      </c>
      <c r="D842" s="230" t="s">
        <v>1800</v>
      </c>
      <c r="E842" s="230" t="s">
        <v>141</v>
      </c>
      <c r="F842" s="230">
        <v>30240</v>
      </c>
      <c r="G842" s="230" t="s">
        <v>276</v>
      </c>
      <c r="H842" s="230" t="s">
        <v>1377</v>
      </c>
      <c r="I842" s="230" t="s">
        <v>1412</v>
      </c>
      <c r="J842" s="230" t="s">
        <v>291</v>
      </c>
      <c r="K842" s="230">
        <v>2001</v>
      </c>
      <c r="L842" s="230" t="s">
        <v>276</v>
      </c>
      <c r="V842" s="230" t="s">
        <v>882</v>
      </c>
    </row>
    <row r="843" spans="1:22" ht="17.25" customHeight="1" x14ac:dyDescent="0.3">
      <c r="A843" s="230">
        <v>407737</v>
      </c>
      <c r="B843" s="230" t="s">
        <v>1801</v>
      </c>
      <c r="C843" s="230" t="s">
        <v>63</v>
      </c>
      <c r="D843" s="230" t="s">
        <v>1802</v>
      </c>
      <c r="E843" s="230" t="s">
        <v>141</v>
      </c>
      <c r="F843" s="230">
        <v>30545</v>
      </c>
      <c r="G843" s="230" t="s">
        <v>276</v>
      </c>
      <c r="H843" s="230" t="s">
        <v>1377</v>
      </c>
      <c r="I843" s="230" t="s">
        <v>1412</v>
      </c>
      <c r="J843" s="230" t="s">
        <v>291</v>
      </c>
      <c r="K843" s="230">
        <v>2002</v>
      </c>
      <c r="L843" s="230" t="s">
        <v>276</v>
      </c>
    </row>
    <row r="844" spans="1:22" ht="17.25" customHeight="1" x14ac:dyDescent="0.3">
      <c r="A844" s="230">
        <v>423965</v>
      </c>
      <c r="B844" s="230" t="s">
        <v>1804</v>
      </c>
      <c r="C844" s="230" t="s">
        <v>751</v>
      </c>
      <c r="D844" s="230" t="s">
        <v>1805</v>
      </c>
      <c r="E844" s="230" t="s">
        <v>142</v>
      </c>
      <c r="F844" s="230">
        <v>31136</v>
      </c>
      <c r="G844" s="230" t="s">
        <v>1806</v>
      </c>
      <c r="H844" s="230" t="s">
        <v>1377</v>
      </c>
      <c r="I844" s="230" t="s">
        <v>1412</v>
      </c>
      <c r="J844" s="230" t="s">
        <v>291</v>
      </c>
      <c r="K844" s="230">
        <v>2003</v>
      </c>
      <c r="L844" s="230" t="s">
        <v>276</v>
      </c>
    </row>
    <row r="845" spans="1:22" ht="17.25" customHeight="1" x14ac:dyDescent="0.3">
      <c r="A845" s="230">
        <v>423958</v>
      </c>
      <c r="B845" s="230" t="s">
        <v>1807</v>
      </c>
      <c r="C845" s="230" t="s">
        <v>1803</v>
      </c>
      <c r="D845" s="230" t="s">
        <v>1485</v>
      </c>
      <c r="E845" s="230" t="s">
        <v>142</v>
      </c>
      <c r="F845" s="230">
        <v>31440</v>
      </c>
      <c r="G845" s="230" t="s">
        <v>276</v>
      </c>
      <c r="H845" s="230" t="s">
        <v>1377</v>
      </c>
      <c r="I845" s="230" t="s">
        <v>1412</v>
      </c>
      <c r="J845" s="230" t="s">
        <v>291</v>
      </c>
      <c r="K845" s="230">
        <v>2003</v>
      </c>
      <c r="L845" s="230" t="s">
        <v>276</v>
      </c>
    </row>
    <row r="846" spans="1:22" ht="17.25" customHeight="1" x14ac:dyDescent="0.3">
      <c r="A846" s="230">
        <v>420481</v>
      </c>
      <c r="B846" s="230" t="s">
        <v>1808</v>
      </c>
      <c r="C846" s="230" t="s">
        <v>581</v>
      </c>
      <c r="D846" s="230" t="s">
        <v>1809</v>
      </c>
      <c r="E846" s="230" t="s">
        <v>141</v>
      </c>
      <c r="F846" s="230">
        <v>31479</v>
      </c>
      <c r="G846" s="230" t="s">
        <v>276</v>
      </c>
      <c r="H846" s="230" t="s">
        <v>1377</v>
      </c>
      <c r="I846" s="230" t="s">
        <v>1412</v>
      </c>
      <c r="J846" s="230" t="s">
        <v>291</v>
      </c>
      <c r="K846" s="230">
        <v>2003</v>
      </c>
      <c r="L846" s="230" t="s">
        <v>276</v>
      </c>
    </row>
    <row r="847" spans="1:22" ht="17.25" customHeight="1" x14ac:dyDescent="0.3">
      <c r="A847" s="230">
        <v>412245</v>
      </c>
      <c r="B847" s="230" t="s">
        <v>1810</v>
      </c>
      <c r="C847" s="230" t="s">
        <v>1811</v>
      </c>
      <c r="D847" s="230" t="s">
        <v>1812</v>
      </c>
      <c r="E847" s="230" t="s">
        <v>142</v>
      </c>
      <c r="F847" s="230">
        <v>31413</v>
      </c>
      <c r="G847" s="230" t="s">
        <v>276</v>
      </c>
      <c r="H847" s="230" t="s">
        <v>1377</v>
      </c>
      <c r="I847" s="230" t="s">
        <v>1412</v>
      </c>
      <c r="J847" s="230" t="s">
        <v>1401</v>
      </c>
      <c r="K847" s="230">
        <v>2006</v>
      </c>
      <c r="L847" s="230" t="s">
        <v>276</v>
      </c>
      <c r="V847" s="230" t="s">
        <v>882</v>
      </c>
    </row>
    <row r="848" spans="1:22" ht="17.25" customHeight="1" x14ac:dyDescent="0.3">
      <c r="A848" s="230">
        <v>419821</v>
      </c>
      <c r="B848" s="230" t="s">
        <v>1816</v>
      </c>
      <c r="C848" s="230" t="s">
        <v>458</v>
      </c>
      <c r="D848" s="230" t="s">
        <v>588</v>
      </c>
      <c r="E848" s="230" t="s">
        <v>142</v>
      </c>
      <c r="F848" s="230">
        <v>32234</v>
      </c>
      <c r="G848" s="230" t="s">
        <v>276</v>
      </c>
      <c r="H848" s="230" t="s">
        <v>1377</v>
      </c>
      <c r="I848" s="230" t="s">
        <v>1412</v>
      </c>
      <c r="J848" s="230" t="s">
        <v>290</v>
      </c>
      <c r="K848" s="230">
        <v>2006</v>
      </c>
      <c r="L848" s="230" t="s">
        <v>276</v>
      </c>
    </row>
    <row r="849" spans="1:22" ht="17.25" customHeight="1" x14ac:dyDescent="0.3">
      <c r="A849" s="230">
        <v>417571</v>
      </c>
      <c r="B849" s="230" t="s">
        <v>1817</v>
      </c>
      <c r="C849" s="230" t="s">
        <v>63</v>
      </c>
      <c r="D849" s="230" t="s">
        <v>358</v>
      </c>
      <c r="E849" s="230" t="s">
        <v>142</v>
      </c>
      <c r="F849" s="230">
        <v>32528</v>
      </c>
      <c r="G849" s="230" t="s">
        <v>276</v>
      </c>
      <c r="H849" s="230" t="s">
        <v>1377</v>
      </c>
      <c r="I849" s="230" t="s">
        <v>1412</v>
      </c>
      <c r="J849" s="230" t="s">
        <v>290</v>
      </c>
      <c r="K849" s="230">
        <v>2006</v>
      </c>
      <c r="L849" s="230" t="s">
        <v>276</v>
      </c>
      <c r="V849" s="230" t="s">
        <v>882</v>
      </c>
    </row>
    <row r="850" spans="1:22" ht="17.25" customHeight="1" x14ac:dyDescent="0.3">
      <c r="A850" s="230">
        <v>422828</v>
      </c>
      <c r="B850" s="230" t="s">
        <v>1818</v>
      </c>
      <c r="C850" s="230" t="s">
        <v>63</v>
      </c>
      <c r="D850" s="230" t="s">
        <v>1785</v>
      </c>
      <c r="E850" s="230" t="s">
        <v>142</v>
      </c>
      <c r="F850" s="230">
        <v>32352</v>
      </c>
      <c r="G850" s="230" t="s">
        <v>276</v>
      </c>
      <c r="H850" s="230" t="s">
        <v>1377</v>
      </c>
      <c r="I850" s="230" t="s">
        <v>1412</v>
      </c>
      <c r="J850" s="230" t="s">
        <v>291</v>
      </c>
      <c r="K850" s="230">
        <v>2006</v>
      </c>
      <c r="L850" s="230" t="s">
        <v>276</v>
      </c>
    </row>
    <row r="851" spans="1:22" ht="17.25" customHeight="1" x14ac:dyDescent="0.3">
      <c r="A851" s="230">
        <v>419134</v>
      </c>
      <c r="B851" s="230" t="s">
        <v>1822</v>
      </c>
      <c r="C851" s="230" t="s">
        <v>449</v>
      </c>
      <c r="D851" s="230" t="s">
        <v>220</v>
      </c>
      <c r="E851" s="230" t="s">
        <v>142</v>
      </c>
      <c r="F851" s="230">
        <v>34335</v>
      </c>
      <c r="G851" s="230" t="s">
        <v>281</v>
      </c>
      <c r="H851" s="230" t="s">
        <v>1377</v>
      </c>
      <c r="I851" s="230" t="s">
        <v>1412</v>
      </c>
      <c r="J851" s="230" t="s">
        <v>291</v>
      </c>
      <c r="K851" s="230">
        <v>2011</v>
      </c>
      <c r="L851" s="230" t="s">
        <v>276</v>
      </c>
    </row>
    <row r="852" spans="1:22" ht="17.25" customHeight="1" x14ac:dyDescent="0.3">
      <c r="A852" s="230">
        <v>423145</v>
      </c>
      <c r="B852" s="230" t="s">
        <v>1823</v>
      </c>
      <c r="C852" s="230" t="s">
        <v>65</v>
      </c>
      <c r="D852" s="230" t="s">
        <v>1727</v>
      </c>
      <c r="E852" s="230" t="s">
        <v>141</v>
      </c>
      <c r="F852" s="230">
        <v>29373</v>
      </c>
      <c r="G852" s="230" t="s">
        <v>276</v>
      </c>
      <c r="H852" s="230" t="s">
        <v>1377</v>
      </c>
      <c r="I852" s="230" t="s">
        <v>1412</v>
      </c>
      <c r="J852" s="230" t="s">
        <v>290</v>
      </c>
      <c r="K852" s="230">
        <v>2012</v>
      </c>
      <c r="L852" s="230" t="s">
        <v>276</v>
      </c>
    </row>
    <row r="853" spans="1:22" ht="17.25" customHeight="1" x14ac:dyDescent="0.3">
      <c r="A853" s="230">
        <v>416585</v>
      </c>
      <c r="B853" s="230" t="s">
        <v>1824</v>
      </c>
      <c r="C853" s="230" t="s">
        <v>396</v>
      </c>
      <c r="D853" s="230" t="s">
        <v>228</v>
      </c>
      <c r="E853" s="230" t="s">
        <v>141</v>
      </c>
      <c r="F853" s="230">
        <v>33977</v>
      </c>
      <c r="G853" s="230" t="s">
        <v>284</v>
      </c>
      <c r="H853" s="230" t="s">
        <v>1377</v>
      </c>
      <c r="I853" s="230" t="s">
        <v>1412</v>
      </c>
      <c r="J853" s="230" t="s">
        <v>291</v>
      </c>
      <c r="K853" s="230">
        <v>2012</v>
      </c>
      <c r="L853" s="230" t="s">
        <v>276</v>
      </c>
      <c r="U853" s="230" t="s">
        <v>882</v>
      </c>
      <c r="V853" s="230" t="s">
        <v>882</v>
      </c>
    </row>
    <row r="854" spans="1:22" ht="17.25" customHeight="1" x14ac:dyDescent="0.3">
      <c r="A854" s="230">
        <v>423408</v>
      </c>
      <c r="B854" s="230" t="s">
        <v>609</v>
      </c>
      <c r="C854" s="230" t="s">
        <v>587</v>
      </c>
      <c r="D854" s="230" t="s">
        <v>135</v>
      </c>
      <c r="E854" s="230" t="s">
        <v>141</v>
      </c>
      <c r="F854" s="230">
        <v>31980</v>
      </c>
      <c r="G854" s="230" t="s">
        <v>276</v>
      </c>
      <c r="H854" s="230" t="s">
        <v>1377</v>
      </c>
      <c r="I854" s="230" t="s">
        <v>1412</v>
      </c>
      <c r="J854" s="230" t="s">
        <v>291</v>
      </c>
      <c r="K854" s="230">
        <v>2013</v>
      </c>
      <c r="L854" s="230" t="s">
        <v>276</v>
      </c>
    </row>
    <row r="855" spans="1:22" ht="17.25" customHeight="1" x14ac:dyDescent="0.3">
      <c r="A855" s="230">
        <v>420930</v>
      </c>
      <c r="B855" s="230" t="s">
        <v>1827</v>
      </c>
      <c r="C855" s="230" t="s">
        <v>96</v>
      </c>
      <c r="D855" s="230" t="s">
        <v>193</v>
      </c>
      <c r="E855" s="230" t="s">
        <v>141</v>
      </c>
      <c r="F855" s="230">
        <v>34764</v>
      </c>
      <c r="G855" s="230" t="s">
        <v>1828</v>
      </c>
      <c r="H855" s="230" t="s">
        <v>1377</v>
      </c>
      <c r="I855" s="230" t="s">
        <v>1412</v>
      </c>
      <c r="J855" s="230" t="s">
        <v>291</v>
      </c>
      <c r="K855" s="230">
        <v>2013</v>
      </c>
      <c r="L855" s="230" t="s">
        <v>276</v>
      </c>
    </row>
    <row r="856" spans="1:22" ht="17.25" customHeight="1" x14ac:dyDescent="0.3">
      <c r="A856" s="230">
        <v>420106</v>
      </c>
      <c r="B856" s="230" t="s">
        <v>70</v>
      </c>
      <c r="C856" s="230" t="s">
        <v>111</v>
      </c>
      <c r="D856" s="230" t="s">
        <v>492</v>
      </c>
      <c r="E856" s="230" t="s">
        <v>141</v>
      </c>
      <c r="F856" s="230">
        <v>35092</v>
      </c>
      <c r="G856" s="230" t="s">
        <v>276</v>
      </c>
      <c r="H856" s="230" t="s">
        <v>1377</v>
      </c>
      <c r="I856" s="230" t="s">
        <v>1412</v>
      </c>
      <c r="J856" s="230" t="s">
        <v>291</v>
      </c>
      <c r="K856" s="230">
        <v>2013</v>
      </c>
      <c r="L856" s="230" t="s">
        <v>276</v>
      </c>
    </row>
    <row r="857" spans="1:22" ht="17.25" customHeight="1" x14ac:dyDescent="0.3">
      <c r="A857" s="230">
        <v>423567</v>
      </c>
      <c r="B857" s="230" t="s">
        <v>1831</v>
      </c>
      <c r="C857" s="230" t="s">
        <v>66</v>
      </c>
      <c r="D857" s="230" t="s">
        <v>536</v>
      </c>
      <c r="E857" s="230" t="s">
        <v>141</v>
      </c>
      <c r="F857" s="230">
        <v>35796</v>
      </c>
      <c r="G857" s="230" t="s">
        <v>276</v>
      </c>
      <c r="H857" s="230" t="s">
        <v>1377</v>
      </c>
      <c r="I857" s="230" t="s">
        <v>1412</v>
      </c>
      <c r="J857" s="230" t="s">
        <v>291</v>
      </c>
      <c r="K857" s="230">
        <v>2016</v>
      </c>
      <c r="L857" s="230" t="s">
        <v>276</v>
      </c>
    </row>
    <row r="858" spans="1:22" ht="17.25" customHeight="1" x14ac:dyDescent="0.3">
      <c r="A858" s="230">
        <v>422372</v>
      </c>
      <c r="B858" s="230" t="s">
        <v>1833</v>
      </c>
      <c r="C858" s="230" t="s">
        <v>1834</v>
      </c>
      <c r="D858" s="230" t="s">
        <v>234</v>
      </c>
      <c r="E858" s="230" t="s">
        <v>142</v>
      </c>
      <c r="F858" s="230">
        <v>35967</v>
      </c>
      <c r="G858" s="230" t="s">
        <v>276</v>
      </c>
      <c r="H858" s="230" t="s">
        <v>1377</v>
      </c>
      <c r="I858" s="230" t="s">
        <v>1412</v>
      </c>
      <c r="J858" s="230" t="s">
        <v>291</v>
      </c>
      <c r="K858" s="230">
        <v>2016</v>
      </c>
      <c r="L858" s="230" t="s">
        <v>276</v>
      </c>
    </row>
    <row r="859" spans="1:22" ht="17.25" customHeight="1" x14ac:dyDescent="0.3">
      <c r="A859" s="230">
        <v>422835</v>
      </c>
      <c r="B859" s="230" t="s">
        <v>1840</v>
      </c>
      <c r="C859" s="230" t="s">
        <v>402</v>
      </c>
      <c r="D859" s="230" t="s">
        <v>228</v>
      </c>
      <c r="E859" s="230" t="s">
        <v>142</v>
      </c>
      <c r="F859" s="230">
        <v>30808</v>
      </c>
      <c r="G859" s="230" t="s">
        <v>1675</v>
      </c>
      <c r="H859" s="230" t="s">
        <v>1377</v>
      </c>
      <c r="I859" s="230" t="s">
        <v>1412</v>
      </c>
      <c r="J859" s="230" t="s">
        <v>291</v>
      </c>
      <c r="K859" s="230">
        <v>2003</v>
      </c>
      <c r="L859" s="230" t="s">
        <v>281</v>
      </c>
    </row>
    <row r="860" spans="1:22" ht="17.25" customHeight="1" x14ac:dyDescent="0.3">
      <c r="A860" s="230">
        <v>423029</v>
      </c>
      <c r="B860" s="230" t="s">
        <v>1841</v>
      </c>
      <c r="C860" s="230" t="s">
        <v>343</v>
      </c>
      <c r="D860" s="230" t="s">
        <v>414</v>
      </c>
      <c r="E860" s="230" t="s">
        <v>142</v>
      </c>
      <c r="F860" s="230">
        <v>34714</v>
      </c>
      <c r="G860" s="230" t="s">
        <v>1842</v>
      </c>
      <c r="H860" s="230" t="s">
        <v>1377</v>
      </c>
      <c r="I860" s="230" t="s">
        <v>1412</v>
      </c>
      <c r="J860" s="230" t="s">
        <v>291</v>
      </c>
      <c r="K860" s="230">
        <v>2012</v>
      </c>
      <c r="L860" s="230" t="s">
        <v>281</v>
      </c>
    </row>
    <row r="861" spans="1:22" ht="17.25" customHeight="1" x14ac:dyDescent="0.3">
      <c r="A861" s="230">
        <v>422182</v>
      </c>
      <c r="B861" s="230" t="s">
        <v>1843</v>
      </c>
      <c r="C861" s="230" t="s">
        <v>343</v>
      </c>
      <c r="D861" s="230" t="s">
        <v>746</v>
      </c>
      <c r="E861" s="230" t="s">
        <v>141</v>
      </c>
      <c r="F861" s="230">
        <v>35065</v>
      </c>
      <c r="G861" s="230" t="s">
        <v>1648</v>
      </c>
      <c r="H861" s="230" t="s">
        <v>1377</v>
      </c>
      <c r="I861" s="230" t="s">
        <v>1412</v>
      </c>
      <c r="J861" s="230" t="s">
        <v>291</v>
      </c>
      <c r="K861" s="230">
        <v>2013</v>
      </c>
      <c r="L861" s="230" t="s">
        <v>281</v>
      </c>
    </row>
    <row r="862" spans="1:22" ht="17.25" customHeight="1" x14ac:dyDescent="0.3">
      <c r="A862" s="230">
        <v>404395</v>
      </c>
      <c r="B862" s="230" t="s">
        <v>1847</v>
      </c>
      <c r="C862" s="230" t="s">
        <v>387</v>
      </c>
      <c r="D862" s="230" t="s">
        <v>1848</v>
      </c>
      <c r="E862" s="230" t="s">
        <v>142</v>
      </c>
      <c r="F862" s="230">
        <v>29338</v>
      </c>
      <c r="G862" s="230" t="s">
        <v>276</v>
      </c>
      <c r="H862" s="230" t="s">
        <v>1377</v>
      </c>
      <c r="I862" s="230" t="s">
        <v>1412</v>
      </c>
    </row>
    <row r="863" spans="1:22" ht="17.25" customHeight="1" x14ac:dyDescent="0.3">
      <c r="A863" s="230">
        <v>404074</v>
      </c>
      <c r="B863" s="230" t="s">
        <v>1849</v>
      </c>
      <c r="C863" s="230" t="s">
        <v>65</v>
      </c>
      <c r="D863" s="230" t="s">
        <v>754</v>
      </c>
      <c r="E863" s="230" t="s">
        <v>141</v>
      </c>
      <c r="F863" s="230">
        <v>30388</v>
      </c>
      <c r="G863" s="230" t="s">
        <v>276</v>
      </c>
      <c r="H863" s="230" t="s">
        <v>1377</v>
      </c>
      <c r="I863" s="230" t="s">
        <v>1412</v>
      </c>
      <c r="R863" s="230" t="s">
        <v>882</v>
      </c>
      <c r="T863" s="230" t="s">
        <v>882</v>
      </c>
      <c r="U863" s="230" t="s">
        <v>882</v>
      </c>
      <c r="V863" s="230" t="s">
        <v>882</v>
      </c>
    </row>
    <row r="864" spans="1:22" ht="17.25" customHeight="1" x14ac:dyDescent="0.3">
      <c r="A864" s="230">
        <v>400705</v>
      </c>
      <c r="B864" s="230" t="s">
        <v>1850</v>
      </c>
      <c r="C864" s="230" t="s">
        <v>449</v>
      </c>
      <c r="D864" s="230" t="s">
        <v>1851</v>
      </c>
      <c r="E864" s="230" t="s">
        <v>142</v>
      </c>
      <c r="F864" s="230">
        <v>30682</v>
      </c>
      <c r="G864" s="230" t="s">
        <v>276</v>
      </c>
      <c r="H864" s="230" t="s">
        <v>1377</v>
      </c>
      <c r="I864" s="230" t="s">
        <v>1412</v>
      </c>
      <c r="T864" s="230" t="s">
        <v>882</v>
      </c>
      <c r="U864" s="230" t="s">
        <v>882</v>
      </c>
      <c r="V864" s="230" t="s">
        <v>882</v>
      </c>
    </row>
    <row r="865" spans="1:22" ht="17.25" customHeight="1" x14ac:dyDescent="0.3">
      <c r="A865" s="230">
        <v>403966</v>
      </c>
      <c r="B865" s="230" t="s">
        <v>1852</v>
      </c>
      <c r="C865" s="230" t="s">
        <v>1022</v>
      </c>
      <c r="D865" s="230" t="s">
        <v>454</v>
      </c>
      <c r="E865" s="230" t="s">
        <v>142</v>
      </c>
      <c r="F865" s="230">
        <v>32172</v>
      </c>
      <c r="G865" s="230" t="s">
        <v>1795</v>
      </c>
      <c r="H865" s="230" t="s">
        <v>1377</v>
      </c>
      <c r="I865" s="230" t="s">
        <v>1412</v>
      </c>
      <c r="U865" s="230" t="s">
        <v>882</v>
      </c>
      <c r="V865" s="230" t="s">
        <v>882</v>
      </c>
    </row>
    <row r="866" spans="1:22" ht="17.25" customHeight="1" x14ac:dyDescent="0.3">
      <c r="A866" s="230">
        <v>421734</v>
      </c>
      <c r="B866" s="230" t="s">
        <v>1853</v>
      </c>
      <c r="C866" s="230" t="s">
        <v>63</v>
      </c>
      <c r="D866" s="230" t="s">
        <v>196</v>
      </c>
      <c r="E866" s="230" t="s">
        <v>142</v>
      </c>
      <c r="F866" s="230">
        <v>34311</v>
      </c>
      <c r="G866" s="230" t="s">
        <v>1854</v>
      </c>
      <c r="H866" s="230" t="s">
        <v>1377</v>
      </c>
      <c r="I866" s="230" t="s">
        <v>1412</v>
      </c>
      <c r="J866" s="230" t="s">
        <v>291</v>
      </c>
      <c r="K866" s="230">
        <v>2011</v>
      </c>
      <c r="L866" s="230" t="s">
        <v>287</v>
      </c>
    </row>
    <row r="867" spans="1:22" ht="17.25" customHeight="1" x14ac:dyDescent="0.3">
      <c r="A867" s="230">
        <v>401690</v>
      </c>
      <c r="B867" s="230" t="s">
        <v>1855</v>
      </c>
      <c r="C867" s="230" t="s">
        <v>63</v>
      </c>
      <c r="D867" s="230" t="s">
        <v>1856</v>
      </c>
      <c r="E867" s="230" t="s">
        <v>141</v>
      </c>
      <c r="F867" s="230">
        <v>31444</v>
      </c>
      <c r="G867" s="230" t="s">
        <v>1857</v>
      </c>
      <c r="H867" s="230" t="s">
        <v>1377</v>
      </c>
      <c r="I867" s="230" t="s">
        <v>1412</v>
      </c>
      <c r="J867" s="230" t="s">
        <v>291</v>
      </c>
      <c r="K867" s="230">
        <v>2004</v>
      </c>
      <c r="L867" s="230" t="s">
        <v>289</v>
      </c>
    </row>
    <row r="868" spans="1:22" ht="17.25" customHeight="1" x14ac:dyDescent="0.3">
      <c r="A868" s="230">
        <v>424269</v>
      </c>
      <c r="B868" s="230" t="s">
        <v>1863</v>
      </c>
      <c r="C868" s="230" t="s">
        <v>701</v>
      </c>
      <c r="D868" s="230" t="s">
        <v>444</v>
      </c>
      <c r="E868" s="230" t="s">
        <v>141</v>
      </c>
      <c r="F868" s="230">
        <v>34114</v>
      </c>
      <c r="G868" s="230" t="s">
        <v>279</v>
      </c>
      <c r="H868" s="230" t="s">
        <v>1377</v>
      </c>
      <c r="I868" s="230" t="s">
        <v>1412</v>
      </c>
      <c r="J868" s="230" t="s">
        <v>291</v>
      </c>
      <c r="K868" s="230">
        <v>2014</v>
      </c>
      <c r="L868" s="230" t="s">
        <v>289</v>
      </c>
    </row>
    <row r="869" spans="1:22" ht="17.25" customHeight="1" x14ac:dyDescent="0.3">
      <c r="A869" s="230">
        <v>422462</v>
      </c>
      <c r="B869" s="230" t="s">
        <v>1867</v>
      </c>
      <c r="C869" s="230" t="s">
        <v>1481</v>
      </c>
      <c r="D869" s="230" t="s">
        <v>203</v>
      </c>
      <c r="E869" s="230" t="s">
        <v>141</v>
      </c>
      <c r="F869" s="230">
        <v>35826</v>
      </c>
      <c r="G869" s="230" t="s">
        <v>1868</v>
      </c>
      <c r="H869" s="230" t="s">
        <v>1377</v>
      </c>
      <c r="I869" s="230" t="s">
        <v>1412</v>
      </c>
      <c r="J869" s="230" t="s">
        <v>291</v>
      </c>
      <c r="K869" s="230">
        <v>2015</v>
      </c>
      <c r="L869" s="230" t="s">
        <v>289</v>
      </c>
    </row>
    <row r="870" spans="1:22" ht="17.25" customHeight="1" x14ac:dyDescent="0.3">
      <c r="A870" s="230">
        <v>422641</v>
      </c>
      <c r="B870" s="230" t="s">
        <v>1869</v>
      </c>
      <c r="C870" s="230" t="s">
        <v>392</v>
      </c>
      <c r="D870" s="230" t="s">
        <v>255</v>
      </c>
      <c r="E870" s="230" t="s">
        <v>142</v>
      </c>
      <c r="F870" s="230">
        <v>34551</v>
      </c>
      <c r="G870" s="230" t="s">
        <v>1866</v>
      </c>
      <c r="H870" s="230" t="s">
        <v>1377</v>
      </c>
      <c r="I870" s="230" t="s">
        <v>1412</v>
      </c>
      <c r="J870" s="230" t="s">
        <v>290</v>
      </c>
      <c r="K870" s="230">
        <v>2012</v>
      </c>
      <c r="L870" s="230" t="s">
        <v>283</v>
      </c>
      <c r="V870" s="230" t="s">
        <v>882</v>
      </c>
    </row>
    <row r="871" spans="1:22" ht="17.25" customHeight="1" x14ac:dyDescent="0.3">
      <c r="A871" s="230">
        <v>420890</v>
      </c>
      <c r="B871" s="230" t="s">
        <v>1875</v>
      </c>
      <c r="C871" s="230" t="s">
        <v>97</v>
      </c>
      <c r="D871" s="230" t="s">
        <v>196</v>
      </c>
      <c r="E871" s="230" t="s">
        <v>142</v>
      </c>
      <c r="F871" s="230">
        <v>31233</v>
      </c>
      <c r="G871" s="230" t="s">
        <v>1876</v>
      </c>
      <c r="H871" s="230" t="s">
        <v>1377</v>
      </c>
      <c r="I871" s="230" t="s">
        <v>1412</v>
      </c>
      <c r="J871" s="230" t="s">
        <v>291</v>
      </c>
      <c r="K871" s="230">
        <v>2005</v>
      </c>
      <c r="L871" s="230" t="s">
        <v>276</v>
      </c>
    </row>
    <row r="872" spans="1:22" ht="17.25" customHeight="1" x14ac:dyDescent="0.3">
      <c r="A872" s="230">
        <v>424484</v>
      </c>
      <c r="B872" s="230" t="s">
        <v>1878</v>
      </c>
      <c r="C872" s="230" t="s">
        <v>462</v>
      </c>
      <c r="D872" s="230" t="s">
        <v>1879</v>
      </c>
      <c r="E872" s="230" t="s">
        <v>142</v>
      </c>
      <c r="F872" s="230">
        <v>33390</v>
      </c>
      <c r="G872" s="230" t="s">
        <v>276</v>
      </c>
      <c r="H872" s="230" t="s">
        <v>1377</v>
      </c>
      <c r="I872" s="230" t="s">
        <v>1412</v>
      </c>
      <c r="J872" s="230" t="s">
        <v>291</v>
      </c>
      <c r="K872" s="230">
        <v>2008</v>
      </c>
      <c r="L872" s="230" t="s">
        <v>276</v>
      </c>
    </row>
    <row r="873" spans="1:22" ht="17.25" customHeight="1" x14ac:dyDescent="0.3">
      <c r="A873" s="230">
        <v>422522</v>
      </c>
      <c r="B873" s="230" t="s">
        <v>1880</v>
      </c>
      <c r="C873" s="230" t="s">
        <v>392</v>
      </c>
      <c r="D873" s="230" t="s">
        <v>472</v>
      </c>
      <c r="E873" s="230" t="s">
        <v>141</v>
      </c>
      <c r="F873" s="230">
        <v>33239</v>
      </c>
      <c r="G873" s="230" t="s">
        <v>1881</v>
      </c>
      <c r="H873" s="230" t="s">
        <v>1377</v>
      </c>
      <c r="I873" s="230" t="s">
        <v>1412</v>
      </c>
      <c r="J873" s="230" t="s">
        <v>290</v>
      </c>
      <c r="K873" s="230">
        <v>2009</v>
      </c>
      <c r="L873" s="230" t="s">
        <v>276</v>
      </c>
    </row>
    <row r="874" spans="1:22" ht="17.25" customHeight="1" x14ac:dyDescent="0.3">
      <c r="A874" s="230">
        <v>416082</v>
      </c>
      <c r="B874" s="230" t="s">
        <v>1882</v>
      </c>
      <c r="C874" s="230" t="s">
        <v>97</v>
      </c>
      <c r="D874" s="230" t="s">
        <v>736</v>
      </c>
      <c r="E874" s="230" t="s">
        <v>141</v>
      </c>
      <c r="F874" s="230">
        <v>33830</v>
      </c>
      <c r="G874" s="230" t="s">
        <v>276</v>
      </c>
      <c r="H874" s="230" t="s">
        <v>1377</v>
      </c>
      <c r="I874" s="230" t="s">
        <v>1412</v>
      </c>
      <c r="J874" s="230" t="s">
        <v>291</v>
      </c>
      <c r="K874" s="230">
        <v>2010</v>
      </c>
      <c r="L874" s="230" t="s">
        <v>276</v>
      </c>
      <c r="U874" s="230" t="s">
        <v>882</v>
      </c>
      <c r="V874" s="230" t="s">
        <v>882</v>
      </c>
    </row>
    <row r="875" spans="1:22" ht="17.25" customHeight="1" x14ac:dyDescent="0.3">
      <c r="A875" s="230">
        <v>420200</v>
      </c>
      <c r="B875" s="230" t="s">
        <v>1886</v>
      </c>
      <c r="C875" s="230" t="s">
        <v>67</v>
      </c>
      <c r="D875" s="230" t="s">
        <v>1887</v>
      </c>
      <c r="E875" s="230" t="s">
        <v>141</v>
      </c>
      <c r="F875" s="230">
        <v>35431</v>
      </c>
      <c r="G875" s="230" t="s">
        <v>1866</v>
      </c>
      <c r="H875" s="230" t="s">
        <v>1377</v>
      </c>
      <c r="I875" s="230" t="s">
        <v>1412</v>
      </c>
      <c r="J875" s="230" t="s">
        <v>291</v>
      </c>
      <c r="K875" s="230">
        <v>2015</v>
      </c>
      <c r="L875" s="230" t="s">
        <v>276</v>
      </c>
    </row>
    <row r="876" spans="1:22" ht="17.25" customHeight="1" x14ac:dyDescent="0.3">
      <c r="A876" s="230">
        <v>421861</v>
      </c>
      <c r="B876" s="230" t="s">
        <v>1889</v>
      </c>
      <c r="C876" s="230" t="s">
        <v>1890</v>
      </c>
      <c r="D876" s="230" t="s">
        <v>228</v>
      </c>
      <c r="E876" s="230" t="s">
        <v>141</v>
      </c>
      <c r="F876" s="230">
        <v>35982</v>
      </c>
      <c r="G876" s="230" t="s">
        <v>276</v>
      </c>
      <c r="H876" s="230" t="s">
        <v>1377</v>
      </c>
      <c r="I876" s="230" t="s">
        <v>1412</v>
      </c>
      <c r="J876" s="230" t="s">
        <v>290</v>
      </c>
      <c r="K876" s="230">
        <v>2016</v>
      </c>
      <c r="L876" s="230" t="s">
        <v>276</v>
      </c>
    </row>
    <row r="877" spans="1:22" ht="17.25" customHeight="1" x14ac:dyDescent="0.3">
      <c r="A877" s="230">
        <v>422163</v>
      </c>
      <c r="B877" s="230" t="s">
        <v>1893</v>
      </c>
      <c r="C877" s="230" t="s">
        <v>1894</v>
      </c>
      <c r="D877" s="230" t="s">
        <v>224</v>
      </c>
      <c r="E877" s="230" t="s">
        <v>142</v>
      </c>
      <c r="F877" s="230">
        <v>35833</v>
      </c>
      <c r="G877" s="230" t="s">
        <v>1618</v>
      </c>
      <c r="H877" s="230" t="s">
        <v>1377</v>
      </c>
      <c r="I877" s="230" t="s">
        <v>1412</v>
      </c>
      <c r="J877" s="230" t="s">
        <v>291</v>
      </c>
      <c r="K877" s="230">
        <v>2016</v>
      </c>
      <c r="L877" s="230" t="s">
        <v>276</v>
      </c>
    </row>
    <row r="878" spans="1:22" ht="17.25" customHeight="1" x14ac:dyDescent="0.3">
      <c r="A878" s="230">
        <v>423376</v>
      </c>
      <c r="B878" s="230" t="s">
        <v>1904</v>
      </c>
      <c r="C878" s="230" t="s">
        <v>563</v>
      </c>
      <c r="D878" s="230" t="s">
        <v>1905</v>
      </c>
      <c r="E878" s="230" t="s">
        <v>142</v>
      </c>
      <c r="F878" s="230">
        <v>36281</v>
      </c>
      <c r="G878" s="230" t="s">
        <v>1906</v>
      </c>
      <c r="H878" s="230" t="s">
        <v>1377</v>
      </c>
      <c r="I878" s="230" t="s">
        <v>1412</v>
      </c>
      <c r="J878" s="230" t="s">
        <v>291</v>
      </c>
      <c r="K878" s="230">
        <v>2016</v>
      </c>
      <c r="L878" s="230" t="s">
        <v>281</v>
      </c>
    </row>
    <row r="879" spans="1:22" ht="17.25" customHeight="1" x14ac:dyDescent="0.3">
      <c r="A879" s="230">
        <v>417386</v>
      </c>
      <c r="B879" s="230" t="s">
        <v>1910</v>
      </c>
      <c r="C879" s="230" t="s">
        <v>581</v>
      </c>
      <c r="D879" s="230" t="s">
        <v>210</v>
      </c>
      <c r="E879" s="230" t="s">
        <v>141</v>
      </c>
      <c r="F879" s="230">
        <v>34270</v>
      </c>
      <c r="G879" s="230" t="s">
        <v>1619</v>
      </c>
      <c r="H879" s="230" t="s">
        <v>1377</v>
      </c>
      <c r="I879" s="230" t="s">
        <v>1412</v>
      </c>
      <c r="J879" s="230" t="s">
        <v>290</v>
      </c>
      <c r="K879" s="230">
        <v>2011</v>
      </c>
      <c r="L879" s="230" t="s">
        <v>287</v>
      </c>
      <c r="U879" s="230" t="s">
        <v>882</v>
      </c>
      <c r="V879" s="230" t="s">
        <v>882</v>
      </c>
    </row>
    <row r="880" spans="1:22" ht="17.25" customHeight="1" x14ac:dyDescent="0.3">
      <c r="A880" s="230">
        <v>419470</v>
      </c>
      <c r="B880" s="230" t="s">
        <v>1915</v>
      </c>
      <c r="C880" s="230" t="s">
        <v>65</v>
      </c>
      <c r="D880" s="230" t="s">
        <v>1916</v>
      </c>
      <c r="E880" s="230" t="s">
        <v>141</v>
      </c>
      <c r="F880" s="230">
        <v>34759</v>
      </c>
      <c r="G880" s="230" t="s">
        <v>1917</v>
      </c>
      <c r="H880" s="230" t="s">
        <v>1377</v>
      </c>
      <c r="I880" s="230" t="s">
        <v>1412</v>
      </c>
      <c r="J880" s="230" t="s">
        <v>291</v>
      </c>
      <c r="K880" s="230">
        <v>2014</v>
      </c>
      <c r="L880" s="230" t="s">
        <v>283</v>
      </c>
    </row>
    <row r="881" spans="1:22" ht="17.25" customHeight="1" x14ac:dyDescent="0.3">
      <c r="A881" s="230">
        <v>405564</v>
      </c>
      <c r="B881" s="230" t="s">
        <v>1919</v>
      </c>
      <c r="C881" s="230" t="s">
        <v>1920</v>
      </c>
      <c r="D881" s="230" t="s">
        <v>1921</v>
      </c>
      <c r="E881" s="230" t="s">
        <v>141</v>
      </c>
      <c r="F881" s="230">
        <v>30407</v>
      </c>
      <c r="G881" s="230" t="s">
        <v>282</v>
      </c>
      <c r="H881" s="230" t="s">
        <v>1377</v>
      </c>
      <c r="I881" s="230" t="s">
        <v>1412</v>
      </c>
      <c r="J881" s="230" t="s">
        <v>290</v>
      </c>
      <c r="K881" s="230">
        <v>2004</v>
      </c>
      <c r="L881" s="230" t="s">
        <v>282</v>
      </c>
    </row>
    <row r="882" spans="1:22" ht="17.25" customHeight="1" x14ac:dyDescent="0.3">
      <c r="A882" s="230">
        <v>420909</v>
      </c>
      <c r="B882" s="230" t="s">
        <v>1925</v>
      </c>
      <c r="C882" s="230" t="s">
        <v>900</v>
      </c>
      <c r="D882" s="230" t="s">
        <v>1926</v>
      </c>
      <c r="E882" s="230" t="s">
        <v>142</v>
      </c>
      <c r="F882" s="230">
        <v>34851</v>
      </c>
      <c r="G882" s="230" t="s">
        <v>1927</v>
      </c>
      <c r="H882" s="230" t="s">
        <v>1377</v>
      </c>
      <c r="I882" s="230" t="s">
        <v>1412</v>
      </c>
      <c r="J882" s="230" t="s">
        <v>290</v>
      </c>
      <c r="K882" s="230">
        <v>2013</v>
      </c>
      <c r="L882" s="230" t="s">
        <v>276</v>
      </c>
    </row>
    <row r="883" spans="1:22" ht="17.25" customHeight="1" x14ac:dyDescent="0.3">
      <c r="A883" s="230">
        <v>422731</v>
      </c>
      <c r="B883" s="230" t="s">
        <v>1928</v>
      </c>
      <c r="C883" s="230" t="s">
        <v>63</v>
      </c>
      <c r="D883" s="230" t="s">
        <v>393</v>
      </c>
      <c r="E883" s="230" t="s">
        <v>141</v>
      </c>
      <c r="F883" s="230">
        <v>35431</v>
      </c>
      <c r="G883" s="230" t="s">
        <v>1929</v>
      </c>
      <c r="H883" s="230" t="s">
        <v>1377</v>
      </c>
      <c r="I883" s="230" t="s">
        <v>1412</v>
      </c>
      <c r="J883" s="230" t="s">
        <v>291</v>
      </c>
      <c r="K883" s="230">
        <v>2014</v>
      </c>
      <c r="L883" s="230" t="s">
        <v>276</v>
      </c>
    </row>
    <row r="884" spans="1:22" ht="17.25" customHeight="1" x14ac:dyDescent="0.3">
      <c r="A884" s="230">
        <v>415918</v>
      </c>
      <c r="B884" s="230" t="s">
        <v>1930</v>
      </c>
      <c r="C884" s="230" t="s">
        <v>396</v>
      </c>
      <c r="D884" s="230" t="s">
        <v>752</v>
      </c>
      <c r="E884" s="230" t="s">
        <v>142</v>
      </c>
      <c r="F884" s="230">
        <v>33970</v>
      </c>
      <c r="G884" s="230" t="s">
        <v>1931</v>
      </c>
      <c r="H884" s="230" t="s">
        <v>1377</v>
      </c>
      <c r="I884" s="230" t="s">
        <v>1412</v>
      </c>
      <c r="J884" s="230" t="s">
        <v>290</v>
      </c>
      <c r="K884" s="230">
        <v>2015</v>
      </c>
      <c r="L884" s="230" t="s">
        <v>276</v>
      </c>
      <c r="S884" s="230" t="s">
        <v>882</v>
      </c>
      <c r="T884" s="230" t="s">
        <v>882</v>
      </c>
      <c r="U884" s="230" t="s">
        <v>882</v>
      </c>
      <c r="V884" s="230" t="s">
        <v>882</v>
      </c>
    </row>
    <row r="885" spans="1:22" ht="17.25" customHeight="1" x14ac:dyDescent="0.3">
      <c r="A885" s="230">
        <v>419366</v>
      </c>
      <c r="B885" s="230" t="s">
        <v>1932</v>
      </c>
      <c r="C885" s="230" t="s">
        <v>113</v>
      </c>
      <c r="D885" s="230" t="s">
        <v>1933</v>
      </c>
      <c r="E885" s="230" t="s">
        <v>141</v>
      </c>
      <c r="F885" s="230">
        <v>34671</v>
      </c>
      <c r="G885" s="230" t="s">
        <v>283</v>
      </c>
      <c r="H885" s="230" t="s">
        <v>1377</v>
      </c>
      <c r="I885" s="230" t="s">
        <v>1412</v>
      </c>
      <c r="J885" s="230" t="s">
        <v>290</v>
      </c>
      <c r="K885" s="230">
        <v>2015</v>
      </c>
      <c r="L885" s="230" t="s">
        <v>276</v>
      </c>
      <c r="N885" s="230">
        <v>2842</v>
      </c>
      <c r="O885" s="230">
        <v>44405.47896990741</v>
      </c>
      <c r="P885" s="230">
        <v>15000</v>
      </c>
    </row>
    <row r="886" spans="1:22" ht="17.25" customHeight="1" x14ac:dyDescent="0.3">
      <c r="A886" s="230">
        <v>421664</v>
      </c>
      <c r="B886" s="230" t="s">
        <v>1935</v>
      </c>
      <c r="C886" s="230" t="s">
        <v>458</v>
      </c>
      <c r="D886" s="230" t="s">
        <v>226</v>
      </c>
      <c r="E886" s="230" t="s">
        <v>142</v>
      </c>
      <c r="F886" s="230">
        <v>35615</v>
      </c>
      <c r="G886" s="230" t="s">
        <v>1936</v>
      </c>
      <c r="H886" s="230" t="s">
        <v>1377</v>
      </c>
      <c r="I886" s="230" t="s">
        <v>1412</v>
      </c>
      <c r="J886" s="230" t="s">
        <v>291</v>
      </c>
      <c r="K886" s="230">
        <v>2016</v>
      </c>
      <c r="L886" s="230" t="s">
        <v>276</v>
      </c>
    </row>
    <row r="887" spans="1:22" ht="17.25" customHeight="1" x14ac:dyDescent="0.3">
      <c r="A887" s="230">
        <v>417829</v>
      </c>
      <c r="B887" s="230" t="s">
        <v>1938</v>
      </c>
      <c r="C887" s="230" t="s">
        <v>106</v>
      </c>
      <c r="D887" s="230" t="s">
        <v>1939</v>
      </c>
      <c r="E887" s="230" t="s">
        <v>142</v>
      </c>
      <c r="F887" s="230">
        <v>34342</v>
      </c>
      <c r="G887" s="230" t="s">
        <v>1940</v>
      </c>
      <c r="H887" s="230" t="s">
        <v>1377</v>
      </c>
      <c r="I887" s="230" t="s">
        <v>1412</v>
      </c>
      <c r="J887" s="230" t="s">
        <v>290</v>
      </c>
      <c r="K887" s="230">
        <v>2014</v>
      </c>
      <c r="L887" s="230" t="s">
        <v>281</v>
      </c>
      <c r="N887" s="230">
        <v>2921</v>
      </c>
      <c r="O887" s="230">
        <v>44413.526342592595</v>
      </c>
      <c r="P887" s="230">
        <v>16500</v>
      </c>
    </row>
    <row r="888" spans="1:22" ht="17.25" customHeight="1" x14ac:dyDescent="0.3">
      <c r="A888" s="230">
        <v>410002</v>
      </c>
      <c r="B888" s="230" t="s">
        <v>1945</v>
      </c>
      <c r="C888" s="230" t="s">
        <v>62</v>
      </c>
      <c r="D888" s="230" t="s">
        <v>1946</v>
      </c>
      <c r="E888" s="230" t="s">
        <v>141</v>
      </c>
      <c r="F888" s="230">
        <v>28976</v>
      </c>
      <c r="G888" s="230" t="s">
        <v>1947</v>
      </c>
      <c r="H888" s="230" t="s">
        <v>1377</v>
      </c>
      <c r="I888" s="230" t="s">
        <v>1412</v>
      </c>
    </row>
    <row r="889" spans="1:22" ht="17.25" customHeight="1" x14ac:dyDescent="0.3">
      <c r="A889" s="230">
        <v>411130</v>
      </c>
      <c r="B889" s="230" t="s">
        <v>1948</v>
      </c>
      <c r="C889" s="230" t="s">
        <v>1908</v>
      </c>
      <c r="D889" s="230" t="s">
        <v>703</v>
      </c>
      <c r="E889" s="230" t="s">
        <v>141</v>
      </c>
      <c r="F889" s="230">
        <v>32201</v>
      </c>
      <c r="G889" s="230" t="s">
        <v>283</v>
      </c>
      <c r="H889" s="230" t="s">
        <v>1377</v>
      </c>
      <c r="I889" s="230" t="s">
        <v>1412</v>
      </c>
      <c r="S889" s="230" t="s">
        <v>882</v>
      </c>
      <c r="T889" s="230" t="s">
        <v>882</v>
      </c>
      <c r="U889" s="230" t="s">
        <v>882</v>
      </c>
      <c r="V889" s="230" t="s">
        <v>882</v>
      </c>
    </row>
    <row r="890" spans="1:22" ht="17.25" customHeight="1" x14ac:dyDescent="0.3">
      <c r="A890" s="230">
        <v>415111</v>
      </c>
      <c r="B890" s="230" t="s">
        <v>1949</v>
      </c>
      <c r="C890" s="230" t="s">
        <v>757</v>
      </c>
      <c r="D890" s="230" t="s">
        <v>414</v>
      </c>
      <c r="E890" s="230" t="s">
        <v>141</v>
      </c>
      <c r="F890" s="230">
        <v>33250</v>
      </c>
      <c r="G890" s="230" t="s">
        <v>1950</v>
      </c>
      <c r="H890" s="230" t="s">
        <v>1377</v>
      </c>
      <c r="I890" s="230" t="s">
        <v>1412</v>
      </c>
      <c r="R890" s="230" t="s">
        <v>882</v>
      </c>
      <c r="S890" s="230" t="s">
        <v>882</v>
      </c>
      <c r="T890" s="230" t="s">
        <v>882</v>
      </c>
      <c r="U890" s="230" t="s">
        <v>882</v>
      </c>
      <c r="V890" s="230" t="s">
        <v>882</v>
      </c>
    </row>
    <row r="891" spans="1:22" ht="17.25" customHeight="1" x14ac:dyDescent="0.3">
      <c r="A891" s="230">
        <v>414210</v>
      </c>
      <c r="B891" s="230" t="s">
        <v>1951</v>
      </c>
      <c r="C891" s="230" t="s">
        <v>1952</v>
      </c>
      <c r="D891" s="230" t="s">
        <v>1953</v>
      </c>
      <c r="E891" s="230" t="s">
        <v>141</v>
      </c>
      <c r="F891" s="230">
        <v>33337</v>
      </c>
      <c r="G891" s="230" t="s">
        <v>1954</v>
      </c>
      <c r="H891" s="230" t="s">
        <v>1377</v>
      </c>
      <c r="I891" s="230" t="s">
        <v>1412</v>
      </c>
    </row>
    <row r="892" spans="1:22" ht="17.25" customHeight="1" x14ac:dyDescent="0.3">
      <c r="A892" s="230">
        <v>422392</v>
      </c>
      <c r="B892" s="230" t="s">
        <v>1958</v>
      </c>
      <c r="C892" s="230" t="s">
        <v>112</v>
      </c>
      <c r="D892" s="230" t="s">
        <v>1959</v>
      </c>
      <c r="E892" s="230" t="s">
        <v>141</v>
      </c>
      <c r="F892" s="230">
        <v>35902</v>
      </c>
      <c r="G892" s="230" t="s">
        <v>276</v>
      </c>
      <c r="H892" s="230" t="s">
        <v>1377</v>
      </c>
      <c r="I892" s="230" t="s">
        <v>1412</v>
      </c>
      <c r="J892" s="230" t="s">
        <v>291</v>
      </c>
      <c r="K892" s="230">
        <v>2016</v>
      </c>
      <c r="L892" s="230" t="s">
        <v>286</v>
      </c>
    </row>
    <row r="893" spans="1:22" ht="17.25" customHeight="1" x14ac:dyDescent="0.3">
      <c r="A893" s="230">
        <v>411224</v>
      </c>
      <c r="B893" s="230" t="s">
        <v>1961</v>
      </c>
      <c r="C893" s="230" t="s">
        <v>434</v>
      </c>
      <c r="D893" s="230" t="s">
        <v>1962</v>
      </c>
      <c r="E893" s="230" t="s">
        <v>141</v>
      </c>
      <c r="F893" s="230">
        <v>28677</v>
      </c>
      <c r="G893" s="230" t="s">
        <v>1963</v>
      </c>
      <c r="H893" s="230" t="s">
        <v>1377</v>
      </c>
      <c r="I893" s="230" t="s">
        <v>1412</v>
      </c>
      <c r="J893" s="230" t="s">
        <v>1402</v>
      </c>
      <c r="K893" s="230">
        <v>1996</v>
      </c>
      <c r="L893" s="230" t="s">
        <v>279</v>
      </c>
    </row>
    <row r="894" spans="1:22" ht="17.25" customHeight="1" x14ac:dyDescent="0.3">
      <c r="A894" s="230">
        <v>422960</v>
      </c>
      <c r="B894" s="230" t="s">
        <v>1964</v>
      </c>
      <c r="C894" s="230" t="s">
        <v>1965</v>
      </c>
      <c r="D894" s="230" t="s">
        <v>374</v>
      </c>
      <c r="E894" s="230" t="s">
        <v>142</v>
      </c>
      <c r="F894" s="230">
        <v>30429</v>
      </c>
      <c r="G894" s="230" t="s">
        <v>279</v>
      </c>
      <c r="H894" s="230" t="s">
        <v>1377</v>
      </c>
      <c r="I894" s="230" t="s">
        <v>1412</v>
      </c>
      <c r="J894" s="230" t="s">
        <v>290</v>
      </c>
      <c r="K894" s="230">
        <v>2001</v>
      </c>
      <c r="L894" s="230" t="s">
        <v>279</v>
      </c>
    </row>
    <row r="895" spans="1:22" ht="17.25" customHeight="1" x14ac:dyDescent="0.3">
      <c r="A895" s="230">
        <v>401306</v>
      </c>
      <c r="B895" s="230" t="s">
        <v>1966</v>
      </c>
      <c r="C895" s="230" t="s">
        <v>61</v>
      </c>
      <c r="D895" s="230" t="s">
        <v>1967</v>
      </c>
      <c r="E895" s="230" t="s">
        <v>141</v>
      </c>
      <c r="F895" s="230">
        <v>30816</v>
      </c>
      <c r="G895" s="230" t="s">
        <v>1968</v>
      </c>
      <c r="H895" s="230" t="s">
        <v>1377</v>
      </c>
      <c r="I895" s="230" t="s">
        <v>1412</v>
      </c>
      <c r="J895" s="230" t="s">
        <v>290</v>
      </c>
      <c r="K895" s="230">
        <v>2004</v>
      </c>
      <c r="L895" s="230" t="s">
        <v>279</v>
      </c>
      <c r="N895" s="230">
        <v>3077</v>
      </c>
      <c r="O895" s="230">
        <v>44423.472627314812</v>
      </c>
      <c r="P895" s="230">
        <v>27500</v>
      </c>
    </row>
    <row r="896" spans="1:22" ht="17.25" customHeight="1" x14ac:dyDescent="0.3">
      <c r="A896" s="230">
        <v>403865</v>
      </c>
      <c r="B896" s="230" t="s">
        <v>1969</v>
      </c>
      <c r="C896" s="230" t="s">
        <v>79</v>
      </c>
      <c r="D896" s="230" t="s">
        <v>493</v>
      </c>
      <c r="E896" s="230" t="s">
        <v>141</v>
      </c>
      <c r="F896" s="230">
        <v>31053</v>
      </c>
      <c r="G896" s="230" t="s">
        <v>1970</v>
      </c>
      <c r="H896" s="230" t="s">
        <v>1377</v>
      </c>
      <c r="I896" s="230" t="s">
        <v>1412</v>
      </c>
      <c r="J896" s="230" t="s">
        <v>291</v>
      </c>
      <c r="K896" s="230">
        <v>2004</v>
      </c>
      <c r="L896" s="230" t="s">
        <v>279</v>
      </c>
    </row>
    <row r="897" spans="1:22" ht="17.25" customHeight="1" x14ac:dyDescent="0.3">
      <c r="A897" s="230">
        <v>413082</v>
      </c>
      <c r="B897" s="230" t="s">
        <v>1974</v>
      </c>
      <c r="C897" s="230" t="s">
        <v>117</v>
      </c>
      <c r="D897" s="230" t="s">
        <v>247</v>
      </c>
      <c r="E897" s="230" t="s">
        <v>141</v>
      </c>
      <c r="F897" s="230">
        <v>32698</v>
      </c>
      <c r="G897" s="230" t="s">
        <v>1960</v>
      </c>
      <c r="H897" s="230" t="s">
        <v>1377</v>
      </c>
      <c r="I897" s="230" t="s">
        <v>1412</v>
      </c>
      <c r="J897" s="230" t="s">
        <v>290</v>
      </c>
      <c r="K897" s="230">
        <v>2007</v>
      </c>
      <c r="L897" s="230" t="s">
        <v>279</v>
      </c>
      <c r="S897" s="230" t="s">
        <v>882</v>
      </c>
      <c r="T897" s="230" t="s">
        <v>882</v>
      </c>
      <c r="U897" s="230" t="s">
        <v>882</v>
      </c>
      <c r="V897" s="230" t="s">
        <v>882</v>
      </c>
    </row>
    <row r="898" spans="1:22" ht="17.25" customHeight="1" x14ac:dyDescent="0.3">
      <c r="A898" s="230">
        <v>417004</v>
      </c>
      <c r="B898" s="230" t="s">
        <v>1976</v>
      </c>
      <c r="C898" s="230" t="s">
        <v>84</v>
      </c>
      <c r="D898" s="230" t="s">
        <v>557</v>
      </c>
      <c r="E898" s="230" t="s">
        <v>142</v>
      </c>
      <c r="F898" s="230">
        <v>34009</v>
      </c>
      <c r="G898" s="230" t="s">
        <v>1766</v>
      </c>
      <c r="H898" s="230" t="s">
        <v>1377</v>
      </c>
      <c r="I898" s="230" t="s">
        <v>1412</v>
      </c>
      <c r="J898" s="230" t="s">
        <v>290</v>
      </c>
      <c r="K898" s="230">
        <v>2011</v>
      </c>
      <c r="L898" s="230" t="s">
        <v>279</v>
      </c>
    </row>
    <row r="899" spans="1:22" ht="17.25" customHeight="1" x14ac:dyDescent="0.3">
      <c r="A899" s="230">
        <v>419151</v>
      </c>
      <c r="B899" s="230" t="s">
        <v>1977</v>
      </c>
      <c r="C899" s="230" t="s">
        <v>1575</v>
      </c>
      <c r="D899" s="230" t="s">
        <v>1978</v>
      </c>
      <c r="E899" s="230" t="s">
        <v>141</v>
      </c>
      <c r="F899" s="230">
        <v>34199</v>
      </c>
      <c r="G899" s="230" t="s">
        <v>1384</v>
      </c>
      <c r="H899" s="230" t="s">
        <v>1377</v>
      </c>
      <c r="I899" s="230" t="s">
        <v>1412</v>
      </c>
      <c r="J899" s="230" t="s">
        <v>291</v>
      </c>
      <c r="K899" s="230">
        <v>2012</v>
      </c>
      <c r="L899" s="230" t="s">
        <v>279</v>
      </c>
    </row>
    <row r="900" spans="1:22" ht="17.25" customHeight="1" x14ac:dyDescent="0.3">
      <c r="A900" s="230">
        <v>423505</v>
      </c>
      <c r="B900" s="230" t="s">
        <v>1979</v>
      </c>
      <c r="C900" s="230" t="s">
        <v>66</v>
      </c>
      <c r="D900" s="230" t="s">
        <v>1980</v>
      </c>
      <c r="E900" s="230" t="s">
        <v>142</v>
      </c>
      <c r="F900" s="230">
        <v>35094</v>
      </c>
      <c r="G900" s="230" t="s">
        <v>276</v>
      </c>
      <c r="H900" s="230" t="s">
        <v>1377</v>
      </c>
      <c r="I900" s="230" t="s">
        <v>1412</v>
      </c>
      <c r="J900" s="230" t="s">
        <v>290</v>
      </c>
      <c r="K900" s="230">
        <v>2014</v>
      </c>
      <c r="L900" s="230" t="s">
        <v>279</v>
      </c>
    </row>
    <row r="901" spans="1:22" ht="17.25" customHeight="1" x14ac:dyDescent="0.3">
      <c r="A901" s="230">
        <v>417722</v>
      </c>
      <c r="B901" s="230" t="s">
        <v>1986</v>
      </c>
      <c r="C901" s="230" t="s">
        <v>1987</v>
      </c>
      <c r="D901" s="230" t="s">
        <v>410</v>
      </c>
      <c r="E901" s="230" t="s">
        <v>141</v>
      </c>
      <c r="F901" s="230">
        <v>27129</v>
      </c>
      <c r="G901" s="230" t="s">
        <v>1988</v>
      </c>
      <c r="H901" s="230" t="s">
        <v>1377</v>
      </c>
      <c r="I901" s="230" t="s">
        <v>1412</v>
      </c>
      <c r="J901" s="230" t="s">
        <v>291</v>
      </c>
      <c r="K901" s="230">
        <v>1993</v>
      </c>
      <c r="L901" s="230" t="s">
        <v>282</v>
      </c>
      <c r="V901" s="230" t="s">
        <v>882</v>
      </c>
    </row>
    <row r="902" spans="1:22" ht="17.25" customHeight="1" x14ac:dyDescent="0.3">
      <c r="A902" s="230">
        <v>423178</v>
      </c>
      <c r="B902" s="230" t="s">
        <v>1989</v>
      </c>
      <c r="C902" s="230" t="s">
        <v>458</v>
      </c>
      <c r="D902" s="230" t="s">
        <v>206</v>
      </c>
      <c r="E902" s="230" t="s">
        <v>141</v>
      </c>
      <c r="F902" s="230">
        <v>27677</v>
      </c>
      <c r="G902" s="230" t="s">
        <v>1990</v>
      </c>
      <c r="H902" s="230" t="s">
        <v>1377</v>
      </c>
      <c r="I902" s="230" t="s">
        <v>1412</v>
      </c>
      <c r="J902" s="230" t="s">
        <v>291</v>
      </c>
      <c r="K902" s="230">
        <v>1994</v>
      </c>
      <c r="L902" s="230" t="s">
        <v>282</v>
      </c>
    </row>
    <row r="903" spans="1:22" ht="17.25" customHeight="1" x14ac:dyDescent="0.3">
      <c r="A903" s="230">
        <v>424881</v>
      </c>
      <c r="B903" s="230" t="s">
        <v>1991</v>
      </c>
      <c r="C903" s="230" t="s">
        <v>63</v>
      </c>
      <c r="D903" s="230" t="s">
        <v>1992</v>
      </c>
      <c r="E903" s="230" t="s">
        <v>142</v>
      </c>
      <c r="F903" s="230">
        <v>32894</v>
      </c>
      <c r="G903" s="230" t="s">
        <v>1993</v>
      </c>
      <c r="H903" s="230" t="s">
        <v>1377</v>
      </c>
      <c r="I903" s="230" t="s">
        <v>1412</v>
      </c>
      <c r="J903" s="230" t="s">
        <v>291</v>
      </c>
      <c r="K903" s="230">
        <v>2008</v>
      </c>
      <c r="L903" s="230" t="s">
        <v>278</v>
      </c>
    </row>
    <row r="904" spans="1:22" ht="17.25" customHeight="1" x14ac:dyDescent="0.3">
      <c r="A904" s="230">
        <v>423620</v>
      </c>
      <c r="B904" s="230" t="s">
        <v>1994</v>
      </c>
      <c r="C904" s="230" t="s">
        <v>375</v>
      </c>
      <c r="D904" s="230" t="s">
        <v>650</v>
      </c>
      <c r="E904" s="230" t="s">
        <v>142</v>
      </c>
      <c r="F904" s="230">
        <v>26706</v>
      </c>
      <c r="G904" s="230" t="s">
        <v>276</v>
      </c>
      <c r="H904" s="230" t="s">
        <v>1377</v>
      </c>
      <c r="I904" s="230" t="s">
        <v>1412</v>
      </c>
      <c r="J904" s="230" t="s">
        <v>291</v>
      </c>
      <c r="K904" s="230">
        <v>1993</v>
      </c>
      <c r="L904" s="230" t="s">
        <v>276</v>
      </c>
    </row>
    <row r="905" spans="1:22" ht="17.25" customHeight="1" x14ac:dyDescent="0.3">
      <c r="A905" s="230">
        <v>413203</v>
      </c>
      <c r="B905" s="230" t="s">
        <v>1995</v>
      </c>
      <c r="C905" s="230" t="s">
        <v>337</v>
      </c>
      <c r="D905" s="230" t="s">
        <v>749</v>
      </c>
      <c r="E905" s="230" t="s">
        <v>142</v>
      </c>
      <c r="F905" s="230">
        <v>27762</v>
      </c>
      <c r="G905" s="230" t="s">
        <v>282</v>
      </c>
      <c r="H905" s="230" t="s">
        <v>1377</v>
      </c>
      <c r="I905" s="230" t="s">
        <v>1412</v>
      </c>
      <c r="J905" s="230" t="s">
        <v>290</v>
      </c>
      <c r="K905" s="230">
        <v>1995</v>
      </c>
      <c r="L905" s="230" t="s">
        <v>276</v>
      </c>
    </row>
    <row r="906" spans="1:22" ht="17.25" customHeight="1" x14ac:dyDescent="0.3">
      <c r="A906" s="230">
        <v>421101</v>
      </c>
      <c r="B906" s="230" t="s">
        <v>1997</v>
      </c>
      <c r="C906" s="230" t="s">
        <v>64</v>
      </c>
      <c r="D906" s="230" t="s">
        <v>366</v>
      </c>
      <c r="E906" s="230" t="s">
        <v>142</v>
      </c>
      <c r="F906" s="230">
        <v>29610</v>
      </c>
      <c r="G906" s="230" t="s">
        <v>276</v>
      </c>
      <c r="H906" s="230" t="s">
        <v>1377</v>
      </c>
      <c r="I906" s="230" t="s">
        <v>1412</v>
      </c>
      <c r="J906" s="230" t="s">
        <v>290</v>
      </c>
      <c r="K906" s="230">
        <v>1998</v>
      </c>
      <c r="L906" s="230" t="s">
        <v>276</v>
      </c>
    </row>
    <row r="907" spans="1:22" ht="17.25" customHeight="1" x14ac:dyDescent="0.3">
      <c r="A907" s="230">
        <v>409901</v>
      </c>
      <c r="B907" s="230" t="s">
        <v>1998</v>
      </c>
      <c r="C907" s="230" t="s">
        <v>686</v>
      </c>
      <c r="D907" s="230" t="s">
        <v>1999</v>
      </c>
      <c r="E907" s="230" t="s">
        <v>142</v>
      </c>
      <c r="F907" s="230">
        <v>30784</v>
      </c>
      <c r="G907" s="230" t="s">
        <v>276</v>
      </c>
      <c r="H907" s="230" t="s">
        <v>1377</v>
      </c>
      <c r="I907" s="230" t="s">
        <v>1412</v>
      </c>
      <c r="J907" s="230" t="s">
        <v>290</v>
      </c>
      <c r="K907" s="230">
        <v>2001</v>
      </c>
      <c r="L907" s="230" t="s">
        <v>276</v>
      </c>
    </row>
    <row r="908" spans="1:22" ht="17.25" customHeight="1" x14ac:dyDescent="0.3">
      <c r="A908" s="230">
        <v>403319</v>
      </c>
      <c r="B908" s="230" t="s">
        <v>2000</v>
      </c>
      <c r="C908" s="230" t="s">
        <v>357</v>
      </c>
      <c r="D908" s="230" t="s">
        <v>2001</v>
      </c>
      <c r="E908" s="230" t="s">
        <v>142</v>
      </c>
      <c r="F908" s="230">
        <v>30927</v>
      </c>
      <c r="G908" s="230" t="s">
        <v>276</v>
      </c>
      <c r="H908" s="230" t="s">
        <v>1377</v>
      </c>
      <c r="I908" s="230" t="s">
        <v>1412</v>
      </c>
      <c r="J908" s="230" t="s">
        <v>291</v>
      </c>
      <c r="K908" s="230">
        <v>2002</v>
      </c>
      <c r="L908" s="230" t="s">
        <v>276</v>
      </c>
    </row>
    <row r="909" spans="1:22" ht="17.25" customHeight="1" x14ac:dyDescent="0.3">
      <c r="A909" s="230">
        <v>424594</v>
      </c>
      <c r="B909" s="230" t="s">
        <v>2002</v>
      </c>
      <c r="C909" s="230" t="s">
        <v>2003</v>
      </c>
      <c r="D909" s="230" t="s">
        <v>374</v>
      </c>
      <c r="E909" s="230" t="s">
        <v>142</v>
      </c>
      <c r="F909" s="230">
        <v>30688</v>
      </c>
      <c r="G909" s="230" t="s">
        <v>276</v>
      </c>
      <c r="H909" s="230" t="s">
        <v>1377</v>
      </c>
      <c r="I909" s="230" t="s">
        <v>1412</v>
      </c>
      <c r="J909" s="230" t="s">
        <v>290</v>
      </c>
      <c r="K909" s="230">
        <v>2003</v>
      </c>
      <c r="L909" s="230" t="s">
        <v>276</v>
      </c>
    </row>
    <row r="910" spans="1:22" ht="17.25" customHeight="1" x14ac:dyDescent="0.3">
      <c r="A910" s="230">
        <v>412924</v>
      </c>
      <c r="B910" s="230" t="s">
        <v>2004</v>
      </c>
      <c r="C910" s="230" t="s">
        <v>706</v>
      </c>
      <c r="D910" s="230" t="s">
        <v>628</v>
      </c>
      <c r="E910" s="230" t="s">
        <v>142</v>
      </c>
      <c r="F910" s="230">
        <v>30420</v>
      </c>
      <c r="G910" s="230" t="s">
        <v>276</v>
      </c>
      <c r="H910" s="230" t="s">
        <v>1377</v>
      </c>
      <c r="I910" s="230" t="s">
        <v>1412</v>
      </c>
      <c r="J910" s="230" t="s">
        <v>290</v>
      </c>
      <c r="K910" s="230">
        <v>2003</v>
      </c>
      <c r="L910" s="230" t="s">
        <v>276</v>
      </c>
    </row>
    <row r="911" spans="1:22" ht="17.25" customHeight="1" x14ac:dyDescent="0.3">
      <c r="A911" s="230">
        <v>420315</v>
      </c>
      <c r="B911" s="230" t="s">
        <v>2005</v>
      </c>
      <c r="C911" s="230" t="s">
        <v>66</v>
      </c>
      <c r="D911" s="230" t="s">
        <v>230</v>
      </c>
      <c r="E911" s="230" t="s">
        <v>142</v>
      </c>
      <c r="F911" s="230">
        <v>31199</v>
      </c>
      <c r="G911" s="230" t="s">
        <v>276</v>
      </c>
      <c r="H911" s="230" t="s">
        <v>1377</v>
      </c>
      <c r="I911" s="230" t="s">
        <v>1412</v>
      </c>
      <c r="J911" s="230" t="s">
        <v>290</v>
      </c>
      <c r="K911" s="230">
        <v>2003</v>
      </c>
      <c r="L911" s="230" t="s">
        <v>276</v>
      </c>
    </row>
    <row r="912" spans="1:22" ht="17.25" customHeight="1" x14ac:dyDescent="0.3">
      <c r="A912" s="230">
        <v>415418</v>
      </c>
      <c r="B912" s="230" t="s">
        <v>2006</v>
      </c>
      <c r="C912" s="230" t="s">
        <v>343</v>
      </c>
      <c r="D912" s="230" t="s">
        <v>2007</v>
      </c>
      <c r="E912" s="230" t="s">
        <v>141</v>
      </c>
      <c r="F912" s="230">
        <v>30548</v>
      </c>
      <c r="G912" s="230" t="s">
        <v>2008</v>
      </c>
      <c r="H912" s="230" t="s">
        <v>1377</v>
      </c>
      <c r="I912" s="230" t="s">
        <v>1412</v>
      </c>
      <c r="J912" s="230" t="s">
        <v>291</v>
      </c>
      <c r="K912" s="230">
        <v>2003</v>
      </c>
      <c r="L912" s="230" t="s">
        <v>276</v>
      </c>
    </row>
    <row r="913" spans="1:22" ht="17.25" customHeight="1" x14ac:dyDescent="0.3">
      <c r="A913" s="230">
        <v>417047</v>
      </c>
      <c r="B913" s="230" t="s">
        <v>2011</v>
      </c>
      <c r="C913" s="230" t="s">
        <v>440</v>
      </c>
      <c r="D913" s="230" t="s">
        <v>667</v>
      </c>
      <c r="E913" s="230" t="s">
        <v>142</v>
      </c>
      <c r="F913" s="230">
        <v>31680</v>
      </c>
      <c r="G913" s="230" t="s">
        <v>276</v>
      </c>
      <c r="H913" s="230" t="s">
        <v>1377</v>
      </c>
      <c r="I913" s="230" t="s">
        <v>1412</v>
      </c>
      <c r="J913" s="230" t="s">
        <v>291</v>
      </c>
      <c r="K913" s="230">
        <v>2004</v>
      </c>
      <c r="L913" s="230" t="s">
        <v>276</v>
      </c>
    </row>
    <row r="914" spans="1:22" ht="17.25" customHeight="1" x14ac:dyDescent="0.3">
      <c r="A914" s="230">
        <v>402361</v>
      </c>
      <c r="B914" s="230" t="s">
        <v>2013</v>
      </c>
      <c r="C914" s="230" t="s">
        <v>66</v>
      </c>
      <c r="D914" s="230" t="s">
        <v>2014</v>
      </c>
      <c r="E914" s="230" t="s">
        <v>141</v>
      </c>
      <c r="F914" s="230">
        <v>31861</v>
      </c>
      <c r="G914" s="230" t="s">
        <v>276</v>
      </c>
      <c r="H914" s="230" t="s">
        <v>1377</v>
      </c>
      <c r="I914" s="230" t="s">
        <v>1412</v>
      </c>
      <c r="J914" s="230" t="s">
        <v>290</v>
      </c>
      <c r="K914" s="230">
        <v>2005</v>
      </c>
      <c r="L914" s="230" t="s">
        <v>276</v>
      </c>
      <c r="S914" s="230" t="s">
        <v>882</v>
      </c>
      <c r="T914" s="230" t="s">
        <v>882</v>
      </c>
      <c r="V914" s="230" t="s">
        <v>882</v>
      </c>
    </row>
    <row r="915" spans="1:22" ht="17.25" customHeight="1" x14ac:dyDescent="0.3">
      <c r="A915" s="230">
        <v>402355</v>
      </c>
      <c r="B915" s="230" t="s">
        <v>2016</v>
      </c>
      <c r="C915" s="230" t="s">
        <v>79</v>
      </c>
      <c r="D915" s="230" t="s">
        <v>2017</v>
      </c>
      <c r="E915" s="230" t="s">
        <v>141</v>
      </c>
      <c r="F915" s="230">
        <v>31960</v>
      </c>
      <c r="G915" s="230" t="s">
        <v>276</v>
      </c>
      <c r="H915" s="230" t="s">
        <v>1377</v>
      </c>
      <c r="I915" s="230" t="s">
        <v>1412</v>
      </c>
      <c r="J915" s="230" t="s">
        <v>291</v>
      </c>
      <c r="K915" s="230">
        <v>2006</v>
      </c>
      <c r="L915" s="230" t="s">
        <v>276</v>
      </c>
      <c r="S915" s="230" t="s">
        <v>882</v>
      </c>
      <c r="T915" s="230" t="s">
        <v>882</v>
      </c>
      <c r="U915" s="230" t="s">
        <v>882</v>
      </c>
      <c r="V915" s="230" t="s">
        <v>882</v>
      </c>
    </row>
    <row r="916" spans="1:22" ht="17.25" customHeight="1" x14ac:dyDescent="0.3">
      <c r="A916" s="230">
        <v>421025</v>
      </c>
      <c r="B916" s="230" t="s">
        <v>2018</v>
      </c>
      <c r="C916" s="230" t="s">
        <v>66</v>
      </c>
      <c r="D916" s="230" t="s">
        <v>230</v>
      </c>
      <c r="E916" s="230" t="s">
        <v>142</v>
      </c>
      <c r="F916" s="230">
        <v>32940</v>
      </c>
      <c r="G916" s="230" t="s">
        <v>276</v>
      </c>
      <c r="H916" s="230" t="s">
        <v>1377</v>
      </c>
      <c r="I916" s="230" t="s">
        <v>1412</v>
      </c>
      <c r="J916" s="230" t="s">
        <v>291</v>
      </c>
      <c r="K916" s="230">
        <v>2008</v>
      </c>
      <c r="L916" s="230" t="s">
        <v>276</v>
      </c>
      <c r="N916" s="230">
        <v>3190</v>
      </c>
      <c r="O916" s="230">
        <v>44427.430393518516</v>
      </c>
      <c r="P916" s="230">
        <v>12500</v>
      </c>
    </row>
    <row r="917" spans="1:22" ht="17.25" customHeight="1" x14ac:dyDescent="0.3">
      <c r="A917" s="230">
        <v>412511</v>
      </c>
      <c r="B917" s="230" t="s">
        <v>2019</v>
      </c>
      <c r="C917" s="230" t="s">
        <v>383</v>
      </c>
      <c r="D917" s="230" t="s">
        <v>338</v>
      </c>
      <c r="E917" s="230" t="s">
        <v>141</v>
      </c>
      <c r="F917" s="230">
        <v>33345</v>
      </c>
      <c r="G917" s="230" t="s">
        <v>279</v>
      </c>
      <c r="H917" s="230" t="s">
        <v>1377</v>
      </c>
      <c r="I917" s="230" t="s">
        <v>1412</v>
      </c>
      <c r="J917" s="230" t="s">
        <v>290</v>
      </c>
      <c r="K917" s="230">
        <v>2009</v>
      </c>
      <c r="L917" s="230" t="s">
        <v>276</v>
      </c>
    </row>
    <row r="918" spans="1:22" ht="17.25" customHeight="1" x14ac:dyDescent="0.3">
      <c r="A918" s="230">
        <v>414508</v>
      </c>
      <c r="B918" s="230" t="s">
        <v>2022</v>
      </c>
      <c r="C918" s="230" t="s">
        <v>367</v>
      </c>
      <c r="D918" s="230" t="s">
        <v>135</v>
      </c>
      <c r="E918" s="230" t="s">
        <v>142</v>
      </c>
      <c r="F918" s="230">
        <v>31415</v>
      </c>
      <c r="G918" s="230" t="s">
        <v>2023</v>
      </c>
      <c r="H918" s="230" t="s">
        <v>1377</v>
      </c>
      <c r="I918" s="230" t="s">
        <v>1412</v>
      </c>
      <c r="J918" s="230" t="s">
        <v>291</v>
      </c>
      <c r="K918" s="230">
        <v>2010</v>
      </c>
      <c r="L918" s="230" t="s">
        <v>276</v>
      </c>
    </row>
    <row r="919" spans="1:22" ht="17.25" customHeight="1" x14ac:dyDescent="0.3">
      <c r="A919" s="230">
        <v>419140</v>
      </c>
      <c r="B919" s="230" t="s">
        <v>2024</v>
      </c>
      <c r="C919" s="230" t="s">
        <v>1575</v>
      </c>
      <c r="D919" s="230" t="s">
        <v>1978</v>
      </c>
      <c r="E919" s="230" t="s">
        <v>141</v>
      </c>
      <c r="F919" s="230">
        <v>34199</v>
      </c>
      <c r="G919" s="230" t="s">
        <v>276</v>
      </c>
      <c r="H919" s="230" t="s">
        <v>1377</v>
      </c>
      <c r="I919" s="230" t="s">
        <v>1412</v>
      </c>
      <c r="J919" s="230" t="s">
        <v>291</v>
      </c>
      <c r="K919" s="230">
        <v>2012</v>
      </c>
      <c r="L919" s="230" t="s">
        <v>276</v>
      </c>
    </row>
    <row r="920" spans="1:22" ht="17.25" customHeight="1" x14ac:dyDescent="0.3">
      <c r="A920" s="230">
        <v>418399</v>
      </c>
      <c r="B920" s="230" t="s">
        <v>1641</v>
      </c>
      <c r="C920" s="230" t="s">
        <v>382</v>
      </c>
      <c r="D920" s="230" t="s">
        <v>221</v>
      </c>
      <c r="E920" s="230" t="s">
        <v>141</v>
      </c>
      <c r="F920" s="230">
        <v>34700</v>
      </c>
      <c r="G920" s="230" t="s">
        <v>283</v>
      </c>
      <c r="H920" s="230" t="s">
        <v>1377</v>
      </c>
      <c r="I920" s="230" t="s">
        <v>1412</v>
      </c>
      <c r="J920" s="230" t="s">
        <v>291</v>
      </c>
      <c r="K920" s="230">
        <v>2012</v>
      </c>
      <c r="L920" s="230" t="s">
        <v>276</v>
      </c>
      <c r="U920" s="230" t="s">
        <v>882</v>
      </c>
      <c r="V920" s="230" t="s">
        <v>882</v>
      </c>
    </row>
    <row r="921" spans="1:22" ht="17.25" customHeight="1" x14ac:dyDescent="0.3">
      <c r="A921" s="230">
        <v>419375</v>
      </c>
      <c r="B921" s="230" t="s">
        <v>2025</v>
      </c>
      <c r="C921" s="230" t="s">
        <v>81</v>
      </c>
      <c r="D921" s="230" t="s">
        <v>348</v>
      </c>
      <c r="E921" s="230" t="s">
        <v>142</v>
      </c>
      <c r="F921" s="230">
        <v>34854</v>
      </c>
      <c r="G921" s="230" t="s">
        <v>276</v>
      </c>
      <c r="H921" s="230" t="s">
        <v>1377</v>
      </c>
      <c r="I921" s="230" t="s">
        <v>1412</v>
      </c>
      <c r="J921" s="230" t="s">
        <v>290</v>
      </c>
      <c r="K921" s="230">
        <v>2013</v>
      </c>
      <c r="L921" s="230" t="s">
        <v>276</v>
      </c>
    </row>
    <row r="922" spans="1:22" ht="17.25" customHeight="1" x14ac:dyDescent="0.3">
      <c r="A922" s="230">
        <v>418170</v>
      </c>
      <c r="B922" s="230" t="s">
        <v>2027</v>
      </c>
      <c r="C922" s="230" t="s">
        <v>760</v>
      </c>
      <c r="D922" s="230" t="s">
        <v>2028</v>
      </c>
      <c r="E922" s="230" t="s">
        <v>141</v>
      </c>
      <c r="F922" s="230">
        <v>34888</v>
      </c>
      <c r="G922" s="230" t="s">
        <v>1384</v>
      </c>
      <c r="H922" s="230" t="s">
        <v>1377</v>
      </c>
      <c r="I922" s="230" t="s">
        <v>1412</v>
      </c>
      <c r="J922" s="230" t="s">
        <v>290</v>
      </c>
      <c r="K922" s="230">
        <v>2013</v>
      </c>
      <c r="L922" s="230" t="s">
        <v>276</v>
      </c>
      <c r="U922" s="230" t="s">
        <v>882</v>
      </c>
      <c r="V922" s="230" t="s">
        <v>882</v>
      </c>
    </row>
    <row r="923" spans="1:22" ht="17.25" customHeight="1" x14ac:dyDescent="0.3">
      <c r="A923" s="230">
        <v>416043</v>
      </c>
      <c r="B923" s="230" t="s">
        <v>2029</v>
      </c>
      <c r="C923" s="230" t="s">
        <v>343</v>
      </c>
      <c r="D923" s="230" t="s">
        <v>2030</v>
      </c>
      <c r="E923" s="230" t="s">
        <v>141</v>
      </c>
      <c r="F923" s="230">
        <v>34364</v>
      </c>
      <c r="G923" s="230" t="s">
        <v>276</v>
      </c>
      <c r="H923" s="230" t="s">
        <v>1377</v>
      </c>
      <c r="I923" s="230" t="s">
        <v>1412</v>
      </c>
      <c r="J923" s="230" t="s">
        <v>291</v>
      </c>
      <c r="K923" s="230">
        <v>2013</v>
      </c>
      <c r="L923" s="230" t="s">
        <v>276</v>
      </c>
      <c r="V923" s="230" t="s">
        <v>882</v>
      </c>
    </row>
    <row r="924" spans="1:22" ht="17.25" customHeight="1" x14ac:dyDescent="0.3">
      <c r="A924" s="230">
        <v>424256</v>
      </c>
      <c r="B924" s="230" t="s">
        <v>2031</v>
      </c>
      <c r="C924" s="230" t="s">
        <v>63</v>
      </c>
      <c r="D924" s="230" t="s">
        <v>1054</v>
      </c>
      <c r="E924" s="230" t="s">
        <v>142</v>
      </c>
      <c r="F924" s="230">
        <v>35105</v>
      </c>
      <c r="G924" s="230" t="s">
        <v>276</v>
      </c>
      <c r="H924" s="230" t="s">
        <v>1377</v>
      </c>
      <c r="I924" s="230" t="s">
        <v>1412</v>
      </c>
      <c r="J924" s="230" t="s">
        <v>290</v>
      </c>
      <c r="K924" s="230">
        <v>2014</v>
      </c>
      <c r="L924" s="230" t="s">
        <v>276</v>
      </c>
    </row>
    <row r="925" spans="1:22" ht="17.25" customHeight="1" x14ac:dyDescent="0.3">
      <c r="A925" s="230">
        <v>420946</v>
      </c>
      <c r="B925" s="230" t="s">
        <v>2037</v>
      </c>
      <c r="C925" s="230" t="s">
        <v>73</v>
      </c>
      <c r="D925" s="230" t="s">
        <v>2038</v>
      </c>
      <c r="E925" s="230" t="s">
        <v>142</v>
      </c>
      <c r="F925" s="230">
        <v>36185</v>
      </c>
      <c r="G925" s="230" t="s">
        <v>1971</v>
      </c>
      <c r="H925" s="230" t="s">
        <v>1377</v>
      </c>
      <c r="I925" s="230" t="s">
        <v>1412</v>
      </c>
      <c r="J925" s="230" t="s">
        <v>291</v>
      </c>
      <c r="K925" s="230">
        <v>2016</v>
      </c>
      <c r="L925" s="230" t="s">
        <v>276</v>
      </c>
    </row>
    <row r="926" spans="1:22" ht="17.25" customHeight="1" x14ac:dyDescent="0.3">
      <c r="A926" s="230">
        <v>422901</v>
      </c>
      <c r="B926" s="230" t="s">
        <v>2039</v>
      </c>
      <c r="C926" s="230" t="s">
        <v>65</v>
      </c>
      <c r="D926" s="230" t="s">
        <v>479</v>
      </c>
      <c r="E926" s="230" t="s">
        <v>142</v>
      </c>
      <c r="F926" s="230">
        <v>36447</v>
      </c>
      <c r="G926" s="230" t="s">
        <v>1971</v>
      </c>
      <c r="H926" s="230" t="s">
        <v>1377</v>
      </c>
      <c r="I926" s="230" t="s">
        <v>1412</v>
      </c>
      <c r="J926" s="230" t="s">
        <v>291</v>
      </c>
      <c r="K926" s="230">
        <v>2017</v>
      </c>
      <c r="L926" s="230" t="s">
        <v>276</v>
      </c>
    </row>
    <row r="927" spans="1:22" ht="17.25" customHeight="1" x14ac:dyDescent="0.3">
      <c r="A927" s="230">
        <v>418673</v>
      </c>
      <c r="B927" s="230" t="s">
        <v>801</v>
      </c>
      <c r="C927" s="230" t="s">
        <v>62</v>
      </c>
      <c r="D927" s="230" t="s">
        <v>377</v>
      </c>
      <c r="E927" s="230" t="s">
        <v>141</v>
      </c>
      <c r="F927" s="230">
        <v>35431</v>
      </c>
      <c r="G927" s="230" t="s">
        <v>2040</v>
      </c>
      <c r="H927" s="230" t="s">
        <v>1377</v>
      </c>
      <c r="I927" s="230" t="s">
        <v>1412</v>
      </c>
      <c r="J927" s="230" t="s">
        <v>290</v>
      </c>
      <c r="K927" s="230">
        <v>1996</v>
      </c>
      <c r="L927" s="230" t="s">
        <v>281</v>
      </c>
    </row>
    <row r="928" spans="1:22" ht="17.25" customHeight="1" x14ac:dyDescent="0.3">
      <c r="A928" s="230">
        <v>419912</v>
      </c>
      <c r="B928" s="230" t="s">
        <v>2047</v>
      </c>
      <c r="C928" s="230" t="s">
        <v>83</v>
      </c>
      <c r="D928" s="230" t="s">
        <v>2048</v>
      </c>
      <c r="E928" s="230" t="s">
        <v>141</v>
      </c>
      <c r="F928" s="230">
        <v>34700</v>
      </c>
      <c r="G928" s="230" t="s">
        <v>256</v>
      </c>
      <c r="H928" s="230" t="s">
        <v>1377</v>
      </c>
      <c r="I928" s="230" t="s">
        <v>1412</v>
      </c>
      <c r="J928" s="230" t="s">
        <v>290</v>
      </c>
      <c r="K928" s="230">
        <v>2012</v>
      </c>
      <c r="L928" s="230" t="s">
        <v>281</v>
      </c>
    </row>
    <row r="929" spans="1:22" ht="17.25" customHeight="1" x14ac:dyDescent="0.3">
      <c r="A929" s="230">
        <v>400866</v>
      </c>
      <c r="B929" s="230" t="s">
        <v>2054</v>
      </c>
      <c r="C929" s="230" t="s">
        <v>440</v>
      </c>
      <c r="D929" s="230" t="s">
        <v>2055</v>
      </c>
      <c r="E929" s="230" t="s">
        <v>141</v>
      </c>
      <c r="F929" s="230">
        <v>29252</v>
      </c>
      <c r="G929" s="230" t="s">
        <v>276</v>
      </c>
      <c r="H929" s="230" t="s">
        <v>1377</v>
      </c>
      <c r="I929" s="230" t="s">
        <v>1412</v>
      </c>
    </row>
    <row r="930" spans="1:22" ht="17.25" customHeight="1" x14ac:dyDescent="0.3">
      <c r="A930" s="230">
        <v>410064</v>
      </c>
      <c r="B930" s="230" t="s">
        <v>2056</v>
      </c>
      <c r="C930" s="230" t="s">
        <v>440</v>
      </c>
      <c r="D930" s="230" t="s">
        <v>769</v>
      </c>
      <c r="E930" s="230" t="s">
        <v>141</v>
      </c>
      <c r="F930" s="230">
        <v>30031</v>
      </c>
      <c r="G930" s="230" t="s">
        <v>1960</v>
      </c>
      <c r="H930" s="230" t="s">
        <v>1377</v>
      </c>
      <c r="I930" s="230" t="s">
        <v>1412</v>
      </c>
    </row>
    <row r="931" spans="1:22" ht="17.25" customHeight="1" x14ac:dyDescent="0.3">
      <c r="A931" s="230">
        <v>400836</v>
      </c>
      <c r="B931" s="230" t="s">
        <v>2057</v>
      </c>
      <c r="C931" s="230" t="s">
        <v>60</v>
      </c>
      <c r="D931" s="230" t="s">
        <v>2058</v>
      </c>
      <c r="E931" s="230" t="s">
        <v>142</v>
      </c>
      <c r="F931" s="230">
        <v>31077</v>
      </c>
      <c r="G931" s="230" t="s">
        <v>2059</v>
      </c>
      <c r="H931" s="230" t="s">
        <v>1377</v>
      </c>
      <c r="I931" s="230" t="s">
        <v>1412</v>
      </c>
    </row>
    <row r="932" spans="1:22" ht="17.25" customHeight="1" x14ac:dyDescent="0.3">
      <c r="A932" s="230">
        <v>405060</v>
      </c>
      <c r="B932" s="230" t="s">
        <v>2060</v>
      </c>
      <c r="C932" s="230" t="s">
        <v>437</v>
      </c>
      <c r="D932" s="230" t="s">
        <v>2061</v>
      </c>
      <c r="E932" s="230" t="s">
        <v>141</v>
      </c>
      <c r="F932" s="230">
        <v>31458</v>
      </c>
      <c r="G932" s="230" t="s">
        <v>2062</v>
      </c>
      <c r="H932" s="230" t="s">
        <v>1377</v>
      </c>
      <c r="I932" s="230" t="s">
        <v>1412</v>
      </c>
      <c r="R932" s="230" t="s">
        <v>882</v>
      </c>
      <c r="S932" s="230" t="s">
        <v>882</v>
      </c>
      <c r="T932" s="230" t="s">
        <v>882</v>
      </c>
      <c r="U932" s="230" t="s">
        <v>882</v>
      </c>
      <c r="V932" s="230" t="s">
        <v>882</v>
      </c>
    </row>
    <row r="933" spans="1:22" ht="17.25" customHeight="1" x14ac:dyDescent="0.3">
      <c r="A933" s="230">
        <v>411491</v>
      </c>
      <c r="B933" s="230" t="s">
        <v>2063</v>
      </c>
      <c r="C933" s="230" t="s">
        <v>63</v>
      </c>
      <c r="D933" s="230" t="s">
        <v>221</v>
      </c>
      <c r="E933" s="230" t="s">
        <v>142</v>
      </c>
      <c r="F933" s="230">
        <v>31778</v>
      </c>
      <c r="G933" s="230" t="s">
        <v>1981</v>
      </c>
      <c r="H933" s="230" t="s">
        <v>1377</v>
      </c>
      <c r="I933" s="230" t="s">
        <v>1412</v>
      </c>
    </row>
    <row r="934" spans="1:22" ht="17.25" customHeight="1" x14ac:dyDescent="0.3">
      <c r="A934" s="230">
        <v>407721</v>
      </c>
      <c r="B934" s="230" t="s">
        <v>2064</v>
      </c>
      <c r="C934" s="230" t="s">
        <v>387</v>
      </c>
      <c r="D934" s="230" t="s">
        <v>249</v>
      </c>
      <c r="E934" s="230" t="s">
        <v>141</v>
      </c>
      <c r="F934" s="230">
        <v>32081</v>
      </c>
      <c r="G934" s="230" t="s">
        <v>276</v>
      </c>
      <c r="H934" s="230" t="s">
        <v>1377</v>
      </c>
      <c r="I934" s="230" t="s">
        <v>1412</v>
      </c>
      <c r="U934" s="230" t="s">
        <v>882</v>
      </c>
      <c r="V934" s="230" t="s">
        <v>882</v>
      </c>
    </row>
    <row r="935" spans="1:22" ht="17.25" customHeight="1" x14ac:dyDescent="0.3">
      <c r="A935" s="230">
        <v>413813</v>
      </c>
      <c r="B935" s="230" t="s">
        <v>2065</v>
      </c>
      <c r="C935" s="230" t="s">
        <v>339</v>
      </c>
      <c r="D935" s="230" t="s">
        <v>579</v>
      </c>
      <c r="E935" s="230" t="s">
        <v>142</v>
      </c>
      <c r="F935" s="230">
        <v>32574</v>
      </c>
      <c r="G935" s="230" t="s">
        <v>1772</v>
      </c>
      <c r="H935" s="230" t="s">
        <v>1377</v>
      </c>
      <c r="I935" s="230" t="s">
        <v>1412</v>
      </c>
      <c r="U935" s="230" t="s">
        <v>882</v>
      </c>
      <c r="V935" s="230" t="s">
        <v>882</v>
      </c>
    </row>
    <row r="936" spans="1:22" ht="17.25" customHeight="1" x14ac:dyDescent="0.3">
      <c r="A936" s="230">
        <v>417006</v>
      </c>
      <c r="B936" s="230" t="s">
        <v>2066</v>
      </c>
      <c r="C936" s="230" t="s">
        <v>61</v>
      </c>
      <c r="D936" s="230" t="s">
        <v>204</v>
      </c>
      <c r="E936" s="230" t="s">
        <v>142</v>
      </c>
      <c r="F936" s="230">
        <v>34094</v>
      </c>
      <c r="G936" s="230" t="s">
        <v>276</v>
      </c>
      <c r="H936" s="230" t="s">
        <v>1377</v>
      </c>
      <c r="I936" s="230" t="s">
        <v>1412</v>
      </c>
    </row>
    <row r="937" spans="1:22" ht="17.25" customHeight="1" x14ac:dyDescent="0.3">
      <c r="A937" s="230">
        <v>403696</v>
      </c>
      <c r="B937" s="230" t="s">
        <v>2073</v>
      </c>
      <c r="C937" s="230" t="s">
        <v>82</v>
      </c>
      <c r="D937" s="230" t="s">
        <v>2074</v>
      </c>
      <c r="E937" s="230" t="s">
        <v>142</v>
      </c>
      <c r="F937" s="230">
        <v>31794</v>
      </c>
      <c r="G937" s="230" t="s">
        <v>282</v>
      </c>
      <c r="H937" s="230" t="s">
        <v>1377</v>
      </c>
      <c r="I937" s="230" t="s">
        <v>1412</v>
      </c>
      <c r="J937" s="230" t="s">
        <v>290</v>
      </c>
      <c r="K937" s="230">
        <v>2005</v>
      </c>
      <c r="L937" s="230" t="s">
        <v>282</v>
      </c>
    </row>
    <row r="938" spans="1:22" ht="17.25" customHeight="1" x14ac:dyDescent="0.3">
      <c r="A938" s="230">
        <v>406026</v>
      </c>
      <c r="B938" s="230" t="s">
        <v>2075</v>
      </c>
      <c r="C938" s="230" t="s">
        <v>478</v>
      </c>
      <c r="D938" s="230" t="s">
        <v>2076</v>
      </c>
      <c r="E938" s="230" t="s">
        <v>141</v>
      </c>
      <c r="F938" s="230">
        <v>32156</v>
      </c>
      <c r="G938" s="230" t="s">
        <v>2077</v>
      </c>
      <c r="H938" s="230" t="s">
        <v>1377</v>
      </c>
      <c r="I938" s="230" t="s">
        <v>1412</v>
      </c>
      <c r="J938" s="230" t="s">
        <v>291</v>
      </c>
      <c r="K938" s="230">
        <v>2006</v>
      </c>
      <c r="L938" s="230" t="s">
        <v>282</v>
      </c>
      <c r="S938" s="230" t="s">
        <v>882</v>
      </c>
      <c r="V938" s="230" t="s">
        <v>882</v>
      </c>
    </row>
    <row r="939" spans="1:22" ht="17.25" customHeight="1" x14ac:dyDescent="0.3">
      <c r="A939" s="230">
        <v>421010</v>
      </c>
      <c r="B939" s="230" t="s">
        <v>2078</v>
      </c>
      <c r="C939" s="230" t="s">
        <v>57</v>
      </c>
      <c r="D939" s="230" t="s">
        <v>228</v>
      </c>
      <c r="E939" s="230" t="s">
        <v>141</v>
      </c>
      <c r="F939" s="230">
        <v>32706</v>
      </c>
      <c r="G939" s="230" t="s">
        <v>282</v>
      </c>
      <c r="H939" s="230" t="s">
        <v>1377</v>
      </c>
      <c r="I939" s="230" t="s">
        <v>1412</v>
      </c>
      <c r="J939" s="230" t="s">
        <v>291</v>
      </c>
      <c r="K939" s="230">
        <v>2007</v>
      </c>
      <c r="L939" s="230" t="s">
        <v>282</v>
      </c>
    </row>
    <row r="940" spans="1:22" ht="17.25" customHeight="1" x14ac:dyDescent="0.3">
      <c r="A940" s="230">
        <v>419699</v>
      </c>
      <c r="B940" s="230" t="s">
        <v>2079</v>
      </c>
      <c r="C940" s="230" t="s">
        <v>2080</v>
      </c>
      <c r="D940" s="230" t="s">
        <v>2081</v>
      </c>
      <c r="E940" s="230" t="s">
        <v>142</v>
      </c>
      <c r="F940" s="230">
        <v>34194</v>
      </c>
      <c r="G940" s="230" t="s">
        <v>2082</v>
      </c>
      <c r="H940" s="230" t="s">
        <v>1377</v>
      </c>
      <c r="I940" s="230" t="s">
        <v>1412</v>
      </c>
      <c r="J940" s="230" t="s">
        <v>291</v>
      </c>
      <c r="K940" s="230">
        <v>2011</v>
      </c>
      <c r="L940" s="230" t="s">
        <v>282</v>
      </c>
    </row>
    <row r="941" spans="1:22" ht="17.25" customHeight="1" x14ac:dyDescent="0.3">
      <c r="A941" s="230">
        <v>418838</v>
      </c>
      <c r="B941" s="230" t="s">
        <v>2083</v>
      </c>
      <c r="C941" s="230" t="s">
        <v>113</v>
      </c>
      <c r="D941" s="230" t="s">
        <v>218</v>
      </c>
      <c r="E941" s="230" t="s">
        <v>141</v>
      </c>
      <c r="F941" s="230">
        <v>34335</v>
      </c>
      <c r="G941" s="230" t="s">
        <v>2084</v>
      </c>
      <c r="H941" s="230" t="s">
        <v>1377</v>
      </c>
      <c r="I941" s="230" t="s">
        <v>1412</v>
      </c>
      <c r="J941" s="230" t="s">
        <v>291</v>
      </c>
      <c r="K941" s="230">
        <v>2011</v>
      </c>
      <c r="L941" s="230" t="s">
        <v>282</v>
      </c>
      <c r="U941" s="230" t="s">
        <v>882</v>
      </c>
      <c r="V941" s="230" t="s">
        <v>882</v>
      </c>
    </row>
    <row r="942" spans="1:22" ht="17.25" customHeight="1" x14ac:dyDescent="0.3">
      <c r="A942" s="230">
        <v>423582</v>
      </c>
      <c r="B942" s="230" t="s">
        <v>2091</v>
      </c>
      <c r="C942" s="230" t="s">
        <v>625</v>
      </c>
      <c r="D942" s="230" t="s">
        <v>226</v>
      </c>
      <c r="E942" s="230" t="s">
        <v>142</v>
      </c>
      <c r="F942" s="230">
        <v>32311</v>
      </c>
      <c r="G942" s="230" t="s">
        <v>276</v>
      </c>
      <c r="H942" s="230" t="s">
        <v>1377</v>
      </c>
      <c r="I942" s="230" t="s">
        <v>1412</v>
      </c>
      <c r="J942" s="230" t="s">
        <v>290</v>
      </c>
      <c r="K942" s="230">
        <v>2007</v>
      </c>
      <c r="L942" s="230" t="s">
        <v>276</v>
      </c>
    </row>
    <row r="943" spans="1:22" ht="17.25" customHeight="1" x14ac:dyDescent="0.3">
      <c r="A943" s="230">
        <v>422521</v>
      </c>
      <c r="B943" s="230" t="s">
        <v>2092</v>
      </c>
      <c r="C943" s="230" t="s">
        <v>561</v>
      </c>
      <c r="D943" s="230" t="s">
        <v>1790</v>
      </c>
      <c r="E943" s="230" t="s">
        <v>141</v>
      </c>
      <c r="F943" s="230">
        <v>33300</v>
      </c>
      <c r="G943" s="230" t="s">
        <v>276</v>
      </c>
      <c r="H943" s="230" t="s">
        <v>1377</v>
      </c>
      <c r="I943" s="230" t="s">
        <v>1412</v>
      </c>
      <c r="J943" s="230" t="s">
        <v>290</v>
      </c>
      <c r="K943" s="230">
        <v>2009</v>
      </c>
      <c r="L943" s="230" t="s">
        <v>276</v>
      </c>
    </row>
    <row r="944" spans="1:22" ht="17.25" customHeight="1" x14ac:dyDescent="0.3">
      <c r="A944" s="230">
        <v>414004</v>
      </c>
      <c r="B944" s="230" t="s">
        <v>2097</v>
      </c>
      <c r="C944" s="230" t="s">
        <v>2098</v>
      </c>
      <c r="D944" s="230" t="s">
        <v>2099</v>
      </c>
      <c r="E944" s="230" t="s">
        <v>141</v>
      </c>
      <c r="F944" s="230">
        <v>33682</v>
      </c>
      <c r="G944" s="230" t="s">
        <v>276</v>
      </c>
      <c r="H944" s="230" t="s">
        <v>1377</v>
      </c>
      <c r="I944" s="230" t="s">
        <v>1412</v>
      </c>
      <c r="J944" s="230" t="s">
        <v>291</v>
      </c>
      <c r="K944" s="230">
        <v>2011</v>
      </c>
      <c r="L944" s="230" t="s">
        <v>276</v>
      </c>
      <c r="R944" s="230" t="s">
        <v>882</v>
      </c>
      <c r="U944" s="230" t="s">
        <v>882</v>
      </c>
      <c r="V944" s="230" t="s">
        <v>882</v>
      </c>
    </row>
    <row r="945" spans="1:22" ht="17.25" customHeight="1" x14ac:dyDescent="0.3">
      <c r="A945" s="230">
        <v>423125</v>
      </c>
      <c r="B945" s="230" t="s">
        <v>2103</v>
      </c>
      <c r="C945" s="230" t="s">
        <v>1832</v>
      </c>
      <c r="D945" s="230" t="s">
        <v>2104</v>
      </c>
      <c r="E945" s="230" t="s">
        <v>142</v>
      </c>
      <c r="F945" s="230">
        <v>34808</v>
      </c>
      <c r="G945" s="230" t="s">
        <v>282</v>
      </c>
      <c r="H945" s="230" t="s">
        <v>1377</v>
      </c>
      <c r="I945" s="230" t="s">
        <v>1412</v>
      </c>
      <c r="J945" s="230" t="s">
        <v>290</v>
      </c>
      <c r="K945" s="230">
        <v>2013</v>
      </c>
      <c r="L945" s="230" t="s">
        <v>276</v>
      </c>
      <c r="V945" s="230" t="s">
        <v>882</v>
      </c>
    </row>
    <row r="946" spans="1:22" ht="17.25" customHeight="1" x14ac:dyDescent="0.3">
      <c r="A946" s="230">
        <v>418836</v>
      </c>
      <c r="B946" s="230" t="s">
        <v>2106</v>
      </c>
      <c r="C946" s="230" t="s">
        <v>435</v>
      </c>
      <c r="D946" s="230" t="s">
        <v>363</v>
      </c>
      <c r="E946" s="230" t="s">
        <v>141</v>
      </c>
      <c r="F946" s="230">
        <v>34490</v>
      </c>
      <c r="G946" s="230" t="s">
        <v>282</v>
      </c>
      <c r="H946" s="230" t="s">
        <v>1377</v>
      </c>
      <c r="I946" s="230" t="s">
        <v>1412</v>
      </c>
      <c r="J946" s="230" t="s">
        <v>290</v>
      </c>
      <c r="K946" s="230">
        <v>2014</v>
      </c>
      <c r="L946" s="230" t="s">
        <v>276</v>
      </c>
      <c r="N946" s="230">
        <v>2990</v>
      </c>
      <c r="O946" s="230">
        <v>44419.472175925926</v>
      </c>
      <c r="P946" s="230">
        <v>37500</v>
      </c>
    </row>
    <row r="947" spans="1:22" ht="17.25" customHeight="1" x14ac:dyDescent="0.3">
      <c r="A947" s="230">
        <v>417942</v>
      </c>
      <c r="B947" s="230" t="s">
        <v>2107</v>
      </c>
      <c r="C947" s="230" t="s">
        <v>67</v>
      </c>
      <c r="D947" s="230" t="s">
        <v>2108</v>
      </c>
      <c r="E947" s="230" t="s">
        <v>142</v>
      </c>
      <c r="F947" s="230">
        <v>34700</v>
      </c>
      <c r="G947" s="230" t="s">
        <v>282</v>
      </c>
      <c r="H947" s="230" t="s">
        <v>1377</v>
      </c>
      <c r="I947" s="230" t="s">
        <v>1412</v>
      </c>
      <c r="J947" s="230" t="s">
        <v>290</v>
      </c>
      <c r="K947" s="230">
        <v>2014</v>
      </c>
      <c r="L947" s="230" t="s">
        <v>276</v>
      </c>
    </row>
    <row r="948" spans="1:22" ht="17.25" customHeight="1" x14ac:dyDescent="0.3">
      <c r="A948" s="230">
        <v>421919</v>
      </c>
      <c r="B948" s="230" t="s">
        <v>2109</v>
      </c>
      <c r="C948" s="230" t="s">
        <v>897</v>
      </c>
      <c r="D948" s="230" t="s">
        <v>529</v>
      </c>
      <c r="E948" s="230" t="s">
        <v>141</v>
      </c>
      <c r="F948" s="230">
        <v>35065</v>
      </c>
      <c r="G948" s="230" t="s">
        <v>282</v>
      </c>
      <c r="H948" s="230" t="s">
        <v>1377</v>
      </c>
      <c r="I948" s="230" t="s">
        <v>1412</v>
      </c>
      <c r="J948" s="230" t="s">
        <v>290</v>
      </c>
      <c r="K948" s="230">
        <v>2014</v>
      </c>
      <c r="L948" s="230" t="s">
        <v>276</v>
      </c>
    </row>
    <row r="949" spans="1:22" ht="17.25" customHeight="1" x14ac:dyDescent="0.3">
      <c r="A949" s="230">
        <v>420880</v>
      </c>
      <c r="B949" s="230" t="s">
        <v>2111</v>
      </c>
      <c r="C949" s="230" t="s">
        <v>68</v>
      </c>
      <c r="D949" s="230" t="s">
        <v>228</v>
      </c>
      <c r="E949" s="230" t="s">
        <v>141</v>
      </c>
      <c r="F949" s="230">
        <v>35431</v>
      </c>
      <c r="G949" s="230" t="s">
        <v>2112</v>
      </c>
      <c r="H949" s="230" t="s">
        <v>1377</v>
      </c>
      <c r="I949" s="230" t="s">
        <v>1412</v>
      </c>
      <c r="J949" s="230" t="s">
        <v>291</v>
      </c>
      <c r="K949" s="230">
        <v>2014</v>
      </c>
      <c r="L949" s="230" t="s">
        <v>276</v>
      </c>
    </row>
    <row r="950" spans="1:22" ht="17.25" customHeight="1" x14ac:dyDescent="0.3">
      <c r="A950" s="230">
        <v>424608</v>
      </c>
      <c r="B950" s="230" t="s">
        <v>2113</v>
      </c>
      <c r="C950" s="230" t="s">
        <v>2114</v>
      </c>
      <c r="D950" s="230" t="s">
        <v>207</v>
      </c>
      <c r="E950" s="230" t="s">
        <v>142</v>
      </c>
      <c r="F950" s="230">
        <v>35498</v>
      </c>
      <c r="G950" s="230" t="s">
        <v>1606</v>
      </c>
      <c r="H950" s="230" t="s">
        <v>1377</v>
      </c>
      <c r="I950" s="230" t="s">
        <v>1412</v>
      </c>
      <c r="K950" s="230">
        <v>2015</v>
      </c>
      <c r="L950" s="230" t="s">
        <v>276</v>
      </c>
    </row>
    <row r="951" spans="1:22" ht="17.25" customHeight="1" x14ac:dyDescent="0.3">
      <c r="A951" s="230">
        <v>423465</v>
      </c>
      <c r="B951" s="230" t="s">
        <v>2118</v>
      </c>
      <c r="C951" s="230" t="s">
        <v>57</v>
      </c>
      <c r="D951" s="230" t="s">
        <v>1934</v>
      </c>
      <c r="E951" s="230" t="s">
        <v>141</v>
      </c>
      <c r="F951" s="230">
        <v>29195</v>
      </c>
      <c r="G951" s="230" t="s">
        <v>276</v>
      </c>
      <c r="H951" s="230" t="s">
        <v>1377</v>
      </c>
      <c r="I951" s="230" t="s">
        <v>1412</v>
      </c>
      <c r="J951" s="230" t="s">
        <v>290</v>
      </c>
      <c r="K951" s="230">
        <v>1998</v>
      </c>
      <c r="L951" s="230" t="s">
        <v>281</v>
      </c>
    </row>
    <row r="952" spans="1:22" ht="17.25" customHeight="1" x14ac:dyDescent="0.3">
      <c r="A952" s="230">
        <v>422983</v>
      </c>
      <c r="B952" s="230" t="s">
        <v>2125</v>
      </c>
      <c r="C952" s="230" t="s">
        <v>65</v>
      </c>
      <c r="D952" s="230" t="s">
        <v>2126</v>
      </c>
      <c r="E952" s="230" t="s">
        <v>142</v>
      </c>
      <c r="F952" s="230">
        <v>36348</v>
      </c>
      <c r="G952" s="230" t="s">
        <v>276</v>
      </c>
      <c r="H952" s="230" t="s">
        <v>1377</v>
      </c>
      <c r="I952" s="230" t="s">
        <v>1412</v>
      </c>
      <c r="J952" s="230" t="s">
        <v>291</v>
      </c>
      <c r="K952" s="230">
        <v>2016</v>
      </c>
      <c r="L952" s="230" t="s">
        <v>281</v>
      </c>
    </row>
    <row r="953" spans="1:22" ht="17.25" customHeight="1" x14ac:dyDescent="0.3">
      <c r="A953" s="230">
        <v>404205</v>
      </c>
      <c r="B953" s="230" t="s">
        <v>2130</v>
      </c>
      <c r="C953" s="230" t="s">
        <v>362</v>
      </c>
      <c r="D953" s="230" t="s">
        <v>2131</v>
      </c>
      <c r="E953" s="230" t="s">
        <v>142</v>
      </c>
      <c r="F953" s="230">
        <v>30540</v>
      </c>
      <c r="G953" s="230" t="s">
        <v>276</v>
      </c>
      <c r="H953" s="230" t="s">
        <v>1377</v>
      </c>
      <c r="I953" s="230" t="s">
        <v>1412</v>
      </c>
      <c r="U953" s="230" t="s">
        <v>882</v>
      </c>
      <c r="V953" s="230" t="s">
        <v>882</v>
      </c>
    </row>
    <row r="954" spans="1:22" ht="17.25" customHeight="1" x14ac:dyDescent="0.3">
      <c r="A954" s="230">
        <v>413088</v>
      </c>
      <c r="B954" s="230" t="s">
        <v>2132</v>
      </c>
      <c r="C954" s="230" t="s">
        <v>343</v>
      </c>
      <c r="D954" s="230" t="s">
        <v>655</v>
      </c>
      <c r="E954" s="230" t="s">
        <v>141</v>
      </c>
      <c r="F954" s="230">
        <v>31948</v>
      </c>
      <c r="G954" s="230" t="s">
        <v>402</v>
      </c>
      <c r="H954" s="230" t="s">
        <v>1377</v>
      </c>
      <c r="I954" s="230" t="s">
        <v>1412</v>
      </c>
    </row>
    <row r="955" spans="1:22" ht="17.25" customHeight="1" x14ac:dyDescent="0.3">
      <c r="A955" s="230">
        <v>423746</v>
      </c>
      <c r="B955" s="230" t="s">
        <v>2142</v>
      </c>
      <c r="C955" s="230" t="s">
        <v>75</v>
      </c>
      <c r="D955" s="230" t="s">
        <v>2143</v>
      </c>
      <c r="E955" s="230" t="s">
        <v>141</v>
      </c>
      <c r="F955" s="230">
        <v>35156</v>
      </c>
      <c r="G955" s="230" t="s">
        <v>2144</v>
      </c>
      <c r="H955" s="230" t="s">
        <v>1377</v>
      </c>
      <c r="I955" s="230" t="s">
        <v>1412</v>
      </c>
      <c r="J955" s="230" t="s">
        <v>290</v>
      </c>
      <c r="K955" s="230">
        <v>2014</v>
      </c>
      <c r="L955" s="230" t="s">
        <v>287</v>
      </c>
    </row>
    <row r="956" spans="1:22" ht="17.25" customHeight="1" x14ac:dyDescent="0.3">
      <c r="A956" s="230">
        <v>424773</v>
      </c>
      <c r="B956" s="230" t="s">
        <v>2145</v>
      </c>
      <c r="C956" s="230" t="s">
        <v>2146</v>
      </c>
      <c r="D956" s="230" t="s">
        <v>218</v>
      </c>
      <c r="E956" s="230" t="s">
        <v>142</v>
      </c>
      <c r="F956" s="230">
        <v>32143</v>
      </c>
      <c r="G956" s="230" t="s">
        <v>278</v>
      </c>
      <c r="H956" s="230" t="s">
        <v>1377</v>
      </c>
      <c r="I956" s="230" t="s">
        <v>1412</v>
      </c>
      <c r="J956" s="230" t="s">
        <v>290</v>
      </c>
      <c r="K956" s="230">
        <v>2005</v>
      </c>
      <c r="L956" s="230" t="s">
        <v>283</v>
      </c>
    </row>
    <row r="957" spans="1:22" ht="17.25" customHeight="1" x14ac:dyDescent="0.3">
      <c r="A957" s="230">
        <v>423250</v>
      </c>
      <c r="B957" s="230" t="s">
        <v>2148</v>
      </c>
      <c r="C957" s="230" t="s">
        <v>458</v>
      </c>
      <c r="D957" s="230" t="s">
        <v>1485</v>
      </c>
      <c r="E957" s="230" t="s">
        <v>142</v>
      </c>
      <c r="F957" s="230">
        <v>30720</v>
      </c>
      <c r="G957" s="230" t="s">
        <v>1422</v>
      </c>
      <c r="H957" s="230" t="s">
        <v>1377</v>
      </c>
      <c r="I957" s="230" t="s">
        <v>1412</v>
      </c>
      <c r="J957" s="230" t="s">
        <v>290</v>
      </c>
      <c r="K957" s="230">
        <v>2000</v>
      </c>
      <c r="L957" s="230" t="s">
        <v>278</v>
      </c>
    </row>
    <row r="958" spans="1:22" ht="17.25" customHeight="1" x14ac:dyDescent="0.3">
      <c r="A958" s="230">
        <v>400144</v>
      </c>
      <c r="B958" s="230" t="s">
        <v>2149</v>
      </c>
      <c r="C958" s="230" t="s">
        <v>497</v>
      </c>
      <c r="D958" s="230" t="s">
        <v>2150</v>
      </c>
      <c r="E958" s="230" t="s">
        <v>141</v>
      </c>
      <c r="F958" s="230">
        <v>30023</v>
      </c>
      <c r="G958" s="230" t="s">
        <v>276</v>
      </c>
      <c r="H958" s="230" t="s">
        <v>1377</v>
      </c>
      <c r="I958" s="230" t="s">
        <v>1412</v>
      </c>
      <c r="J958" s="230" t="s">
        <v>291</v>
      </c>
      <c r="K958" s="230">
        <v>2000</v>
      </c>
      <c r="L958" s="230" t="s">
        <v>278</v>
      </c>
      <c r="S958" s="230" t="s">
        <v>882</v>
      </c>
      <c r="T958" s="230" t="s">
        <v>882</v>
      </c>
      <c r="U958" s="230" t="s">
        <v>882</v>
      </c>
      <c r="V958" s="230" t="s">
        <v>882</v>
      </c>
    </row>
    <row r="959" spans="1:22" ht="17.25" customHeight="1" x14ac:dyDescent="0.3">
      <c r="A959" s="230">
        <v>424732</v>
      </c>
      <c r="B959" s="230" t="s">
        <v>2153</v>
      </c>
      <c r="C959" s="230" t="s">
        <v>537</v>
      </c>
      <c r="D959" s="230" t="s">
        <v>1485</v>
      </c>
      <c r="E959" s="230" t="s">
        <v>142</v>
      </c>
      <c r="F959" s="230">
        <v>30682</v>
      </c>
      <c r="G959" s="230" t="s">
        <v>2152</v>
      </c>
      <c r="H959" s="230" t="s">
        <v>1377</v>
      </c>
      <c r="I959" s="230" t="s">
        <v>1412</v>
      </c>
      <c r="J959" s="230" t="s">
        <v>290</v>
      </c>
      <c r="K959" s="230">
        <v>2001</v>
      </c>
      <c r="L959" s="230" t="s">
        <v>278</v>
      </c>
    </row>
    <row r="960" spans="1:22" ht="17.25" customHeight="1" x14ac:dyDescent="0.3">
      <c r="A960" s="230">
        <v>400136</v>
      </c>
      <c r="B960" s="230" t="s">
        <v>2156</v>
      </c>
      <c r="C960" s="230" t="s">
        <v>493</v>
      </c>
      <c r="D960" s="230" t="s">
        <v>2157</v>
      </c>
      <c r="E960" s="230" t="s">
        <v>141</v>
      </c>
      <c r="F960" s="230">
        <v>31157</v>
      </c>
      <c r="G960" s="230" t="s">
        <v>2147</v>
      </c>
      <c r="H960" s="230" t="s">
        <v>1377</v>
      </c>
      <c r="I960" s="230" t="s">
        <v>1412</v>
      </c>
      <c r="J960" s="230" t="s">
        <v>290</v>
      </c>
      <c r="K960" s="230">
        <v>2003</v>
      </c>
      <c r="L960" s="230" t="s">
        <v>278</v>
      </c>
      <c r="S960" s="230" t="s">
        <v>882</v>
      </c>
      <c r="T960" s="230" t="s">
        <v>882</v>
      </c>
      <c r="U960" s="230" t="s">
        <v>882</v>
      </c>
      <c r="V960" s="230" t="s">
        <v>882</v>
      </c>
    </row>
    <row r="961" spans="1:22" ht="17.25" customHeight="1" x14ac:dyDescent="0.3">
      <c r="A961" s="230">
        <v>406309</v>
      </c>
      <c r="B961" s="230" t="s">
        <v>2158</v>
      </c>
      <c r="C961" s="230" t="s">
        <v>383</v>
      </c>
      <c r="D961" s="230" t="s">
        <v>960</v>
      </c>
      <c r="E961" s="230" t="s">
        <v>141</v>
      </c>
      <c r="F961" s="230">
        <v>31181</v>
      </c>
      <c r="G961" s="230" t="s">
        <v>276</v>
      </c>
      <c r="H961" s="230" t="s">
        <v>1377</v>
      </c>
      <c r="I961" s="230" t="s">
        <v>1412</v>
      </c>
      <c r="J961" s="230" t="s">
        <v>290</v>
      </c>
      <c r="K961" s="230">
        <v>2003</v>
      </c>
      <c r="L961" s="230" t="s">
        <v>278</v>
      </c>
      <c r="S961" s="230" t="s">
        <v>882</v>
      </c>
      <c r="T961" s="230" t="s">
        <v>882</v>
      </c>
      <c r="U961" s="230" t="s">
        <v>882</v>
      </c>
      <c r="V961" s="230" t="s">
        <v>882</v>
      </c>
    </row>
    <row r="962" spans="1:22" ht="17.25" customHeight="1" x14ac:dyDescent="0.3">
      <c r="A962" s="230">
        <v>400412</v>
      </c>
      <c r="B962" s="230" t="s">
        <v>2160</v>
      </c>
      <c r="C962" s="230" t="s">
        <v>65</v>
      </c>
      <c r="D962" s="230" t="s">
        <v>2161</v>
      </c>
      <c r="E962" s="230" t="s">
        <v>141</v>
      </c>
      <c r="F962" s="230">
        <v>30829</v>
      </c>
      <c r="G962" s="230" t="s">
        <v>2159</v>
      </c>
      <c r="H962" s="230" t="s">
        <v>1377</v>
      </c>
      <c r="I962" s="230" t="s">
        <v>1412</v>
      </c>
      <c r="J962" s="230" t="s">
        <v>291</v>
      </c>
      <c r="K962" s="230">
        <v>2003</v>
      </c>
      <c r="L962" s="230" t="s">
        <v>278</v>
      </c>
      <c r="S962" s="230" t="s">
        <v>882</v>
      </c>
      <c r="T962" s="230" t="s">
        <v>882</v>
      </c>
      <c r="U962" s="230" t="s">
        <v>882</v>
      </c>
      <c r="V962" s="230" t="s">
        <v>882</v>
      </c>
    </row>
    <row r="963" spans="1:22" ht="17.25" customHeight="1" x14ac:dyDescent="0.3">
      <c r="A963" s="230">
        <v>412727</v>
      </c>
      <c r="B963" s="230" t="s">
        <v>2162</v>
      </c>
      <c r="C963" s="230" t="s">
        <v>117</v>
      </c>
      <c r="D963" s="230" t="s">
        <v>2163</v>
      </c>
      <c r="E963" s="230" t="s">
        <v>141</v>
      </c>
      <c r="F963" s="230">
        <v>31237</v>
      </c>
      <c r="G963" s="230" t="s">
        <v>2164</v>
      </c>
      <c r="H963" s="230" t="s">
        <v>1377</v>
      </c>
      <c r="I963" s="230" t="s">
        <v>1412</v>
      </c>
      <c r="J963" s="230" t="s">
        <v>291</v>
      </c>
      <c r="K963" s="230">
        <v>2003</v>
      </c>
      <c r="L963" s="230" t="s">
        <v>278</v>
      </c>
      <c r="U963" s="230" t="s">
        <v>882</v>
      </c>
      <c r="V963" s="230" t="s">
        <v>882</v>
      </c>
    </row>
    <row r="964" spans="1:22" ht="17.25" customHeight="1" x14ac:dyDescent="0.3">
      <c r="A964" s="230">
        <v>407292</v>
      </c>
      <c r="B964" s="230" t="s">
        <v>2133</v>
      </c>
      <c r="C964" s="230" t="s">
        <v>59</v>
      </c>
      <c r="D964" s="230" t="s">
        <v>2165</v>
      </c>
      <c r="E964" s="230" t="s">
        <v>141</v>
      </c>
      <c r="F964" s="230">
        <v>31527</v>
      </c>
      <c r="G964" s="230" t="s">
        <v>2151</v>
      </c>
      <c r="H964" s="230" t="s">
        <v>1377</v>
      </c>
      <c r="I964" s="230" t="s">
        <v>1412</v>
      </c>
      <c r="J964" s="230" t="s">
        <v>290</v>
      </c>
      <c r="K964" s="230">
        <v>2004</v>
      </c>
      <c r="L964" s="230" t="s">
        <v>278</v>
      </c>
    </row>
    <row r="965" spans="1:22" ht="17.25" customHeight="1" x14ac:dyDescent="0.3">
      <c r="A965" s="230">
        <v>408625</v>
      </c>
      <c r="B965" s="230" t="s">
        <v>2166</v>
      </c>
      <c r="C965" s="230" t="s">
        <v>514</v>
      </c>
      <c r="D965" s="230" t="s">
        <v>227</v>
      </c>
      <c r="E965" s="230" t="s">
        <v>142</v>
      </c>
      <c r="F965" s="230">
        <v>31239</v>
      </c>
      <c r="G965" s="230" t="s">
        <v>2167</v>
      </c>
      <c r="H965" s="230" t="s">
        <v>1377</v>
      </c>
      <c r="I965" s="230" t="s">
        <v>1412</v>
      </c>
      <c r="J965" s="230" t="s">
        <v>291</v>
      </c>
      <c r="K965" s="230">
        <v>2004</v>
      </c>
      <c r="L965" s="230" t="s">
        <v>278</v>
      </c>
      <c r="U965" s="230" t="s">
        <v>882</v>
      </c>
      <c r="V965" s="230" t="s">
        <v>882</v>
      </c>
    </row>
    <row r="966" spans="1:22" ht="17.25" customHeight="1" x14ac:dyDescent="0.3">
      <c r="A966" s="230">
        <v>408638</v>
      </c>
      <c r="B966" s="230" t="s">
        <v>2169</v>
      </c>
      <c r="C966" s="230" t="s">
        <v>63</v>
      </c>
      <c r="D966" s="230" t="s">
        <v>2170</v>
      </c>
      <c r="E966" s="230" t="s">
        <v>141</v>
      </c>
      <c r="F966" s="230">
        <v>31174</v>
      </c>
      <c r="G966" s="230" t="s">
        <v>2171</v>
      </c>
      <c r="H966" s="230" t="s">
        <v>1377</v>
      </c>
      <c r="I966" s="230" t="s">
        <v>1412</v>
      </c>
      <c r="J966" s="230" t="s">
        <v>291</v>
      </c>
      <c r="K966" s="230">
        <v>2005</v>
      </c>
      <c r="L966" s="230" t="s">
        <v>278</v>
      </c>
      <c r="N966" s="230">
        <v>2961</v>
      </c>
      <c r="O966" s="230">
        <v>44418.522557870368</v>
      </c>
      <c r="P966" s="230">
        <v>37500</v>
      </c>
    </row>
    <row r="967" spans="1:22" ht="17.25" customHeight="1" x14ac:dyDescent="0.3">
      <c r="A967" s="230">
        <v>412037</v>
      </c>
      <c r="B967" s="230" t="s">
        <v>2173</v>
      </c>
      <c r="C967" s="230" t="s">
        <v>497</v>
      </c>
      <c r="D967" s="230" t="s">
        <v>650</v>
      </c>
      <c r="E967" s="230" t="s">
        <v>142</v>
      </c>
      <c r="F967" s="230">
        <v>31778</v>
      </c>
      <c r="G967" s="230" t="s">
        <v>278</v>
      </c>
      <c r="H967" s="230" t="s">
        <v>1377</v>
      </c>
      <c r="I967" s="230" t="s">
        <v>1412</v>
      </c>
      <c r="J967" s="230" t="s">
        <v>290</v>
      </c>
      <c r="K967" s="230">
        <v>2006</v>
      </c>
      <c r="L967" s="230" t="s">
        <v>278</v>
      </c>
    </row>
    <row r="968" spans="1:22" ht="17.25" customHeight="1" x14ac:dyDescent="0.3">
      <c r="A968" s="230">
        <v>413542</v>
      </c>
      <c r="B968" s="230" t="s">
        <v>2174</v>
      </c>
      <c r="C968" s="230" t="s">
        <v>74</v>
      </c>
      <c r="D968" s="230" t="s">
        <v>477</v>
      </c>
      <c r="E968" s="230" t="s">
        <v>142</v>
      </c>
      <c r="F968" s="230">
        <v>32527</v>
      </c>
      <c r="G968" s="230" t="s">
        <v>1625</v>
      </c>
      <c r="H968" s="230" t="s">
        <v>1377</v>
      </c>
      <c r="I968" s="230" t="s">
        <v>1412</v>
      </c>
      <c r="J968" s="230" t="s">
        <v>290</v>
      </c>
      <c r="K968" s="230">
        <v>2007</v>
      </c>
      <c r="L968" s="230" t="s">
        <v>278</v>
      </c>
    </row>
    <row r="969" spans="1:22" ht="17.25" customHeight="1" x14ac:dyDescent="0.3">
      <c r="A969" s="230">
        <v>411630</v>
      </c>
      <c r="B969" s="230" t="s">
        <v>2175</v>
      </c>
      <c r="C969" s="230" t="s">
        <v>461</v>
      </c>
      <c r="D969" s="230" t="s">
        <v>2176</v>
      </c>
      <c r="E969" s="230" t="s">
        <v>141</v>
      </c>
      <c r="F969" s="230">
        <v>32157</v>
      </c>
      <c r="G969" s="230" t="s">
        <v>278</v>
      </c>
      <c r="H969" s="230" t="s">
        <v>1377</v>
      </c>
      <c r="I969" s="230" t="s">
        <v>1412</v>
      </c>
      <c r="J969" s="230" t="s">
        <v>291</v>
      </c>
      <c r="K969" s="230">
        <v>2007</v>
      </c>
      <c r="L969" s="230" t="s">
        <v>278</v>
      </c>
      <c r="V969" s="230" t="s">
        <v>882</v>
      </c>
    </row>
    <row r="970" spans="1:22" ht="17.25" customHeight="1" x14ac:dyDescent="0.3">
      <c r="A970" s="230">
        <v>404453</v>
      </c>
      <c r="B970" s="230" t="s">
        <v>2177</v>
      </c>
      <c r="C970" s="230" t="s">
        <v>80</v>
      </c>
      <c r="D970" s="230" t="s">
        <v>2178</v>
      </c>
      <c r="E970" s="230" t="s">
        <v>141</v>
      </c>
      <c r="F970" s="230">
        <v>31307</v>
      </c>
      <c r="G970" s="230" t="s">
        <v>278</v>
      </c>
      <c r="H970" s="230" t="s">
        <v>1377</v>
      </c>
      <c r="I970" s="230" t="s">
        <v>1412</v>
      </c>
      <c r="J970" s="230" t="s">
        <v>291</v>
      </c>
      <c r="K970" s="230">
        <v>2007</v>
      </c>
      <c r="L970" s="230" t="s">
        <v>278</v>
      </c>
      <c r="U970" s="230" t="s">
        <v>882</v>
      </c>
      <c r="V970" s="230" t="s">
        <v>882</v>
      </c>
    </row>
    <row r="971" spans="1:22" ht="17.25" customHeight="1" x14ac:dyDescent="0.3">
      <c r="A971" s="230">
        <v>410771</v>
      </c>
      <c r="B971" s="230" t="s">
        <v>2179</v>
      </c>
      <c r="C971" s="230" t="s">
        <v>978</v>
      </c>
      <c r="D971" s="230" t="s">
        <v>2180</v>
      </c>
      <c r="E971" s="230" t="s">
        <v>141</v>
      </c>
      <c r="F971" s="230">
        <v>33178</v>
      </c>
      <c r="G971" s="230" t="s">
        <v>2141</v>
      </c>
      <c r="H971" s="230" t="s">
        <v>1377</v>
      </c>
      <c r="I971" s="230" t="s">
        <v>1412</v>
      </c>
      <c r="J971" s="230" t="s">
        <v>290</v>
      </c>
      <c r="K971" s="230">
        <v>2008</v>
      </c>
      <c r="L971" s="230" t="s">
        <v>278</v>
      </c>
      <c r="T971" s="230" t="s">
        <v>882</v>
      </c>
      <c r="U971" s="230" t="s">
        <v>882</v>
      </c>
      <c r="V971" s="230" t="s">
        <v>882</v>
      </c>
    </row>
    <row r="972" spans="1:22" ht="17.25" customHeight="1" x14ac:dyDescent="0.3">
      <c r="A972" s="230">
        <v>411685</v>
      </c>
      <c r="B972" s="230" t="s">
        <v>1686</v>
      </c>
      <c r="C972" s="230" t="s">
        <v>97</v>
      </c>
      <c r="D972" s="230" t="s">
        <v>2181</v>
      </c>
      <c r="E972" s="230" t="s">
        <v>141</v>
      </c>
      <c r="F972" s="230">
        <v>33152</v>
      </c>
      <c r="G972" s="230" t="s">
        <v>2164</v>
      </c>
      <c r="H972" s="230" t="s">
        <v>1377</v>
      </c>
      <c r="I972" s="230" t="s">
        <v>1412</v>
      </c>
      <c r="J972" s="230" t="s">
        <v>291</v>
      </c>
      <c r="K972" s="230">
        <v>2008</v>
      </c>
      <c r="L972" s="230" t="s">
        <v>278</v>
      </c>
      <c r="U972" s="230" t="s">
        <v>882</v>
      </c>
      <c r="V972" s="230" t="s">
        <v>882</v>
      </c>
    </row>
    <row r="973" spans="1:22" ht="17.25" customHeight="1" x14ac:dyDescent="0.3">
      <c r="A973" s="230">
        <v>424451</v>
      </c>
      <c r="B973" s="230" t="s">
        <v>2182</v>
      </c>
      <c r="C973" s="230" t="s">
        <v>403</v>
      </c>
      <c r="D973" s="230" t="s">
        <v>413</v>
      </c>
      <c r="E973" s="230" t="s">
        <v>141</v>
      </c>
      <c r="F973" s="230">
        <v>33608</v>
      </c>
      <c r="G973" s="230" t="s">
        <v>278</v>
      </c>
      <c r="H973" s="230" t="s">
        <v>1377</v>
      </c>
      <c r="I973" s="230" t="s">
        <v>1412</v>
      </c>
      <c r="J973" s="230" t="s">
        <v>290</v>
      </c>
      <c r="K973" s="230">
        <v>2009</v>
      </c>
      <c r="L973" s="230" t="s">
        <v>278</v>
      </c>
    </row>
    <row r="974" spans="1:22" ht="17.25" customHeight="1" x14ac:dyDescent="0.3">
      <c r="A974" s="230">
        <v>412978</v>
      </c>
      <c r="B974" s="230" t="s">
        <v>2183</v>
      </c>
      <c r="C974" s="230" t="s">
        <v>83</v>
      </c>
      <c r="D974" s="230" t="s">
        <v>222</v>
      </c>
      <c r="E974" s="230" t="s">
        <v>141</v>
      </c>
      <c r="F974" s="230">
        <v>33298</v>
      </c>
      <c r="G974" s="230" t="s">
        <v>278</v>
      </c>
      <c r="H974" s="230" t="s">
        <v>1377</v>
      </c>
      <c r="I974" s="230" t="s">
        <v>1412</v>
      </c>
      <c r="J974" s="230" t="s">
        <v>291</v>
      </c>
      <c r="K974" s="230">
        <v>2009</v>
      </c>
      <c r="L974" s="230" t="s">
        <v>278</v>
      </c>
      <c r="V974" s="230" t="s">
        <v>882</v>
      </c>
    </row>
    <row r="975" spans="1:22" ht="17.25" customHeight="1" x14ac:dyDescent="0.3">
      <c r="A975" s="230">
        <v>414001</v>
      </c>
      <c r="B975" s="230" t="s">
        <v>2185</v>
      </c>
      <c r="C975" s="230" t="s">
        <v>499</v>
      </c>
      <c r="D975" s="230" t="s">
        <v>579</v>
      </c>
      <c r="E975" s="230" t="s">
        <v>142</v>
      </c>
      <c r="F975" s="230">
        <v>33972</v>
      </c>
      <c r="G975" s="230" t="s">
        <v>276</v>
      </c>
      <c r="H975" s="230" t="s">
        <v>1377</v>
      </c>
      <c r="I975" s="230" t="s">
        <v>1412</v>
      </c>
      <c r="J975" s="230" t="s">
        <v>291</v>
      </c>
      <c r="K975" s="230">
        <v>2010</v>
      </c>
      <c r="L975" s="230" t="s">
        <v>278</v>
      </c>
    </row>
    <row r="976" spans="1:22" ht="17.25" customHeight="1" x14ac:dyDescent="0.3">
      <c r="A976" s="230">
        <v>418270</v>
      </c>
      <c r="B976" s="230" t="s">
        <v>2191</v>
      </c>
      <c r="C976" s="230" t="s">
        <v>94</v>
      </c>
      <c r="D976" s="230" t="s">
        <v>2072</v>
      </c>
      <c r="E976" s="230" t="s">
        <v>142</v>
      </c>
      <c r="F976" s="230">
        <v>34617</v>
      </c>
      <c r="G976" s="230" t="s">
        <v>1787</v>
      </c>
      <c r="H976" s="230" t="s">
        <v>1377</v>
      </c>
      <c r="I976" s="230" t="s">
        <v>1412</v>
      </c>
      <c r="J976" s="230" t="s">
        <v>290</v>
      </c>
      <c r="K976" s="230">
        <v>2012</v>
      </c>
      <c r="L976" s="230" t="s">
        <v>278</v>
      </c>
    </row>
    <row r="977" spans="1:22" ht="17.25" customHeight="1" x14ac:dyDescent="0.3">
      <c r="A977" s="230">
        <v>418975</v>
      </c>
      <c r="B977" s="230" t="s">
        <v>2193</v>
      </c>
      <c r="C977" s="230" t="s">
        <v>83</v>
      </c>
      <c r="D977" s="230" t="s">
        <v>2194</v>
      </c>
      <c r="E977" s="230" t="s">
        <v>141</v>
      </c>
      <c r="F977" s="230">
        <v>34700</v>
      </c>
      <c r="G977" s="230" t="s">
        <v>276</v>
      </c>
      <c r="H977" s="230" t="s">
        <v>1377</v>
      </c>
      <c r="I977" s="230" t="s">
        <v>1412</v>
      </c>
      <c r="J977" s="230" t="s">
        <v>290</v>
      </c>
      <c r="K977" s="230">
        <v>2013</v>
      </c>
      <c r="L977" s="230" t="s">
        <v>278</v>
      </c>
      <c r="V977" s="230" t="s">
        <v>882</v>
      </c>
    </row>
    <row r="978" spans="1:22" ht="17.25" customHeight="1" x14ac:dyDescent="0.3">
      <c r="A978" s="230">
        <v>420050</v>
      </c>
      <c r="B978" s="230" t="s">
        <v>2195</v>
      </c>
      <c r="C978" s="230" t="s">
        <v>658</v>
      </c>
      <c r="D978" s="230" t="s">
        <v>360</v>
      </c>
      <c r="E978" s="230" t="s">
        <v>141</v>
      </c>
      <c r="F978" s="230">
        <v>34700</v>
      </c>
      <c r="G978" s="230" t="s">
        <v>2196</v>
      </c>
      <c r="H978" s="230" t="s">
        <v>1377</v>
      </c>
      <c r="I978" s="230" t="s">
        <v>1412</v>
      </c>
      <c r="J978" s="230" t="s">
        <v>290</v>
      </c>
      <c r="K978" s="230">
        <v>2013</v>
      </c>
      <c r="L978" s="230" t="s">
        <v>278</v>
      </c>
      <c r="N978" s="230">
        <v>3119</v>
      </c>
      <c r="O978" s="230">
        <v>44425.460763888892</v>
      </c>
      <c r="P978" s="230">
        <v>7500</v>
      </c>
    </row>
    <row r="979" spans="1:22" ht="17.25" customHeight="1" x14ac:dyDescent="0.3">
      <c r="A979" s="230">
        <v>417170</v>
      </c>
      <c r="B979" s="230" t="s">
        <v>2197</v>
      </c>
      <c r="C979" s="230" t="s">
        <v>64</v>
      </c>
      <c r="D979" s="230" t="s">
        <v>632</v>
      </c>
      <c r="E979" s="230" t="s">
        <v>141</v>
      </c>
      <c r="F979" s="230">
        <v>35065</v>
      </c>
      <c r="G979" s="230" t="s">
        <v>1806</v>
      </c>
      <c r="H979" s="230" t="s">
        <v>1377</v>
      </c>
      <c r="I979" s="230" t="s">
        <v>1412</v>
      </c>
      <c r="J979" s="230" t="s">
        <v>290</v>
      </c>
      <c r="K979" s="230">
        <v>2013</v>
      </c>
      <c r="L979" s="230" t="s">
        <v>278</v>
      </c>
      <c r="U979" s="230" t="s">
        <v>882</v>
      </c>
      <c r="V979" s="230" t="s">
        <v>882</v>
      </c>
    </row>
    <row r="980" spans="1:22" ht="17.25" customHeight="1" x14ac:dyDescent="0.3">
      <c r="A980" s="230">
        <v>420497</v>
      </c>
      <c r="B980" s="230" t="s">
        <v>2200</v>
      </c>
      <c r="C980" s="230" t="s">
        <v>70</v>
      </c>
      <c r="D980" s="230" t="s">
        <v>1682</v>
      </c>
      <c r="E980" s="230" t="s">
        <v>141</v>
      </c>
      <c r="F980" s="230">
        <v>34952</v>
      </c>
      <c r="G980" s="230" t="s">
        <v>2201</v>
      </c>
      <c r="H980" s="230" t="s">
        <v>1377</v>
      </c>
      <c r="I980" s="230" t="s">
        <v>1412</v>
      </c>
      <c r="J980" s="230" t="s">
        <v>291</v>
      </c>
      <c r="K980" s="230">
        <v>2013</v>
      </c>
      <c r="L980" s="230" t="s">
        <v>278</v>
      </c>
      <c r="V980" s="230" t="s">
        <v>882</v>
      </c>
    </row>
    <row r="981" spans="1:22" ht="17.25" customHeight="1" x14ac:dyDescent="0.3">
      <c r="A981" s="230">
        <v>424826</v>
      </c>
      <c r="B981" s="230" t="s">
        <v>2207</v>
      </c>
      <c r="C981" s="230" t="s">
        <v>64</v>
      </c>
      <c r="D981" s="230" t="s">
        <v>391</v>
      </c>
      <c r="E981" s="230" t="s">
        <v>142</v>
      </c>
      <c r="F981" s="230">
        <v>35431</v>
      </c>
      <c r="G981" s="230" t="s">
        <v>278</v>
      </c>
      <c r="H981" s="230" t="s">
        <v>1377</v>
      </c>
      <c r="I981" s="230" t="s">
        <v>1412</v>
      </c>
      <c r="J981" s="230" t="s">
        <v>290</v>
      </c>
      <c r="K981" s="230">
        <v>2014</v>
      </c>
      <c r="L981" s="230" t="s">
        <v>1399</v>
      </c>
    </row>
    <row r="982" spans="1:22" ht="17.25" customHeight="1" x14ac:dyDescent="0.3">
      <c r="A982" s="230">
        <v>421086</v>
      </c>
      <c r="B982" s="230" t="s">
        <v>2210</v>
      </c>
      <c r="C982" s="230" t="s">
        <v>57</v>
      </c>
      <c r="D982" s="230" t="s">
        <v>2211</v>
      </c>
      <c r="E982" s="230" t="s">
        <v>141</v>
      </c>
      <c r="F982" s="230">
        <v>28339</v>
      </c>
      <c r="G982" s="230" t="s">
        <v>276</v>
      </c>
      <c r="H982" s="230" t="s">
        <v>1377</v>
      </c>
      <c r="I982" s="230" t="s">
        <v>1412</v>
      </c>
      <c r="J982" s="230" t="s">
        <v>291</v>
      </c>
      <c r="K982" s="230">
        <v>1995</v>
      </c>
      <c r="L982" s="230" t="s">
        <v>276</v>
      </c>
    </row>
    <row r="983" spans="1:22" ht="17.25" customHeight="1" x14ac:dyDescent="0.3">
      <c r="A983" s="230">
        <v>408446</v>
      </c>
      <c r="B983" s="230" t="s">
        <v>2212</v>
      </c>
      <c r="C983" s="230" t="s">
        <v>439</v>
      </c>
      <c r="D983" s="230" t="s">
        <v>2213</v>
      </c>
      <c r="E983" s="230" t="s">
        <v>142</v>
      </c>
      <c r="F983" s="230">
        <v>29520</v>
      </c>
      <c r="G983" s="230" t="s">
        <v>276</v>
      </c>
      <c r="H983" s="230" t="s">
        <v>1377</v>
      </c>
      <c r="I983" s="230" t="s">
        <v>1412</v>
      </c>
      <c r="J983" s="230" t="s">
        <v>290</v>
      </c>
      <c r="K983" s="230">
        <v>1998</v>
      </c>
      <c r="L983" s="230" t="s">
        <v>276</v>
      </c>
    </row>
    <row r="984" spans="1:22" ht="17.25" customHeight="1" x14ac:dyDescent="0.3">
      <c r="A984" s="230">
        <v>407933</v>
      </c>
      <c r="B984" s="230" t="s">
        <v>2214</v>
      </c>
      <c r="C984" s="230" t="s">
        <v>2215</v>
      </c>
      <c r="D984" s="230" t="s">
        <v>2216</v>
      </c>
      <c r="E984" s="230" t="s">
        <v>142</v>
      </c>
      <c r="F984" s="230">
        <v>30880</v>
      </c>
      <c r="G984" s="230" t="s">
        <v>276</v>
      </c>
      <c r="H984" s="230" t="s">
        <v>1377</v>
      </c>
      <c r="I984" s="230" t="s">
        <v>1412</v>
      </c>
      <c r="J984" s="230" t="s">
        <v>290</v>
      </c>
      <c r="K984" s="230">
        <v>2002</v>
      </c>
      <c r="L984" s="230" t="s">
        <v>276</v>
      </c>
    </row>
    <row r="985" spans="1:22" ht="17.25" customHeight="1" x14ac:dyDescent="0.3">
      <c r="A985" s="230">
        <v>418538</v>
      </c>
      <c r="B985" s="230" t="s">
        <v>2217</v>
      </c>
      <c r="C985" s="230" t="s">
        <v>66</v>
      </c>
      <c r="D985" s="230" t="s">
        <v>1492</v>
      </c>
      <c r="E985" s="230" t="s">
        <v>142</v>
      </c>
      <c r="F985" s="230">
        <v>35065</v>
      </c>
      <c r="G985" s="230" t="s">
        <v>276</v>
      </c>
      <c r="H985" s="230" t="s">
        <v>1377</v>
      </c>
      <c r="I985" s="230" t="s">
        <v>1412</v>
      </c>
      <c r="J985" s="230" t="s">
        <v>290</v>
      </c>
      <c r="K985" s="230">
        <v>2002</v>
      </c>
      <c r="L985" s="230" t="s">
        <v>276</v>
      </c>
    </row>
    <row r="986" spans="1:22" ht="17.25" customHeight="1" x14ac:dyDescent="0.3">
      <c r="A986" s="230">
        <v>409301</v>
      </c>
      <c r="B986" s="230" t="s">
        <v>2218</v>
      </c>
      <c r="C986" s="230" t="s">
        <v>390</v>
      </c>
      <c r="D986" s="230" t="s">
        <v>600</v>
      </c>
      <c r="E986" s="230" t="s">
        <v>141</v>
      </c>
      <c r="F986" s="230">
        <v>32070</v>
      </c>
      <c r="G986" s="230" t="s">
        <v>2219</v>
      </c>
      <c r="H986" s="230" t="s">
        <v>1377</v>
      </c>
      <c r="I986" s="230" t="s">
        <v>1412</v>
      </c>
      <c r="J986" s="230" t="s">
        <v>290</v>
      </c>
      <c r="K986" s="230">
        <v>2006</v>
      </c>
      <c r="L986" s="230" t="s">
        <v>276</v>
      </c>
      <c r="S986" s="230" t="s">
        <v>882</v>
      </c>
      <c r="T986" s="230" t="s">
        <v>882</v>
      </c>
      <c r="U986" s="230" t="s">
        <v>882</v>
      </c>
      <c r="V986" s="230" t="s">
        <v>882</v>
      </c>
    </row>
    <row r="987" spans="1:22" ht="17.25" customHeight="1" x14ac:dyDescent="0.3">
      <c r="A987" s="230">
        <v>425059</v>
      </c>
      <c r="B987" s="230" t="s">
        <v>2220</v>
      </c>
      <c r="C987" s="230" t="s">
        <v>467</v>
      </c>
      <c r="D987" s="230" t="s">
        <v>196</v>
      </c>
      <c r="E987" s="230" t="s">
        <v>142</v>
      </c>
      <c r="F987" s="230">
        <v>32895</v>
      </c>
      <c r="G987" s="230" t="s">
        <v>276</v>
      </c>
      <c r="H987" s="230" t="s">
        <v>1377</v>
      </c>
      <c r="I987" s="230" t="s">
        <v>1412</v>
      </c>
      <c r="J987" s="230" t="s">
        <v>290</v>
      </c>
      <c r="K987" s="230">
        <v>2007</v>
      </c>
      <c r="L987" s="230" t="s">
        <v>276</v>
      </c>
    </row>
    <row r="988" spans="1:22" ht="17.25" customHeight="1" x14ac:dyDescent="0.3">
      <c r="A988" s="230">
        <v>411839</v>
      </c>
      <c r="B988" s="230" t="s">
        <v>2222</v>
      </c>
      <c r="C988" s="230" t="s">
        <v>581</v>
      </c>
      <c r="D988" s="230" t="s">
        <v>2223</v>
      </c>
      <c r="E988" s="230" t="s">
        <v>141</v>
      </c>
      <c r="F988" s="230">
        <v>32932</v>
      </c>
      <c r="G988" s="230" t="s">
        <v>276</v>
      </c>
      <c r="H988" s="230" t="s">
        <v>1377</v>
      </c>
      <c r="I988" s="230" t="s">
        <v>1412</v>
      </c>
      <c r="J988" s="230" t="s">
        <v>291</v>
      </c>
      <c r="K988" s="230">
        <v>2008</v>
      </c>
      <c r="L988" s="230" t="s">
        <v>276</v>
      </c>
      <c r="U988" s="230" t="s">
        <v>882</v>
      </c>
      <c r="V988" s="230" t="s">
        <v>882</v>
      </c>
    </row>
    <row r="989" spans="1:22" ht="17.25" customHeight="1" x14ac:dyDescent="0.3">
      <c r="A989" s="230">
        <v>417728</v>
      </c>
      <c r="B989" s="230" t="s">
        <v>2224</v>
      </c>
      <c r="C989" s="230" t="s">
        <v>83</v>
      </c>
      <c r="D989" s="230" t="s">
        <v>222</v>
      </c>
      <c r="E989" s="230" t="s">
        <v>142</v>
      </c>
      <c r="F989" s="230">
        <v>33259</v>
      </c>
      <c r="G989" s="230" t="s">
        <v>276</v>
      </c>
      <c r="H989" s="230" t="s">
        <v>1377</v>
      </c>
      <c r="I989" s="230" t="s">
        <v>1412</v>
      </c>
      <c r="J989" s="230" t="s">
        <v>290</v>
      </c>
      <c r="K989" s="230">
        <v>2009</v>
      </c>
      <c r="L989" s="230" t="s">
        <v>276</v>
      </c>
    </row>
    <row r="990" spans="1:22" ht="17.25" customHeight="1" x14ac:dyDescent="0.3">
      <c r="A990" s="230">
        <v>415688</v>
      </c>
      <c r="B990" s="230" t="s">
        <v>2226</v>
      </c>
      <c r="C990" s="230" t="s">
        <v>83</v>
      </c>
      <c r="D990" s="230" t="s">
        <v>487</v>
      </c>
      <c r="E990" s="230" t="s">
        <v>141</v>
      </c>
      <c r="F990" s="230">
        <v>32874</v>
      </c>
      <c r="G990" s="230" t="s">
        <v>276</v>
      </c>
      <c r="H990" s="230" t="s">
        <v>1377</v>
      </c>
      <c r="I990" s="230" t="s">
        <v>1412</v>
      </c>
      <c r="J990" s="230" t="s">
        <v>291</v>
      </c>
      <c r="K990" s="230">
        <v>2010</v>
      </c>
      <c r="L990" s="230" t="s">
        <v>276</v>
      </c>
    </row>
    <row r="991" spans="1:22" ht="17.25" customHeight="1" x14ac:dyDescent="0.3">
      <c r="A991" s="230">
        <v>421720</v>
      </c>
      <c r="B991" s="230" t="s">
        <v>2227</v>
      </c>
      <c r="C991" s="230" t="s">
        <v>581</v>
      </c>
      <c r="D991" s="230" t="s">
        <v>2228</v>
      </c>
      <c r="E991" s="230" t="s">
        <v>142</v>
      </c>
      <c r="F991" s="230">
        <v>34727</v>
      </c>
      <c r="G991" s="230" t="s">
        <v>276</v>
      </c>
      <c r="H991" s="230" t="s">
        <v>1377</v>
      </c>
      <c r="I991" s="230" t="s">
        <v>1412</v>
      </c>
      <c r="K991" s="230">
        <v>2012</v>
      </c>
      <c r="L991" s="230" t="s">
        <v>276</v>
      </c>
    </row>
    <row r="992" spans="1:22" ht="17.25" customHeight="1" x14ac:dyDescent="0.3">
      <c r="A992" s="230">
        <v>420212</v>
      </c>
      <c r="B992" s="230" t="s">
        <v>2229</v>
      </c>
      <c r="C992" s="230" t="s">
        <v>381</v>
      </c>
      <c r="D992" s="230" t="s">
        <v>239</v>
      </c>
      <c r="E992" s="230" t="s">
        <v>141</v>
      </c>
      <c r="F992" s="230">
        <v>34709</v>
      </c>
      <c r="G992" s="230" t="s">
        <v>1619</v>
      </c>
      <c r="H992" s="230" t="s">
        <v>1377</v>
      </c>
      <c r="I992" s="230" t="s">
        <v>1412</v>
      </c>
      <c r="J992" s="230" t="s">
        <v>290</v>
      </c>
      <c r="K992" s="230">
        <v>2013</v>
      </c>
      <c r="L992" s="230" t="s">
        <v>276</v>
      </c>
    </row>
    <row r="993" spans="1:22" ht="17.25" customHeight="1" x14ac:dyDescent="0.3">
      <c r="A993" s="230">
        <v>418145</v>
      </c>
      <c r="B993" s="230" t="s">
        <v>2230</v>
      </c>
      <c r="C993" s="230" t="s">
        <v>1699</v>
      </c>
      <c r="D993" s="230" t="s">
        <v>366</v>
      </c>
      <c r="E993" s="230" t="s">
        <v>141</v>
      </c>
      <c r="F993" s="230">
        <v>35285</v>
      </c>
      <c r="G993" s="230" t="s">
        <v>276</v>
      </c>
      <c r="H993" s="230" t="s">
        <v>1377</v>
      </c>
      <c r="I993" s="230" t="s">
        <v>1412</v>
      </c>
      <c r="J993" s="230" t="s">
        <v>290</v>
      </c>
      <c r="K993" s="230">
        <v>2014</v>
      </c>
      <c r="L993" s="230" t="s">
        <v>276</v>
      </c>
    </row>
    <row r="994" spans="1:22" ht="17.25" customHeight="1" x14ac:dyDescent="0.3">
      <c r="A994" s="230">
        <v>421672</v>
      </c>
      <c r="B994" s="230" t="s">
        <v>2231</v>
      </c>
      <c r="C994" s="230" t="s">
        <v>623</v>
      </c>
      <c r="D994" s="230" t="s">
        <v>91</v>
      </c>
      <c r="E994" s="230" t="s">
        <v>141</v>
      </c>
      <c r="F994" s="230">
        <v>36161</v>
      </c>
      <c r="G994" s="230" t="s">
        <v>1625</v>
      </c>
      <c r="H994" s="230" t="s">
        <v>1377</v>
      </c>
      <c r="I994" s="230" t="s">
        <v>1412</v>
      </c>
      <c r="J994" s="230" t="s">
        <v>290</v>
      </c>
      <c r="K994" s="230">
        <v>2015</v>
      </c>
      <c r="L994" s="230" t="s">
        <v>276</v>
      </c>
    </row>
    <row r="995" spans="1:22" ht="17.25" customHeight="1" x14ac:dyDescent="0.3">
      <c r="A995" s="230">
        <v>421326</v>
      </c>
      <c r="B995" s="230" t="s">
        <v>2233</v>
      </c>
      <c r="C995" s="230" t="s">
        <v>495</v>
      </c>
      <c r="D995" s="230" t="s">
        <v>199</v>
      </c>
      <c r="E995" s="230" t="s">
        <v>142</v>
      </c>
      <c r="F995" s="230">
        <v>36132</v>
      </c>
      <c r="G995" s="230" t="s">
        <v>276</v>
      </c>
      <c r="H995" s="230" t="s">
        <v>1377</v>
      </c>
      <c r="I995" s="230" t="s">
        <v>1412</v>
      </c>
      <c r="J995" s="230" t="s">
        <v>291</v>
      </c>
      <c r="K995" s="230">
        <v>2017</v>
      </c>
      <c r="L995" s="230" t="s">
        <v>276</v>
      </c>
    </row>
    <row r="996" spans="1:22" ht="17.25" customHeight="1" x14ac:dyDescent="0.3">
      <c r="A996" s="230">
        <v>404136</v>
      </c>
      <c r="B996" s="230" t="s">
        <v>2234</v>
      </c>
      <c r="C996" s="230" t="s">
        <v>94</v>
      </c>
      <c r="D996" s="230" t="s">
        <v>2235</v>
      </c>
      <c r="E996" s="230" t="s">
        <v>141</v>
      </c>
      <c r="F996" s="230">
        <v>31321</v>
      </c>
      <c r="G996" s="230" t="s">
        <v>2236</v>
      </c>
      <c r="H996" s="230" t="s">
        <v>1377</v>
      </c>
      <c r="I996" s="230" t="s">
        <v>1412</v>
      </c>
      <c r="J996" s="230" t="s">
        <v>291</v>
      </c>
      <c r="K996" s="230">
        <v>2002</v>
      </c>
      <c r="L996" s="230" t="s">
        <v>281</v>
      </c>
      <c r="S996" s="230" t="s">
        <v>882</v>
      </c>
      <c r="T996" s="230" t="s">
        <v>882</v>
      </c>
      <c r="U996" s="230" t="s">
        <v>882</v>
      </c>
      <c r="V996" s="230" t="s">
        <v>882</v>
      </c>
    </row>
    <row r="997" spans="1:22" ht="17.25" customHeight="1" x14ac:dyDescent="0.3">
      <c r="A997" s="230">
        <v>421401</v>
      </c>
      <c r="B997" s="230" t="s">
        <v>2237</v>
      </c>
      <c r="C997" s="230" t="s">
        <v>75</v>
      </c>
      <c r="D997" s="230" t="s">
        <v>193</v>
      </c>
      <c r="E997" s="230" t="s">
        <v>141</v>
      </c>
      <c r="F997" s="230">
        <v>35869</v>
      </c>
      <c r="G997" s="230" t="s">
        <v>554</v>
      </c>
      <c r="H997" s="230" t="s">
        <v>1377</v>
      </c>
      <c r="I997" s="230" t="s">
        <v>1412</v>
      </c>
      <c r="J997" s="230" t="s">
        <v>291</v>
      </c>
      <c r="K997" s="230">
        <v>2016</v>
      </c>
      <c r="L997" s="230" t="s">
        <v>281</v>
      </c>
    </row>
    <row r="998" spans="1:22" ht="17.25" customHeight="1" x14ac:dyDescent="0.3">
      <c r="A998" s="230">
        <v>413571</v>
      </c>
      <c r="B998" s="230" t="s">
        <v>2239</v>
      </c>
      <c r="C998" s="230" t="s">
        <v>307</v>
      </c>
      <c r="D998" s="230" t="s">
        <v>477</v>
      </c>
      <c r="E998" s="230" t="s">
        <v>141</v>
      </c>
      <c r="F998" s="230">
        <v>29653</v>
      </c>
      <c r="G998" s="230" t="s">
        <v>2154</v>
      </c>
      <c r="H998" s="230" t="s">
        <v>1377</v>
      </c>
      <c r="I998" s="230" t="s">
        <v>1412</v>
      </c>
      <c r="J998" s="230" t="s">
        <v>291</v>
      </c>
      <c r="V998" s="230" t="s">
        <v>882</v>
      </c>
    </row>
    <row r="999" spans="1:22" ht="17.25" customHeight="1" x14ac:dyDescent="0.3">
      <c r="A999" s="230">
        <v>410519</v>
      </c>
      <c r="B999" s="230" t="s">
        <v>2168</v>
      </c>
      <c r="C999" s="230" t="s">
        <v>1015</v>
      </c>
      <c r="D999" s="230" t="s">
        <v>2242</v>
      </c>
      <c r="E999" s="230" t="s">
        <v>141</v>
      </c>
      <c r="F999" s="230">
        <v>29281</v>
      </c>
      <c r="G999" s="230" t="s">
        <v>278</v>
      </c>
      <c r="H999" s="230" t="s">
        <v>1377</v>
      </c>
      <c r="I999" s="230" t="s">
        <v>1412</v>
      </c>
      <c r="N999" s="230">
        <v>3134</v>
      </c>
      <c r="O999" s="230">
        <v>44425.514537037037</v>
      </c>
      <c r="P999" s="230">
        <v>15000</v>
      </c>
    </row>
    <row r="1000" spans="1:22" ht="17.25" customHeight="1" x14ac:dyDescent="0.3">
      <c r="A1000" s="230">
        <v>405724</v>
      </c>
      <c r="B1000" s="230" t="s">
        <v>2243</v>
      </c>
      <c r="C1000" s="230" t="s">
        <v>66</v>
      </c>
      <c r="D1000" s="230" t="s">
        <v>2244</v>
      </c>
      <c r="E1000" s="230" t="s">
        <v>141</v>
      </c>
      <c r="F1000" s="230">
        <v>29371</v>
      </c>
      <c r="G1000" s="230" t="s">
        <v>2245</v>
      </c>
      <c r="H1000" s="230" t="s">
        <v>1377</v>
      </c>
      <c r="I1000" s="230" t="s">
        <v>1412</v>
      </c>
      <c r="U1000" s="230" t="s">
        <v>882</v>
      </c>
      <c r="V1000" s="230" t="s">
        <v>882</v>
      </c>
    </row>
    <row r="1001" spans="1:22" ht="17.25" customHeight="1" x14ac:dyDescent="0.3">
      <c r="A1001" s="230">
        <v>402559</v>
      </c>
      <c r="B1001" s="230" t="s">
        <v>2247</v>
      </c>
      <c r="C1001" s="230" t="s">
        <v>698</v>
      </c>
      <c r="D1001" s="230" t="s">
        <v>2248</v>
      </c>
      <c r="E1001" s="230" t="s">
        <v>141</v>
      </c>
      <c r="F1001" s="230">
        <v>31350</v>
      </c>
      <c r="G1001" s="230" t="s">
        <v>2152</v>
      </c>
      <c r="H1001" s="230" t="s">
        <v>1377</v>
      </c>
      <c r="I1001" s="230" t="s">
        <v>1412</v>
      </c>
    </row>
    <row r="1002" spans="1:22" ht="17.25" customHeight="1" x14ac:dyDescent="0.3">
      <c r="A1002" s="230">
        <v>403991</v>
      </c>
      <c r="B1002" s="230" t="s">
        <v>2249</v>
      </c>
      <c r="C1002" s="230" t="s">
        <v>83</v>
      </c>
      <c r="D1002" s="230" t="s">
        <v>477</v>
      </c>
      <c r="E1002" s="230" t="s">
        <v>141</v>
      </c>
      <c r="F1002" s="230">
        <v>31490</v>
      </c>
      <c r="G1002" s="230" t="s">
        <v>2250</v>
      </c>
      <c r="H1002" s="230" t="s">
        <v>1377</v>
      </c>
      <c r="I1002" s="230" t="s">
        <v>1412</v>
      </c>
      <c r="N1002" s="230">
        <v>3093</v>
      </c>
      <c r="O1002" s="230">
        <v>44424</v>
      </c>
      <c r="P1002" s="230">
        <v>14000</v>
      </c>
    </row>
    <row r="1003" spans="1:22" ht="17.25" customHeight="1" x14ac:dyDescent="0.3">
      <c r="A1003" s="230">
        <v>408456</v>
      </c>
      <c r="B1003" s="230" t="s">
        <v>2239</v>
      </c>
      <c r="C1003" s="230" t="s">
        <v>105</v>
      </c>
      <c r="D1003" s="230" t="s">
        <v>2251</v>
      </c>
      <c r="E1003" s="230" t="s">
        <v>141</v>
      </c>
      <c r="F1003" s="230">
        <v>31618</v>
      </c>
      <c r="G1003" s="230" t="s">
        <v>2151</v>
      </c>
      <c r="H1003" s="230" t="s">
        <v>1377</v>
      </c>
      <c r="I1003" s="230" t="s">
        <v>1412</v>
      </c>
      <c r="S1003" s="230" t="s">
        <v>882</v>
      </c>
      <c r="V1003" s="230" t="s">
        <v>882</v>
      </c>
    </row>
    <row r="1004" spans="1:22" ht="17.25" customHeight="1" x14ac:dyDescent="0.3">
      <c r="A1004" s="230">
        <v>411547</v>
      </c>
      <c r="B1004" s="230" t="s">
        <v>2252</v>
      </c>
      <c r="C1004" s="230" t="s">
        <v>63</v>
      </c>
      <c r="D1004" s="230" t="s">
        <v>2253</v>
      </c>
      <c r="E1004" s="230" t="s">
        <v>141</v>
      </c>
      <c r="F1004" s="230">
        <v>31908</v>
      </c>
      <c r="G1004" s="230" t="s">
        <v>2209</v>
      </c>
      <c r="H1004" s="230" t="s">
        <v>1377</v>
      </c>
      <c r="I1004" s="230" t="s">
        <v>1412</v>
      </c>
      <c r="U1004" s="230" t="s">
        <v>882</v>
      </c>
      <c r="V1004" s="230" t="s">
        <v>882</v>
      </c>
    </row>
    <row r="1005" spans="1:22" ht="17.25" customHeight="1" x14ac:dyDescent="0.3">
      <c r="A1005" s="230">
        <v>411211</v>
      </c>
      <c r="B1005" s="230" t="s">
        <v>2254</v>
      </c>
      <c r="C1005" s="230" t="s">
        <v>2255</v>
      </c>
      <c r="D1005" s="230" t="s">
        <v>2184</v>
      </c>
      <c r="E1005" s="230" t="s">
        <v>142</v>
      </c>
      <c r="F1005" s="230">
        <v>31917</v>
      </c>
      <c r="G1005" s="230" t="s">
        <v>1605</v>
      </c>
      <c r="H1005" s="230" t="s">
        <v>1377</v>
      </c>
      <c r="I1005" s="230" t="s">
        <v>1412</v>
      </c>
      <c r="T1005" s="230" t="s">
        <v>882</v>
      </c>
      <c r="U1005" s="230" t="s">
        <v>882</v>
      </c>
      <c r="V1005" s="230" t="s">
        <v>882</v>
      </c>
    </row>
    <row r="1006" spans="1:22" ht="17.25" customHeight="1" x14ac:dyDescent="0.3">
      <c r="A1006" s="230">
        <v>411043</v>
      </c>
      <c r="B1006" s="230" t="s">
        <v>2259</v>
      </c>
      <c r="C1006" s="230" t="s">
        <v>389</v>
      </c>
      <c r="D1006" s="230" t="s">
        <v>2260</v>
      </c>
      <c r="E1006" s="230" t="s">
        <v>142</v>
      </c>
      <c r="F1006" s="230">
        <v>33266</v>
      </c>
      <c r="G1006" s="230" t="s">
        <v>276</v>
      </c>
      <c r="H1006" s="230" t="s">
        <v>1377</v>
      </c>
      <c r="I1006" s="230" t="s">
        <v>1412</v>
      </c>
      <c r="V1006" s="230" t="s">
        <v>882</v>
      </c>
    </row>
    <row r="1007" spans="1:22" ht="17.25" customHeight="1" x14ac:dyDescent="0.3">
      <c r="A1007" s="230">
        <v>403199</v>
      </c>
      <c r="B1007" s="230" t="s">
        <v>2262</v>
      </c>
      <c r="C1007" s="230" t="s">
        <v>515</v>
      </c>
      <c r="D1007" s="230" t="s">
        <v>2263</v>
      </c>
      <c r="E1007" s="230" t="s">
        <v>141</v>
      </c>
      <c r="F1007" s="230" t="s">
        <v>2264</v>
      </c>
      <c r="G1007" s="230" t="s">
        <v>1399</v>
      </c>
      <c r="H1007" s="230" t="s">
        <v>1377</v>
      </c>
      <c r="I1007" s="230" t="s">
        <v>1412</v>
      </c>
      <c r="U1007" s="230" t="s">
        <v>882</v>
      </c>
      <c r="V1007" s="230" t="s">
        <v>882</v>
      </c>
    </row>
    <row r="1008" spans="1:22" ht="17.25" customHeight="1" x14ac:dyDescent="0.3">
      <c r="A1008" s="230">
        <v>420934</v>
      </c>
      <c r="B1008" s="230" t="s">
        <v>2265</v>
      </c>
      <c r="C1008" s="230" t="s">
        <v>611</v>
      </c>
      <c r="D1008" s="230" t="s">
        <v>1492</v>
      </c>
      <c r="E1008" s="230" t="s">
        <v>141</v>
      </c>
      <c r="F1008" s="230">
        <v>34713</v>
      </c>
      <c r="G1008" s="230" t="s">
        <v>2139</v>
      </c>
      <c r="H1008" s="230" t="s">
        <v>1377</v>
      </c>
      <c r="I1008" s="230" t="s">
        <v>1412</v>
      </c>
      <c r="J1008" s="230" t="s">
        <v>290</v>
      </c>
      <c r="K1008" s="230">
        <v>2013</v>
      </c>
      <c r="L1008" s="230" t="s">
        <v>278</v>
      </c>
    </row>
    <row r="1009" spans="1:22" ht="17.25" customHeight="1" x14ac:dyDescent="0.3">
      <c r="A1009" s="230">
        <v>409846</v>
      </c>
      <c r="B1009" s="230" t="s">
        <v>2267</v>
      </c>
      <c r="C1009" s="230" t="s">
        <v>1700</v>
      </c>
      <c r="D1009" s="230" t="s">
        <v>2268</v>
      </c>
      <c r="E1009" s="230" t="s">
        <v>142</v>
      </c>
      <c r="F1009" s="230">
        <v>30700</v>
      </c>
      <c r="G1009" s="230" t="s">
        <v>276</v>
      </c>
      <c r="H1009" s="230" t="s">
        <v>1377</v>
      </c>
      <c r="I1009" s="230" t="s">
        <v>1412</v>
      </c>
      <c r="J1009" s="230" t="s">
        <v>291</v>
      </c>
      <c r="K1009" s="230">
        <v>2001</v>
      </c>
      <c r="L1009" s="230" t="s">
        <v>2269</v>
      </c>
    </row>
    <row r="1010" spans="1:22" ht="17.25" customHeight="1" x14ac:dyDescent="0.3">
      <c r="A1010" s="230">
        <v>419681</v>
      </c>
      <c r="B1010" s="230" t="s">
        <v>2270</v>
      </c>
      <c r="C1010" s="230" t="s">
        <v>1789</v>
      </c>
      <c r="D1010" s="230" t="s">
        <v>444</v>
      </c>
      <c r="E1010" s="230" t="s">
        <v>141</v>
      </c>
      <c r="F1010" s="230">
        <v>35228</v>
      </c>
      <c r="G1010" s="230" t="s">
        <v>276</v>
      </c>
      <c r="H1010" s="230" t="s">
        <v>1377</v>
      </c>
      <c r="I1010" s="230" t="s">
        <v>1412</v>
      </c>
      <c r="J1010" s="230" t="s">
        <v>290</v>
      </c>
      <c r="K1010" s="230">
        <v>2015</v>
      </c>
      <c r="L1010" s="230" t="s">
        <v>286</v>
      </c>
    </row>
    <row r="1011" spans="1:22" ht="17.25" customHeight="1" x14ac:dyDescent="0.3">
      <c r="A1011" s="230">
        <v>416758</v>
      </c>
      <c r="B1011" s="230" t="s">
        <v>2271</v>
      </c>
      <c r="C1011" s="230" t="s">
        <v>63</v>
      </c>
      <c r="D1011" s="230" t="s">
        <v>220</v>
      </c>
      <c r="E1011" s="230" t="s">
        <v>141</v>
      </c>
      <c r="F1011" s="230">
        <v>34335</v>
      </c>
      <c r="G1011" s="230" t="s">
        <v>276</v>
      </c>
      <c r="H1011" s="230" t="s">
        <v>1377</v>
      </c>
      <c r="I1011" s="230" t="s">
        <v>1412</v>
      </c>
      <c r="J1011" s="230" t="s">
        <v>290</v>
      </c>
      <c r="K1011" s="230">
        <v>2011</v>
      </c>
      <c r="L1011" s="230" t="s">
        <v>287</v>
      </c>
      <c r="U1011" s="230" t="s">
        <v>882</v>
      </c>
      <c r="V1011" s="230" t="s">
        <v>882</v>
      </c>
    </row>
    <row r="1012" spans="1:22" ht="17.25" customHeight="1" x14ac:dyDescent="0.3">
      <c r="A1012" s="230">
        <v>421252</v>
      </c>
      <c r="B1012" s="230" t="s">
        <v>2272</v>
      </c>
      <c r="C1012" s="230" t="s">
        <v>83</v>
      </c>
      <c r="D1012" s="230" t="s">
        <v>950</v>
      </c>
      <c r="E1012" s="230" t="s">
        <v>142</v>
      </c>
      <c r="F1012" s="230">
        <v>34564</v>
      </c>
      <c r="G1012" s="230" t="s">
        <v>276</v>
      </c>
      <c r="H1012" s="230" t="s">
        <v>1377</v>
      </c>
      <c r="I1012" s="230" t="s">
        <v>1412</v>
      </c>
      <c r="J1012" s="230" t="s">
        <v>290</v>
      </c>
      <c r="K1012" s="230">
        <v>2011</v>
      </c>
      <c r="L1012" s="230" t="s">
        <v>287</v>
      </c>
      <c r="U1012" s="230" t="s">
        <v>882</v>
      </c>
      <c r="V1012" s="230" t="s">
        <v>882</v>
      </c>
    </row>
    <row r="1013" spans="1:22" ht="17.25" customHeight="1" x14ac:dyDescent="0.3">
      <c r="A1013" s="230">
        <v>417457</v>
      </c>
      <c r="B1013" s="230" t="s">
        <v>2273</v>
      </c>
      <c r="C1013" s="230" t="s">
        <v>2274</v>
      </c>
      <c r="D1013" s="230" t="s">
        <v>351</v>
      </c>
      <c r="E1013" s="230" t="s">
        <v>141</v>
      </c>
      <c r="F1013" s="230">
        <v>34550</v>
      </c>
      <c r="G1013" s="230" t="s">
        <v>276</v>
      </c>
      <c r="H1013" s="230" t="s">
        <v>1377</v>
      </c>
      <c r="I1013" s="230" t="s">
        <v>1412</v>
      </c>
      <c r="J1013" s="230" t="s">
        <v>290</v>
      </c>
      <c r="K1013" s="230">
        <v>2013</v>
      </c>
      <c r="L1013" s="230" t="s">
        <v>287</v>
      </c>
      <c r="U1013" s="230" t="s">
        <v>882</v>
      </c>
      <c r="V1013" s="230" t="s">
        <v>882</v>
      </c>
    </row>
    <row r="1014" spans="1:22" ht="17.25" customHeight="1" x14ac:dyDescent="0.3">
      <c r="A1014" s="230">
        <v>420017</v>
      </c>
      <c r="B1014" s="230" t="s">
        <v>2275</v>
      </c>
      <c r="C1014" s="230" t="s">
        <v>453</v>
      </c>
      <c r="D1014" s="230" t="s">
        <v>548</v>
      </c>
      <c r="E1014" s="230" t="s">
        <v>141</v>
      </c>
      <c r="F1014" s="230">
        <v>35066</v>
      </c>
      <c r="G1014" s="230" t="s">
        <v>276</v>
      </c>
      <c r="H1014" s="230" t="s">
        <v>1377</v>
      </c>
      <c r="I1014" s="230" t="s">
        <v>1412</v>
      </c>
      <c r="J1014" s="230" t="s">
        <v>290</v>
      </c>
      <c r="K1014" s="230">
        <v>2014</v>
      </c>
      <c r="L1014" s="230" t="s">
        <v>287</v>
      </c>
    </row>
    <row r="1015" spans="1:22" ht="17.25" customHeight="1" x14ac:dyDescent="0.3">
      <c r="A1015" s="230">
        <v>418488</v>
      </c>
      <c r="B1015" s="230" t="s">
        <v>2276</v>
      </c>
      <c r="C1015" s="230" t="s">
        <v>442</v>
      </c>
      <c r="D1015" s="230" t="s">
        <v>670</v>
      </c>
      <c r="E1015" s="230" t="s">
        <v>142</v>
      </c>
      <c r="F1015" s="230">
        <v>35361</v>
      </c>
      <c r="G1015" s="230" t="s">
        <v>276</v>
      </c>
      <c r="H1015" s="230" t="s">
        <v>1377</v>
      </c>
      <c r="I1015" s="230" t="s">
        <v>1412</v>
      </c>
      <c r="J1015" s="230" t="s">
        <v>290</v>
      </c>
      <c r="K1015" s="230">
        <v>2014</v>
      </c>
      <c r="L1015" s="230" t="s">
        <v>287</v>
      </c>
    </row>
    <row r="1016" spans="1:22" ht="17.25" customHeight="1" x14ac:dyDescent="0.3">
      <c r="A1016" s="230">
        <v>420140</v>
      </c>
      <c r="B1016" s="230" t="s">
        <v>2277</v>
      </c>
      <c r="C1016" s="230" t="s">
        <v>96</v>
      </c>
      <c r="D1016" s="230" t="s">
        <v>232</v>
      </c>
      <c r="E1016" s="230" t="s">
        <v>141</v>
      </c>
      <c r="F1016" s="230">
        <v>35450</v>
      </c>
      <c r="G1016" s="230" t="s">
        <v>276</v>
      </c>
      <c r="H1016" s="230" t="s">
        <v>1377</v>
      </c>
      <c r="I1016" s="230" t="s">
        <v>1412</v>
      </c>
      <c r="J1016" s="230" t="s">
        <v>290</v>
      </c>
      <c r="K1016" s="230">
        <v>2014</v>
      </c>
      <c r="L1016" s="230" t="s">
        <v>287</v>
      </c>
    </row>
    <row r="1017" spans="1:22" ht="17.25" customHeight="1" x14ac:dyDescent="0.3">
      <c r="A1017" s="230">
        <v>420914</v>
      </c>
      <c r="B1017" s="230" t="s">
        <v>2279</v>
      </c>
      <c r="C1017" s="230" t="s">
        <v>640</v>
      </c>
      <c r="D1017" s="230" t="s">
        <v>2280</v>
      </c>
      <c r="E1017" s="230" t="s">
        <v>141</v>
      </c>
      <c r="F1017" s="230">
        <v>35796</v>
      </c>
      <c r="G1017" s="230" t="s">
        <v>276</v>
      </c>
      <c r="H1017" s="230" t="s">
        <v>1377</v>
      </c>
      <c r="I1017" s="230" t="s">
        <v>1412</v>
      </c>
      <c r="J1017" s="230" t="s">
        <v>290</v>
      </c>
      <c r="K1017" s="230">
        <v>2016</v>
      </c>
      <c r="L1017" s="230" t="s">
        <v>287</v>
      </c>
    </row>
    <row r="1018" spans="1:22" ht="17.25" customHeight="1" x14ac:dyDescent="0.3">
      <c r="A1018" s="230">
        <v>424303</v>
      </c>
      <c r="B1018" s="230" t="s">
        <v>2282</v>
      </c>
      <c r="C1018" s="230" t="s">
        <v>63</v>
      </c>
      <c r="D1018" s="230" t="s">
        <v>224</v>
      </c>
      <c r="E1018" s="230" t="s">
        <v>142</v>
      </c>
      <c r="F1018" s="230">
        <v>36244</v>
      </c>
      <c r="G1018" s="230" t="s">
        <v>276</v>
      </c>
      <c r="H1018" s="230" t="s">
        <v>1377</v>
      </c>
      <c r="I1018" s="230" t="s">
        <v>1412</v>
      </c>
      <c r="J1018" s="230" t="s">
        <v>290</v>
      </c>
      <c r="K1018" s="230">
        <v>2017</v>
      </c>
      <c r="L1018" s="230" t="s">
        <v>287</v>
      </c>
    </row>
    <row r="1019" spans="1:22" ht="17.25" customHeight="1" x14ac:dyDescent="0.3">
      <c r="A1019" s="230">
        <v>423530</v>
      </c>
      <c r="B1019" s="230" t="s">
        <v>2286</v>
      </c>
      <c r="C1019" s="230" t="s">
        <v>85</v>
      </c>
      <c r="D1019" s="230" t="s">
        <v>510</v>
      </c>
      <c r="E1019" s="230" t="s">
        <v>142</v>
      </c>
      <c r="F1019" s="230">
        <v>35992</v>
      </c>
      <c r="G1019" s="230" t="s">
        <v>276</v>
      </c>
      <c r="H1019" s="230" t="s">
        <v>1377</v>
      </c>
      <c r="I1019" s="230" t="s">
        <v>1412</v>
      </c>
      <c r="J1019" s="230" t="s">
        <v>291</v>
      </c>
      <c r="K1019" s="230">
        <v>2016</v>
      </c>
      <c r="L1019" s="230" t="s">
        <v>278</v>
      </c>
    </row>
    <row r="1020" spans="1:22" ht="17.25" customHeight="1" x14ac:dyDescent="0.3">
      <c r="A1020" s="230">
        <v>415839</v>
      </c>
      <c r="B1020" s="230" t="s">
        <v>2287</v>
      </c>
      <c r="C1020" s="230" t="s">
        <v>380</v>
      </c>
      <c r="D1020" s="230" t="s">
        <v>232</v>
      </c>
      <c r="E1020" s="230" t="s">
        <v>142</v>
      </c>
      <c r="F1020" s="230">
        <v>24968</v>
      </c>
      <c r="G1020" s="230" t="s">
        <v>276</v>
      </c>
      <c r="H1020" s="230" t="s">
        <v>1377</v>
      </c>
      <c r="I1020" s="230" t="s">
        <v>1412</v>
      </c>
      <c r="J1020" s="230" t="s">
        <v>290</v>
      </c>
      <c r="K1020" s="230">
        <v>1977</v>
      </c>
      <c r="L1020" s="230" t="s">
        <v>276</v>
      </c>
    </row>
    <row r="1021" spans="1:22" ht="17.25" customHeight="1" x14ac:dyDescent="0.3">
      <c r="A1021" s="230">
        <v>400897</v>
      </c>
      <c r="B1021" s="230" t="s">
        <v>2288</v>
      </c>
      <c r="C1021" s="230" t="s">
        <v>497</v>
      </c>
      <c r="D1021" s="230" t="s">
        <v>444</v>
      </c>
      <c r="E1021" s="230" t="s">
        <v>142</v>
      </c>
      <c r="F1021" s="230">
        <v>25408</v>
      </c>
      <c r="G1021" s="230" t="s">
        <v>276</v>
      </c>
      <c r="H1021" s="230" t="s">
        <v>1377</v>
      </c>
      <c r="I1021" s="230" t="s">
        <v>1412</v>
      </c>
      <c r="J1021" s="230" t="s">
        <v>290</v>
      </c>
      <c r="K1021" s="230">
        <v>1988</v>
      </c>
      <c r="L1021" s="230" t="s">
        <v>276</v>
      </c>
    </row>
    <row r="1022" spans="1:22" ht="17.25" customHeight="1" x14ac:dyDescent="0.3">
      <c r="A1022" s="230">
        <v>408253</v>
      </c>
      <c r="B1022" s="230" t="s">
        <v>2290</v>
      </c>
      <c r="C1022" s="230" t="s">
        <v>540</v>
      </c>
      <c r="D1022" s="230" t="s">
        <v>262</v>
      </c>
      <c r="E1022" s="230" t="s">
        <v>142</v>
      </c>
      <c r="F1022" s="230">
        <v>26794</v>
      </c>
      <c r="G1022" s="230" t="s">
        <v>276</v>
      </c>
      <c r="H1022" s="230" t="s">
        <v>1377</v>
      </c>
      <c r="I1022" s="230" t="s">
        <v>1412</v>
      </c>
      <c r="J1022" s="230" t="s">
        <v>291</v>
      </c>
      <c r="K1022" s="230">
        <v>1993</v>
      </c>
      <c r="L1022" s="230" t="s">
        <v>276</v>
      </c>
    </row>
    <row r="1023" spans="1:22" ht="17.25" customHeight="1" x14ac:dyDescent="0.3">
      <c r="A1023" s="230">
        <v>424846</v>
      </c>
      <c r="B1023" s="230" t="s">
        <v>2293</v>
      </c>
      <c r="C1023" s="230" t="s">
        <v>101</v>
      </c>
      <c r="D1023" s="230" t="s">
        <v>450</v>
      </c>
      <c r="E1023" s="230" t="s">
        <v>141</v>
      </c>
      <c r="F1023" s="230">
        <v>28887</v>
      </c>
      <c r="G1023" s="230" t="s">
        <v>276</v>
      </c>
      <c r="H1023" s="230" t="s">
        <v>1377</v>
      </c>
      <c r="I1023" s="230" t="s">
        <v>1412</v>
      </c>
      <c r="J1023" s="230" t="s">
        <v>290</v>
      </c>
      <c r="K1023" s="230">
        <v>1996</v>
      </c>
      <c r="L1023" s="230" t="s">
        <v>276</v>
      </c>
    </row>
    <row r="1024" spans="1:22" ht="17.25" customHeight="1" x14ac:dyDescent="0.3">
      <c r="A1024" s="230">
        <v>424324</v>
      </c>
      <c r="B1024" s="230" t="s">
        <v>2295</v>
      </c>
      <c r="C1024" s="230" t="s">
        <v>615</v>
      </c>
      <c r="D1024" s="230" t="s">
        <v>205</v>
      </c>
      <c r="E1024" s="230" t="s">
        <v>142</v>
      </c>
      <c r="F1024" s="230">
        <v>28915</v>
      </c>
      <c r="G1024" s="230" t="s">
        <v>276</v>
      </c>
      <c r="H1024" s="230" t="s">
        <v>1377</v>
      </c>
      <c r="I1024" s="230" t="s">
        <v>1412</v>
      </c>
      <c r="J1024" s="230" t="s">
        <v>291</v>
      </c>
      <c r="K1024" s="230">
        <v>1997</v>
      </c>
      <c r="L1024" s="230" t="s">
        <v>276</v>
      </c>
    </row>
    <row r="1025" spans="1:22" ht="17.25" customHeight="1" x14ac:dyDescent="0.3">
      <c r="A1025" s="230">
        <v>406632</v>
      </c>
      <c r="B1025" s="230" t="s">
        <v>2296</v>
      </c>
      <c r="C1025" s="230" t="s">
        <v>371</v>
      </c>
      <c r="D1025" s="230" t="s">
        <v>230</v>
      </c>
      <c r="E1025" s="230" t="s">
        <v>141</v>
      </c>
      <c r="F1025" s="230">
        <v>29199</v>
      </c>
      <c r="G1025" s="230" t="s">
        <v>276</v>
      </c>
      <c r="H1025" s="230" t="s">
        <v>1377</v>
      </c>
      <c r="I1025" s="230" t="s">
        <v>1412</v>
      </c>
      <c r="J1025" s="230" t="s">
        <v>1401</v>
      </c>
      <c r="K1025" s="230">
        <v>1998</v>
      </c>
      <c r="L1025" s="230" t="s">
        <v>276</v>
      </c>
      <c r="S1025" s="230" t="s">
        <v>882</v>
      </c>
      <c r="U1025" s="230" t="s">
        <v>882</v>
      </c>
      <c r="V1025" s="230" t="s">
        <v>882</v>
      </c>
    </row>
    <row r="1026" spans="1:22" ht="17.25" customHeight="1" x14ac:dyDescent="0.3">
      <c r="A1026" s="230">
        <v>422937</v>
      </c>
      <c r="B1026" s="230" t="s">
        <v>2299</v>
      </c>
      <c r="C1026" s="230" t="s">
        <v>2300</v>
      </c>
      <c r="D1026" s="230" t="s">
        <v>223</v>
      </c>
      <c r="E1026" s="230" t="s">
        <v>142</v>
      </c>
      <c r="F1026" s="230">
        <v>29587</v>
      </c>
      <c r="G1026" s="230" t="s">
        <v>276</v>
      </c>
      <c r="H1026" s="230" t="s">
        <v>1377</v>
      </c>
      <c r="I1026" s="230" t="s">
        <v>1412</v>
      </c>
      <c r="J1026" s="230" t="s">
        <v>290</v>
      </c>
      <c r="K1026" s="230">
        <v>1998</v>
      </c>
      <c r="L1026" s="230" t="s">
        <v>276</v>
      </c>
    </row>
    <row r="1027" spans="1:22" ht="17.25" customHeight="1" x14ac:dyDescent="0.3">
      <c r="A1027" s="230">
        <v>403471</v>
      </c>
      <c r="B1027" s="230" t="s">
        <v>2301</v>
      </c>
      <c r="C1027" s="230" t="s">
        <v>87</v>
      </c>
      <c r="D1027" s="230" t="s">
        <v>241</v>
      </c>
      <c r="E1027" s="230" t="s">
        <v>142</v>
      </c>
      <c r="F1027" s="230">
        <v>29596</v>
      </c>
      <c r="G1027" s="230" t="s">
        <v>276</v>
      </c>
      <c r="H1027" s="230" t="s">
        <v>1377</v>
      </c>
      <c r="I1027" s="230" t="s">
        <v>1412</v>
      </c>
      <c r="J1027" s="230" t="s">
        <v>290</v>
      </c>
      <c r="K1027" s="230">
        <v>1998</v>
      </c>
      <c r="L1027" s="230" t="s">
        <v>276</v>
      </c>
    </row>
    <row r="1028" spans="1:22" ht="17.25" customHeight="1" x14ac:dyDescent="0.3">
      <c r="A1028" s="230">
        <v>406082</v>
      </c>
      <c r="B1028" s="230" t="s">
        <v>2302</v>
      </c>
      <c r="C1028" s="230" t="s">
        <v>2215</v>
      </c>
      <c r="D1028" s="230" t="s">
        <v>2303</v>
      </c>
      <c r="E1028" s="230" t="s">
        <v>141</v>
      </c>
      <c r="F1028" s="230">
        <v>30068</v>
      </c>
      <c r="G1028" s="230" t="s">
        <v>276</v>
      </c>
      <c r="H1028" s="230" t="s">
        <v>1377</v>
      </c>
      <c r="I1028" s="230" t="s">
        <v>1412</v>
      </c>
      <c r="J1028" s="230" t="s">
        <v>290</v>
      </c>
      <c r="K1028" s="230">
        <v>1998</v>
      </c>
      <c r="L1028" s="230" t="s">
        <v>276</v>
      </c>
    </row>
    <row r="1029" spans="1:22" ht="17.25" customHeight="1" x14ac:dyDescent="0.3">
      <c r="A1029" s="230">
        <v>423102</v>
      </c>
      <c r="B1029" s="230" t="s">
        <v>2304</v>
      </c>
      <c r="C1029" s="230" t="s">
        <v>63</v>
      </c>
      <c r="D1029" s="230" t="s">
        <v>228</v>
      </c>
      <c r="E1029" s="230" t="s">
        <v>142</v>
      </c>
      <c r="F1029" s="230">
        <v>32035</v>
      </c>
      <c r="G1029" s="230" t="s">
        <v>276</v>
      </c>
      <c r="H1029" s="230" t="s">
        <v>1377</v>
      </c>
      <c r="I1029" s="230" t="s">
        <v>1412</v>
      </c>
      <c r="J1029" s="230" t="s">
        <v>290</v>
      </c>
      <c r="K1029" s="230">
        <v>1998</v>
      </c>
      <c r="L1029" s="230" t="s">
        <v>276</v>
      </c>
    </row>
    <row r="1030" spans="1:22" ht="17.25" customHeight="1" x14ac:dyDescent="0.3">
      <c r="A1030" s="230">
        <v>409053</v>
      </c>
      <c r="B1030" s="230" t="s">
        <v>2305</v>
      </c>
      <c r="C1030" s="230" t="s">
        <v>63</v>
      </c>
      <c r="D1030" s="230" t="s">
        <v>2306</v>
      </c>
      <c r="E1030" s="230" t="s">
        <v>141</v>
      </c>
      <c r="F1030" s="230">
        <v>29221</v>
      </c>
      <c r="G1030" s="230" t="s">
        <v>276</v>
      </c>
      <c r="H1030" s="230" t="s">
        <v>1377</v>
      </c>
      <c r="I1030" s="230" t="s">
        <v>1412</v>
      </c>
      <c r="J1030" s="230" t="s">
        <v>291</v>
      </c>
      <c r="K1030" s="230">
        <v>1998</v>
      </c>
      <c r="L1030" s="230" t="s">
        <v>276</v>
      </c>
      <c r="V1030" s="230" t="s">
        <v>882</v>
      </c>
    </row>
    <row r="1031" spans="1:22" ht="17.25" customHeight="1" x14ac:dyDescent="0.3">
      <c r="A1031" s="230">
        <v>424996</v>
      </c>
      <c r="B1031" s="230" t="s">
        <v>2307</v>
      </c>
      <c r="C1031" s="230" t="s">
        <v>682</v>
      </c>
      <c r="D1031" s="230" t="s">
        <v>541</v>
      </c>
      <c r="E1031" s="230" t="s">
        <v>141</v>
      </c>
      <c r="F1031" s="230">
        <v>29787</v>
      </c>
      <c r="G1031" s="230" t="s">
        <v>276</v>
      </c>
      <c r="H1031" s="230" t="s">
        <v>1377</v>
      </c>
      <c r="I1031" s="230" t="s">
        <v>1412</v>
      </c>
      <c r="J1031" s="230" t="s">
        <v>291</v>
      </c>
      <c r="K1031" s="230">
        <v>1998</v>
      </c>
      <c r="L1031" s="230" t="s">
        <v>276</v>
      </c>
    </row>
    <row r="1032" spans="1:22" ht="17.25" customHeight="1" x14ac:dyDescent="0.3">
      <c r="A1032" s="230">
        <v>400440</v>
      </c>
      <c r="B1032" s="230" t="s">
        <v>2308</v>
      </c>
      <c r="C1032" s="230" t="s">
        <v>606</v>
      </c>
      <c r="D1032" s="230" t="s">
        <v>227</v>
      </c>
      <c r="E1032" s="230" t="s">
        <v>142</v>
      </c>
      <c r="F1032" s="230">
        <v>28858</v>
      </c>
      <c r="G1032" s="230" t="s">
        <v>276</v>
      </c>
      <c r="H1032" s="230" t="s">
        <v>1377</v>
      </c>
      <c r="I1032" s="230" t="s">
        <v>1412</v>
      </c>
      <c r="J1032" s="230" t="s">
        <v>1401</v>
      </c>
      <c r="K1032" s="230">
        <v>1999</v>
      </c>
      <c r="L1032" s="230" t="s">
        <v>276</v>
      </c>
      <c r="N1032" s="230">
        <v>3002</v>
      </c>
      <c r="O1032" s="230">
        <v>44419.533101851855</v>
      </c>
      <c r="P1032" s="230">
        <v>29000</v>
      </c>
    </row>
    <row r="1033" spans="1:22" ht="17.25" customHeight="1" x14ac:dyDescent="0.3">
      <c r="A1033" s="230">
        <v>424767</v>
      </c>
      <c r="B1033" s="230" t="s">
        <v>872</v>
      </c>
      <c r="C1033" s="230" t="s">
        <v>81</v>
      </c>
      <c r="D1033" s="230" t="s">
        <v>265</v>
      </c>
      <c r="E1033" s="230" t="s">
        <v>142</v>
      </c>
      <c r="F1033" s="230">
        <v>29722</v>
      </c>
      <c r="G1033" s="230" t="s">
        <v>276</v>
      </c>
      <c r="H1033" s="230" t="s">
        <v>1377</v>
      </c>
      <c r="I1033" s="230" t="s">
        <v>1412</v>
      </c>
      <c r="J1033" s="230" t="s">
        <v>291</v>
      </c>
      <c r="K1033" s="230">
        <v>1999</v>
      </c>
      <c r="L1033" s="230" t="s">
        <v>276</v>
      </c>
    </row>
    <row r="1034" spans="1:22" ht="17.25" customHeight="1" x14ac:dyDescent="0.3">
      <c r="A1034" s="230">
        <v>408993</v>
      </c>
      <c r="B1034" s="230" t="s">
        <v>2312</v>
      </c>
      <c r="C1034" s="230" t="s">
        <v>415</v>
      </c>
      <c r="D1034" s="230" t="s">
        <v>360</v>
      </c>
      <c r="E1034" s="230" t="s">
        <v>142</v>
      </c>
      <c r="F1034" s="230">
        <v>30065</v>
      </c>
      <c r="G1034" s="230" t="s">
        <v>276</v>
      </c>
      <c r="H1034" s="230" t="s">
        <v>1377</v>
      </c>
      <c r="I1034" s="230" t="s">
        <v>1412</v>
      </c>
      <c r="J1034" s="230" t="s">
        <v>290</v>
      </c>
      <c r="K1034" s="230">
        <v>2000</v>
      </c>
      <c r="L1034" s="230" t="s">
        <v>276</v>
      </c>
      <c r="U1034" s="230" t="s">
        <v>882</v>
      </c>
      <c r="V1034" s="230" t="s">
        <v>882</v>
      </c>
    </row>
    <row r="1035" spans="1:22" ht="17.25" customHeight="1" x14ac:dyDescent="0.3">
      <c r="A1035" s="230">
        <v>411006</v>
      </c>
      <c r="B1035" s="230" t="s">
        <v>2313</v>
      </c>
      <c r="C1035" s="230" t="s">
        <v>83</v>
      </c>
      <c r="D1035" s="230" t="s">
        <v>213</v>
      </c>
      <c r="E1035" s="230" t="s">
        <v>142</v>
      </c>
      <c r="F1035" s="230">
        <v>31509</v>
      </c>
      <c r="G1035" s="230" t="s">
        <v>276</v>
      </c>
      <c r="H1035" s="230" t="s">
        <v>1377</v>
      </c>
      <c r="I1035" s="230" t="s">
        <v>1412</v>
      </c>
      <c r="J1035" s="230" t="s">
        <v>290</v>
      </c>
      <c r="K1035" s="230">
        <v>2000</v>
      </c>
      <c r="L1035" s="230" t="s">
        <v>276</v>
      </c>
      <c r="S1035" s="230" t="s">
        <v>882</v>
      </c>
      <c r="T1035" s="230" t="s">
        <v>882</v>
      </c>
      <c r="U1035" s="230" t="s">
        <v>882</v>
      </c>
      <c r="V1035" s="230" t="s">
        <v>882</v>
      </c>
    </row>
    <row r="1036" spans="1:22" ht="17.25" customHeight="1" x14ac:dyDescent="0.3">
      <c r="A1036" s="230">
        <v>418323</v>
      </c>
      <c r="B1036" s="230" t="s">
        <v>2314</v>
      </c>
      <c r="C1036" s="230" t="s">
        <v>101</v>
      </c>
      <c r="D1036" s="230" t="s">
        <v>548</v>
      </c>
      <c r="E1036" s="230" t="s">
        <v>141</v>
      </c>
      <c r="F1036" s="230">
        <v>29799</v>
      </c>
      <c r="G1036" s="230" t="s">
        <v>276</v>
      </c>
      <c r="H1036" s="230" t="s">
        <v>1377</v>
      </c>
      <c r="I1036" s="230" t="s">
        <v>1412</v>
      </c>
      <c r="J1036" s="230" t="s">
        <v>291</v>
      </c>
      <c r="K1036" s="230">
        <v>2000</v>
      </c>
      <c r="L1036" s="230" t="s">
        <v>276</v>
      </c>
      <c r="T1036" s="230" t="s">
        <v>882</v>
      </c>
      <c r="U1036" s="230" t="s">
        <v>882</v>
      </c>
      <c r="V1036" s="230" t="s">
        <v>882</v>
      </c>
    </row>
    <row r="1037" spans="1:22" ht="17.25" customHeight="1" x14ac:dyDescent="0.3">
      <c r="A1037" s="230">
        <v>424298</v>
      </c>
      <c r="B1037" s="230" t="s">
        <v>2315</v>
      </c>
      <c r="C1037" s="230" t="s">
        <v>2316</v>
      </c>
      <c r="D1037" s="230" t="s">
        <v>196</v>
      </c>
      <c r="E1037" s="230" t="s">
        <v>142</v>
      </c>
      <c r="F1037" s="230">
        <v>30155</v>
      </c>
      <c r="G1037" s="230" t="s">
        <v>276</v>
      </c>
      <c r="H1037" s="230" t="s">
        <v>1377</v>
      </c>
      <c r="I1037" s="230" t="s">
        <v>1412</v>
      </c>
      <c r="J1037" s="230" t="s">
        <v>291</v>
      </c>
      <c r="K1037" s="230">
        <v>2000</v>
      </c>
      <c r="L1037" s="230" t="s">
        <v>276</v>
      </c>
    </row>
    <row r="1038" spans="1:22" ht="17.25" customHeight="1" x14ac:dyDescent="0.3">
      <c r="A1038" s="230">
        <v>407590</v>
      </c>
      <c r="B1038" s="230" t="s">
        <v>2318</v>
      </c>
      <c r="C1038" s="230" t="s">
        <v>433</v>
      </c>
      <c r="D1038" s="230" t="s">
        <v>191</v>
      </c>
      <c r="E1038" s="230" t="s">
        <v>142</v>
      </c>
      <c r="F1038" s="230">
        <v>29961</v>
      </c>
      <c r="G1038" s="230" t="s">
        <v>276</v>
      </c>
      <c r="H1038" s="230" t="s">
        <v>1377</v>
      </c>
      <c r="I1038" s="230" t="s">
        <v>1412</v>
      </c>
      <c r="J1038" s="230" t="s">
        <v>290</v>
      </c>
      <c r="K1038" s="230">
        <v>2001</v>
      </c>
      <c r="L1038" s="230" t="s">
        <v>276</v>
      </c>
      <c r="U1038" s="230" t="s">
        <v>882</v>
      </c>
      <c r="V1038" s="230" t="s">
        <v>882</v>
      </c>
    </row>
    <row r="1039" spans="1:22" ht="17.25" customHeight="1" x14ac:dyDescent="0.3">
      <c r="A1039" s="230">
        <v>422319</v>
      </c>
      <c r="B1039" s="230" t="s">
        <v>2319</v>
      </c>
      <c r="C1039" s="230" t="s">
        <v>371</v>
      </c>
      <c r="D1039" s="230" t="s">
        <v>345</v>
      </c>
      <c r="E1039" s="230" t="s">
        <v>142</v>
      </c>
      <c r="F1039" s="230">
        <v>29998</v>
      </c>
      <c r="G1039" s="230" t="s">
        <v>276</v>
      </c>
      <c r="H1039" s="230" t="s">
        <v>1377</v>
      </c>
      <c r="I1039" s="230" t="s">
        <v>1412</v>
      </c>
      <c r="J1039" s="230" t="s">
        <v>290</v>
      </c>
      <c r="K1039" s="230">
        <v>2001</v>
      </c>
      <c r="L1039" s="230" t="s">
        <v>276</v>
      </c>
    </row>
    <row r="1040" spans="1:22" ht="17.25" customHeight="1" x14ac:dyDescent="0.3">
      <c r="A1040" s="230">
        <v>411336</v>
      </c>
      <c r="B1040" s="230" t="s">
        <v>2320</v>
      </c>
      <c r="C1040" s="230" t="s">
        <v>84</v>
      </c>
      <c r="D1040" s="230" t="s">
        <v>204</v>
      </c>
      <c r="E1040" s="230" t="s">
        <v>142</v>
      </c>
      <c r="F1040" s="230">
        <v>30166</v>
      </c>
      <c r="G1040" s="230" t="s">
        <v>276</v>
      </c>
      <c r="H1040" s="230" t="s">
        <v>1377</v>
      </c>
      <c r="I1040" s="230" t="s">
        <v>1412</v>
      </c>
      <c r="J1040" s="230" t="s">
        <v>290</v>
      </c>
      <c r="K1040" s="230">
        <v>2001</v>
      </c>
      <c r="L1040" s="230" t="s">
        <v>276</v>
      </c>
    </row>
    <row r="1041" spans="1:22" ht="17.25" customHeight="1" x14ac:dyDescent="0.3">
      <c r="A1041" s="230">
        <v>414445</v>
      </c>
      <c r="B1041" s="230" t="s">
        <v>2321</v>
      </c>
      <c r="C1041" s="230" t="s">
        <v>71</v>
      </c>
      <c r="D1041" s="230" t="s">
        <v>205</v>
      </c>
      <c r="E1041" s="230" t="s">
        <v>141</v>
      </c>
      <c r="F1041" s="230">
        <v>30330</v>
      </c>
      <c r="G1041" s="230" t="s">
        <v>276</v>
      </c>
      <c r="H1041" s="230" t="s">
        <v>1377</v>
      </c>
      <c r="I1041" s="230" t="s">
        <v>1412</v>
      </c>
      <c r="J1041" s="230" t="s">
        <v>290</v>
      </c>
      <c r="K1041" s="230">
        <v>2001</v>
      </c>
      <c r="L1041" s="230" t="s">
        <v>276</v>
      </c>
    </row>
    <row r="1042" spans="1:22" ht="17.25" customHeight="1" x14ac:dyDescent="0.3">
      <c r="A1042" s="230">
        <v>408540</v>
      </c>
      <c r="B1042" s="230" t="s">
        <v>2322</v>
      </c>
      <c r="C1042" s="230" t="s">
        <v>343</v>
      </c>
      <c r="D1042" s="230" t="s">
        <v>448</v>
      </c>
      <c r="E1042" s="230" t="s">
        <v>142</v>
      </c>
      <c r="F1042" s="230">
        <v>30638</v>
      </c>
      <c r="G1042" s="230" t="s">
        <v>276</v>
      </c>
      <c r="H1042" s="230" t="s">
        <v>1377</v>
      </c>
      <c r="I1042" s="230" t="s">
        <v>1412</v>
      </c>
      <c r="J1042" s="230" t="s">
        <v>290</v>
      </c>
      <c r="K1042" s="230">
        <v>2001</v>
      </c>
      <c r="L1042" s="230" t="s">
        <v>276</v>
      </c>
      <c r="S1042" s="230" t="s">
        <v>882</v>
      </c>
      <c r="T1042" s="230" t="s">
        <v>882</v>
      </c>
      <c r="U1042" s="230" t="s">
        <v>882</v>
      </c>
      <c r="V1042" s="230" t="s">
        <v>882</v>
      </c>
    </row>
    <row r="1043" spans="1:22" ht="17.25" customHeight="1" x14ac:dyDescent="0.3">
      <c r="A1043" s="230">
        <v>401090</v>
      </c>
      <c r="B1043" s="230" t="s">
        <v>2324</v>
      </c>
      <c r="C1043" s="230" t="s">
        <v>64</v>
      </c>
      <c r="D1043" s="230" t="s">
        <v>2325</v>
      </c>
      <c r="E1043" s="230" t="s">
        <v>141</v>
      </c>
      <c r="F1043" s="230">
        <v>30536</v>
      </c>
      <c r="G1043" s="230" t="s">
        <v>276</v>
      </c>
      <c r="H1043" s="230" t="s">
        <v>1377</v>
      </c>
      <c r="I1043" s="230" t="s">
        <v>1412</v>
      </c>
      <c r="J1043" s="230" t="s">
        <v>291</v>
      </c>
      <c r="K1043" s="230">
        <v>2001</v>
      </c>
      <c r="L1043" s="230" t="s">
        <v>276</v>
      </c>
      <c r="T1043" s="230" t="s">
        <v>882</v>
      </c>
      <c r="U1043" s="230" t="s">
        <v>882</v>
      </c>
      <c r="V1043" s="230" t="s">
        <v>882</v>
      </c>
    </row>
    <row r="1044" spans="1:22" ht="17.25" customHeight="1" x14ac:dyDescent="0.3">
      <c r="A1044" s="230">
        <v>401002</v>
      </c>
      <c r="B1044" s="230" t="s">
        <v>2326</v>
      </c>
      <c r="C1044" s="230" t="s">
        <v>83</v>
      </c>
      <c r="D1044" s="230" t="s">
        <v>2327</v>
      </c>
      <c r="E1044" s="230" t="s">
        <v>142</v>
      </c>
      <c r="F1044" s="230">
        <v>30593</v>
      </c>
      <c r="G1044" s="230" t="s">
        <v>276</v>
      </c>
      <c r="H1044" s="230" t="s">
        <v>1377</v>
      </c>
      <c r="I1044" s="230" t="s">
        <v>1412</v>
      </c>
      <c r="J1044" s="230" t="s">
        <v>291</v>
      </c>
      <c r="K1044" s="230">
        <v>2001</v>
      </c>
      <c r="L1044" s="230" t="s">
        <v>276</v>
      </c>
    </row>
    <row r="1045" spans="1:22" ht="17.25" customHeight="1" x14ac:dyDescent="0.3">
      <c r="A1045" s="230">
        <v>401209</v>
      </c>
      <c r="B1045" s="230" t="s">
        <v>2328</v>
      </c>
      <c r="C1045" s="230" t="s">
        <v>75</v>
      </c>
      <c r="D1045" s="230" t="s">
        <v>2329</v>
      </c>
      <c r="E1045" s="230" t="s">
        <v>141</v>
      </c>
      <c r="F1045" s="230">
        <v>30660</v>
      </c>
      <c r="G1045" s="230" t="s">
        <v>276</v>
      </c>
      <c r="H1045" s="230" t="s">
        <v>1377</v>
      </c>
      <c r="I1045" s="230" t="s">
        <v>1412</v>
      </c>
      <c r="J1045" s="230" t="s">
        <v>291</v>
      </c>
      <c r="K1045" s="230">
        <v>2001</v>
      </c>
      <c r="L1045" s="230" t="s">
        <v>276</v>
      </c>
      <c r="U1045" s="230" t="s">
        <v>882</v>
      </c>
      <c r="V1045" s="230" t="s">
        <v>882</v>
      </c>
    </row>
    <row r="1046" spans="1:22" ht="17.25" customHeight="1" x14ac:dyDescent="0.3">
      <c r="A1046" s="230">
        <v>403948</v>
      </c>
      <c r="B1046" s="230" t="s">
        <v>2330</v>
      </c>
      <c r="C1046" s="230" t="s">
        <v>388</v>
      </c>
      <c r="D1046" s="230" t="s">
        <v>450</v>
      </c>
      <c r="E1046" s="230" t="s">
        <v>142</v>
      </c>
      <c r="F1046" s="230">
        <v>30682</v>
      </c>
      <c r="G1046" s="230" t="s">
        <v>276</v>
      </c>
      <c r="H1046" s="230" t="s">
        <v>1377</v>
      </c>
      <c r="I1046" s="230" t="s">
        <v>1412</v>
      </c>
      <c r="J1046" s="230" t="s">
        <v>291</v>
      </c>
      <c r="K1046" s="230">
        <v>2001</v>
      </c>
      <c r="L1046" s="230" t="s">
        <v>276</v>
      </c>
    </row>
    <row r="1047" spans="1:22" ht="17.25" customHeight="1" x14ac:dyDescent="0.3">
      <c r="A1047" s="230">
        <v>421729</v>
      </c>
      <c r="B1047" s="230" t="s">
        <v>2331</v>
      </c>
      <c r="C1047" s="230" t="s">
        <v>125</v>
      </c>
      <c r="D1047" s="230" t="s">
        <v>575</v>
      </c>
      <c r="E1047" s="230" t="s">
        <v>142</v>
      </c>
      <c r="F1047" s="230">
        <v>30794</v>
      </c>
      <c r="G1047" s="230" t="s">
        <v>1514</v>
      </c>
      <c r="H1047" s="230" t="s">
        <v>1377</v>
      </c>
      <c r="I1047" s="230" t="s">
        <v>1412</v>
      </c>
      <c r="J1047" s="230" t="s">
        <v>291</v>
      </c>
      <c r="K1047" s="230">
        <v>2001</v>
      </c>
      <c r="L1047" s="230" t="s">
        <v>276</v>
      </c>
    </row>
    <row r="1048" spans="1:22" ht="17.25" customHeight="1" x14ac:dyDescent="0.3">
      <c r="A1048" s="230">
        <v>402503</v>
      </c>
      <c r="B1048" s="230" t="s">
        <v>2332</v>
      </c>
      <c r="C1048" s="230" t="s">
        <v>71</v>
      </c>
      <c r="D1048" s="230" t="s">
        <v>2333</v>
      </c>
      <c r="E1048" s="230" t="s">
        <v>141</v>
      </c>
      <c r="F1048" s="230">
        <v>30574</v>
      </c>
      <c r="G1048" s="230" t="s">
        <v>276</v>
      </c>
      <c r="H1048" s="230" t="s">
        <v>1377</v>
      </c>
      <c r="I1048" s="230" t="s">
        <v>1412</v>
      </c>
      <c r="J1048" s="230" t="s">
        <v>291</v>
      </c>
      <c r="K1048" s="230">
        <v>2001</v>
      </c>
      <c r="L1048" s="230" t="s">
        <v>276</v>
      </c>
    </row>
    <row r="1049" spans="1:22" ht="17.25" customHeight="1" x14ac:dyDescent="0.3">
      <c r="A1049" s="230">
        <v>415348</v>
      </c>
      <c r="B1049" s="230" t="s">
        <v>2335</v>
      </c>
      <c r="C1049" s="230" t="s">
        <v>75</v>
      </c>
      <c r="D1049" s="230" t="s">
        <v>612</v>
      </c>
      <c r="E1049" s="230" t="s">
        <v>141</v>
      </c>
      <c r="F1049" s="230">
        <v>30321</v>
      </c>
      <c r="G1049" s="230" t="s">
        <v>276</v>
      </c>
      <c r="H1049" s="230" t="s">
        <v>1377</v>
      </c>
      <c r="I1049" s="230" t="s">
        <v>1412</v>
      </c>
      <c r="J1049" s="230" t="s">
        <v>290</v>
      </c>
      <c r="K1049" s="230">
        <v>2002</v>
      </c>
      <c r="L1049" s="230" t="s">
        <v>276</v>
      </c>
      <c r="T1049" s="230" t="s">
        <v>882</v>
      </c>
      <c r="U1049" s="230" t="s">
        <v>882</v>
      </c>
      <c r="V1049" s="230" t="s">
        <v>882</v>
      </c>
    </row>
    <row r="1050" spans="1:22" ht="17.25" customHeight="1" x14ac:dyDescent="0.3">
      <c r="A1050" s="230">
        <v>403753</v>
      </c>
      <c r="B1050" s="230" t="s">
        <v>2336</v>
      </c>
      <c r="C1050" s="230" t="s">
        <v>361</v>
      </c>
      <c r="D1050" s="230" t="s">
        <v>2337</v>
      </c>
      <c r="E1050" s="230" t="s">
        <v>142</v>
      </c>
      <c r="F1050" s="230">
        <v>30406</v>
      </c>
      <c r="G1050" s="230" t="s">
        <v>276</v>
      </c>
      <c r="H1050" s="230" t="s">
        <v>1377</v>
      </c>
      <c r="I1050" s="230" t="s">
        <v>1412</v>
      </c>
      <c r="J1050" s="230" t="s">
        <v>290</v>
      </c>
      <c r="K1050" s="230">
        <v>2002</v>
      </c>
      <c r="L1050" s="230" t="s">
        <v>276</v>
      </c>
    </row>
    <row r="1051" spans="1:22" ht="17.25" customHeight="1" x14ac:dyDescent="0.3">
      <c r="A1051" s="230">
        <v>423197</v>
      </c>
      <c r="B1051" s="230" t="s">
        <v>2338</v>
      </c>
      <c r="C1051" s="230" t="s">
        <v>654</v>
      </c>
      <c r="D1051" s="230" t="s">
        <v>517</v>
      </c>
      <c r="E1051" s="230" t="s">
        <v>142</v>
      </c>
      <c r="F1051" s="230">
        <v>30814</v>
      </c>
      <c r="G1051" s="230" t="s">
        <v>276</v>
      </c>
      <c r="H1051" s="230" t="s">
        <v>1377</v>
      </c>
      <c r="I1051" s="230" t="s">
        <v>1412</v>
      </c>
      <c r="J1051" s="230" t="s">
        <v>290</v>
      </c>
      <c r="K1051" s="230">
        <v>2002</v>
      </c>
      <c r="L1051" s="230" t="s">
        <v>276</v>
      </c>
    </row>
    <row r="1052" spans="1:22" ht="17.25" customHeight="1" x14ac:dyDescent="0.3">
      <c r="A1052" s="230">
        <v>413731</v>
      </c>
      <c r="B1052" s="230" t="s">
        <v>2339</v>
      </c>
      <c r="C1052" s="230" t="s">
        <v>403</v>
      </c>
      <c r="D1052" s="230" t="s">
        <v>2340</v>
      </c>
      <c r="E1052" s="230" t="s">
        <v>142</v>
      </c>
      <c r="F1052" s="230">
        <v>30847</v>
      </c>
      <c r="G1052" s="230" t="s">
        <v>1582</v>
      </c>
      <c r="H1052" s="230" t="s">
        <v>1377</v>
      </c>
      <c r="I1052" s="230" t="s">
        <v>1412</v>
      </c>
      <c r="J1052" s="230" t="s">
        <v>290</v>
      </c>
      <c r="K1052" s="230">
        <v>2002</v>
      </c>
      <c r="L1052" s="230" t="s">
        <v>276</v>
      </c>
      <c r="N1052" s="230">
        <v>2859</v>
      </c>
      <c r="O1052" s="230">
        <v>44409.458425925928</v>
      </c>
      <c r="P1052" s="230">
        <v>54000</v>
      </c>
    </row>
    <row r="1053" spans="1:22" ht="17.25" customHeight="1" x14ac:dyDescent="0.3">
      <c r="A1053" s="230">
        <v>421330</v>
      </c>
      <c r="B1053" s="230" t="s">
        <v>2341</v>
      </c>
      <c r="C1053" s="230" t="s">
        <v>67</v>
      </c>
      <c r="D1053" s="230" t="s">
        <v>2342</v>
      </c>
      <c r="E1053" s="230" t="s">
        <v>142</v>
      </c>
      <c r="F1053" s="230">
        <v>30901</v>
      </c>
      <c r="G1053" s="230" t="s">
        <v>276</v>
      </c>
      <c r="H1053" s="230" t="s">
        <v>1377</v>
      </c>
      <c r="I1053" s="230" t="s">
        <v>1412</v>
      </c>
      <c r="J1053" s="230" t="s">
        <v>290</v>
      </c>
      <c r="K1053" s="230">
        <v>2002</v>
      </c>
      <c r="L1053" s="230" t="s">
        <v>276</v>
      </c>
    </row>
    <row r="1054" spans="1:22" ht="17.25" customHeight="1" x14ac:dyDescent="0.3">
      <c r="A1054" s="230">
        <v>405917</v>
      </c>
      <c r="B1054" s="230" t="s">
        <v>2343</v>
      </c>
      <c r="C1054" s="230" t="s">
        <v>2344</v>
      </c>
      <c r="D1054" s="230" t="s">
        <v>2345</v>
      </c>
      <c r="E1054" s="230" t="s">
        <v>142</v>
      </c>
      <c r="F1054" s="230">
        <v>31249</v>
      </c>
      <c r="G1054" s="230" t="s">
        <v>276</v>
      </c>
      <c r="H1054" s="230" t="s">
        <v>1377</v>
      </c>
      <c r="I1054" s="230" t="s">
        <v>1412</v>
      </c>
      <c r="J1054" s="230" t="s">
        <v>290</v>
      </c>
      <c r="K1054" s="230">
        <v>2002</v>
      </c>
      <c r="L1054" s="230" t="s">
        <v>276</v>
      </c>
    </row>
    <row r="1055" spans="1:22" ht="17.25" customHeight="1" x14ac:dyDescent="0.3">
      <c r="A1055" s="230">
        <v>412981</v>
      </c>
      <c r="B1055" s="230" t="s">
        <v>2347</v>
      </c>
      <c r="C1055" s="230" t="s">
        <v>776</v>
      </c>
      <c r="D1055" s="230" t="s">
        <v>342</v>
      </c>
      <c r="E1055" s="230" t="s">
        <v>142</v>
      </c>
      <c r="F1055" s="230">
        <v>31413</v>
      </c>
      <c r="G1055" s="230" t="s">
        <v>276</v>
      </c>
      <c r="H1055" s="230" t="s">
        <v>1377</v>
      </c>
      <c r="I1055" s="230" t="s">
        <v>1412</v>
      </c>
      <c r="J1055" s="230" t="s">
        <v>1401</v>
      </c>
      <c r="K1055" s="230">
        <v>2003</v>
      </c>
      <c r="L1055" s="230" t="s">
        <v>276</v>
      </c>
      <c r="U1055" s="230" t="s">
        <v>882</v>
      </c>
      <c r="V1055" s="230" t="s">
        <v>882</v>
      </c>
    </row>
    <row r="1056" spans="1:22" ht="17.25" customHeight="1" x14ac:dyDescent="0.3">
      <c r="A1056" s="230">
        <v>415115</v>
      </c>
      <c r="B1056" s="230" t="s">
        <v>2350</v>
      </c>
      <c r="C1056" s="230" t="s">
        <v>2351</v>
      </c>
      <c r="D1056" s="230" t="s">
        <v>378</v>
      </c>
      <c r="E1056" s="230" t="s">
        <v>142</v>
      </c>
      <c r="F1056" s="230">
        <v>30877</v>
      </c>
      <c r="G1056" s="230" t="s">
        <v>276</v>
      </c>
      <c r="H1056" s="230" t="s">
        <v>1377</v>
      </c>
      <c r="I1056" s="230" t="s">
        <v>1412</v>
      </c>
      <c r="J1056" s="230" t="s">
        <v>290</v>
      </c>
      <c r="K1056" s="230">
        <v>2003</v>
      </c>
      <c r="L1056" s="230" t="s">
        <v>276</v>
      </c>
      <c r="U1056" s="230" t="s">
        <v>882</v>
      </c>
      <c r="V1056" s="230" t="s">
        <v>882</v>
      </c>
    </row>
    <row r="1057" spans="1:22" ht="17.25" customHeight="1" x14ac:dyDescent="0.3">
      <c r="A1057" s="230">
        <v>403751</v>
      </c>
      <c r="B1057" s="230" t="s">
        <v>2352</v>
      </c>
      <c r="C1057" s="230" t="s">
        <v>112</v>
      </c>
      <c r="D1057" s="230" t="s">
        <v>211</v>
      </c>
      <c r="E1057" s="230" t="s">
        <v>142</v>
      </c>
      <c r="F1057" s="230">
        <v>31052</v>
      </c>
      <c r="G1057" s="230" t="s">
        <v>276</v>
      </c>
      <c r="H1057" s="230" t="s">
        <v>1377</v>
      </c>
      <c r="I1057" s="230" t="s">
        <v>1412</v>
      </c>
      <c r="J1057" s="230" t="s">
        <v>290</v>
      </c>
      <c r="K1057" s="230">
        <v>2003</v>
      </c>
      <c r="L1057" s="230" t="s">
        <v>276</v>
      </c>
      <c r="S1057" s="230" t="s">
        <v>882</v>
      </c>
      <c r="T1057" s="230" t="s">
        <v>882</v>
      </c>
      <c r="U1057" s="230" t="s">
        <v>882</v>
      </c>
      <c r="V1057" s="230" t="s">
        <v>882</v>
      </c>
    </row>
    <row r="1058" spans="1:22" ht="17.25" customHeight="1" x14ac:dyDescent="0.3">
      <c r="A1058" s="230">
        <v>406496</v>
      </c>
      <c r="B1058" s="230" t="s">
        <v>2353</v>
      </c>
      <c r="C1058" s="230" t="s">
        <v>2354</v>
      </c>
      <c r="D1058" s="230" t="s">
        <v>2355</v>
      </c>
      <c r="E1058" s="230" t="s">
        <v>141</v>
      </c>
      <c r="F1058" s="230">
        <v>31088</v>
      </c>
      <c r="G1058" s="230" t="s">
        <v>276</v>
      </c>
      <c r="H1058" s="230" t="s">
        <v>1377</v>
      </c>
      <c r="I1058" s="230" t="s">
        <v>1412</v>
      </c>
      <c r="J1058" s="230" t="s">
        <v>290</v>
      </c>
      <c r="K1058" s="230">
        <v>2003</v>
      </c>
      <c r="L1058" s="230" t="s">
        <v>276</v>
      </c>
      <c r="S1058" s="230" t="s">
        <v>882</v>
      </c>
      <c r="T1058" s="230" t="s">
        <v>882</v>
      </c>
      <c r="U1058" s="230" t="s">
        <v>882</v>
      </c>
      <c r="V1058" s="230" t="s">
        <v>882</v>
      </c>
    </row>
    <row r="1059" spans="1:22" ht="17.25" customHeight="1" x14ac:dyDescent="0.3">
      <c r="A1059" s="230">
        <v>409845</v>
      </c>
      <c r="B1059" s="230" t="s">
        <v>2356</v>
      </c>
      <c r="C1059" s="230" t="s">
        <v>64</v>
      </c>
      <c r="D1059" s="230" t="s">
        <v>450</v>
      </c>
      <c r="E1059" s="230" t="s">
        <v>142</v>
      </c>
      <c r="F1059" s="230">
        <v>31187</v>
      </c>
      <c r="G1059" s="230" t="s">
        <v>276</v>
      </c>
      <c r="H1059" s="230" t="s">
        <v>1377</v>
      </c>
      <c r="I1059" s="230" t="s">
        <v>1412</v>
      </c>
      <c r="J1059" s="230" t="s">
        <v>290</v>
      </c>
      <c r="K1059" s="230">
        <v>2003</v>
      </c>
      <c r="L1059" s="230" t="s">
        <v>276</v>
      </c>
      <c r="S1059" s="230" t="s">
        <v>882</v>
      </c>
      <c r="T1059" s="230" t="s">
        <v>882</v>
      </c>
      <c r="U1059" s="230" t="s">
        <v>882</v>
      </c>
      <c r="V1059" s="230" t="s">
        <v>882</v>
      </c>
    </row>
    <row r="1060" spans="1:22" ht="17.25" customHeight="1" x14ac:dyDescent="0.3">
      <c r="A1060" s="230">
        <v>416211</v>
      </c>
      <c r="B1060" s="230" t="s">
        <v>2357</v>
      </c>
      <c r="C1060" s="230" t="s">
        <v>83</v>
      </c>
      <c r="D1060" s="230" t="s">
        <v>194</v>
      </c>
      <c r="E1060" s="230" t="s">
        <v>142</v>
      </c>
      <c r="F1060" s="230">
        <v>31295</v>
      </c>
      <c r="G1060" s="230" t="s">
        <v>276</v>
      </c>
      <c r="H1060" s="230" t="s">
        <v>1377</v>
      </c>
      <c r="I1060" s="230" t="s">
        <v>1412</v>
      </c>
      <c r="J1060" s="230" t="s">
        <v>290</v>
      </c>
      <c r="K1060" s="230">
        <v>2003</v>
      </c>
      <c r="L1060" s="230" t="s">
        <v>276</v>
      </c>
    </row>
    <row r="1061" spans="1:22" ht="17.25" customHeight="1" x14ac:dyDescent="0.3">
      <c r="A1061" s="230">
        <v>424296</v>
      </c>
      <c r="B1061" s="230" t="s">
        <v>2358</v>
      </c>
      <c r="C1061" s="230" t="s">
        <v>2359</v>
      </c>
      <c r="D1061" s="230" t="s">
        <v>2278</v>
      </c>
      <c r="E1061" s="230" t="s">
        <v>142</v>
      </c>
      <c r="F1061" s="230">
        <v>31413</v>
      </c>
      <c r="G1061" s="230" t="s">
        <v>276</v>
      </c>
      <c r="H1061" s="230" t="s">
        <v>1377</v>
      </c>
      <c r="I1061" s="230" t="s">
        <v>1412</v>
      </c>
      <c r="J1061" s="230" t="s">
        <v>290</v>
      </c>
      <c r="K1061" s="230">
        <v>2003</v>
      </c>
      <c r="L1061" s="230" t="s">
        <v>276</v>
      </c>
    </row>
    <row r="1062" spans="1:22" ht="17.25" customHeight="1" x14ac:dyDescent="0.3">
      <c r="A1062" s="230">
        <v>406756</v>
      </c>
      <c r="B1062" s="230" t="s">
        <v>2360</v>
      </c>
      <c r="C1062" s="230" t="s">
        <v>2361</v>
      </c>
      <c r="D1062" s="230" t="s">
        <v>196</v>
      </c>
      <c r="E1062" s="230" t="s">
        <v>141</v>
      </c>
      <c r="F1062" s="230">
        <v>31790</v>
      </c>
      <c r="G1062" s="230" t="s">
        <v>276</v>
      </c>
      <c r="H1062" s="230" t="s">
        <v>1377</v>
      </c>
      <c r="I1062" s="230" t="s">
        <v>1412</v>
      </c>
      <c r="J1062" s="230" t="s">
        <v>290</v>
      </c>
      <c r="K1062" s="230">
        <v>2003</v>
      </c>
      <c r="L1062" s="230" t="s">
        <v>276</v>
      </c>
      <c r="S1062" s="230" t="s">
        <v>882</v>
      </c>
      <c r="T1062" s="230" t="s">
        <v>882</v>
      </c>
      <c r="U1062" s="230" t="s">
        <v>882</v>
      </c>
      <c r="V1062" s="230" t="s">
        <v>882</v>
      </c>
    </row>
    <row r="1063" spans="1:22" ht="17.25" customHeight="1" x14ac:dyDescent="0.3">
      <c r="A1063" s="230">
        <v>402915</v>
      </c>
      <c r="B1063" s="230" t="s">
        <v>2363</v>
      </c>
      <c r="C1063" s="230" t="s">
        <v>2364</v>
      </c>
      <c r="D1063" s="230" t="s">
        <v>2365</v>
      </c>
      <c r="E1063" s="230" t="s">
        <v>141</v>
      </c>
      <c r="F1063" s="230">
        <v>31274</v>
      </c>
      <c r="G1063" s="230" t="s">
        <v>276</v>
      </c>
      <c r="H1063" s="230" t="s">
        <v>1377</v>
      </c>
      <c r="I1063" s="230" t="s">
        <v>1412</v>
      </c>
      <c r="J1063" s="230" t="s">
        <v>291</v>
      </c>
      <c r="K1063" s="230">
        <v>2003</v>
      </c>
      <c r="L1063" s="230" t="s">
        <v>276</v>
      </c>
    </row>
    <row r="1064" spans="1:22" ht="17.25" customHeight="1" x14ac:dyDescent="0.3">
      <c r="A1064" s="230">
        <v>420336</v>
      </c>
      <c r="B1064" s="230" t="s">
        <v>2366</v>
      </c>
      <c r="C1064" s="230" t="s">
        <v>615</v>
      </c>
      <c r="D1064" s="230" t="s">
        <v>209</v>
      </c>
      <c r="E1064" s="230" t="s">
        <v>142</v>
      </c>
      <c r="F1064" s="230">
        <v>31162</v>
      </c>
      <c r="G1064" s="230" t="s">
        <v>276</v>
      </c>
      <c r="H1064" s="230" t="s">
        <v>1377</v>
      </c>
      <c r="I1064" s="230" t="s">
        <v>1412</v>
      </c>
      <c r="J1064" s="230" t="s">
        <v>290</v>
      </c>
      <c r="K1064" s="230">
        <v>2004</v>
      </c>
      <c r="L1064" s="230" t="s">
        <v>276</v>
      </c>
    </row>
    <row r="1065" spans="1:22" ht="17.25" customHeight="1" x14ac:dyDescent="0.3">
      <c r="A1065" s="230">
        <v>409016</v>
      </c>
      <c r="B1065" s="230" t="s">
        <v>2367</v>
      </c>
      <c r="C1065" s="230" t="s">
        <v>397</v>
      </c>
      <c r="D1065" s="230" t="s">
        <v>222</v>
      </c>
      <c r="E1065" s="230" t="s">
        <v>141</v>
      </c>
      <c r="F1065" s="230">
        <v>31225</v>
      </c>
      <c r="G1065" s="230" t="s">
        <v>276</v>
      </c>
      <c r="H1065" s="230" t="s">
        <v>1377</v>
      </c>
      <c r="I1065" s="230" t="s">
        <v>1412</v>
      </c>
      <c r="J1065" s="230" t="s">
        <v>290</v>
      </c>
      <c r="K1065" s="230">
        <v>2004</v>
      </c>
      <c r="L1065" s="230" t="s">
        <v>276</v>
      </c>
      <c r="N1065" s="230">
        <v>3098</v>
      </c>
      <c r="O1065" s="230">
        <v>44424.572002314817</v>
      </c>
      <c r="P1065" s="230">
        <v>10000</v>
      </c>
    </row>
    <row r="1066" spans="1:22" ht="17.25" customHeight="1" x14ac:dyDescent="0.3">
      <c r="A1066" s="230">
        <v>408908</v>
      </c>
      <c r="B1066" s="230" t="s">
        <v>2368</v>
      </c>
      <c r="C1066" s="230" t="s">
        <v>126</v>
      </c>
      <c r="D1066" s="230" t="s">
        <v>766</v>
      </c>
      <c r="E1066" s="230" t="s">
        <v>142</v>
      </c>
      <c r="F1066" s="230">
        <v>31237</v>
      </c>
      <c r="G1066" s="230" t="s">
        <v>276</v>
      </c>
      <c r="H1066" s="230" t="s">
        <v>1377</v>
      </c>
      <c r="I1066" s="230" t="s">
        <v>1412</v>
      </c>
      <c r="J1066" s="230" t="s">
        <v>290</v>
      </c>
      <c r="K1066" s="230">
        <v>2004</v>
      </c>
      <c r="L1066" s="230" t="s">
        <v>276</v>
      </c>
      <c r="N1066" s="230">
        <v>2860</v>
      </c>
      <c r="O1066" s="230">
        <v>44409.476504629631</v>
      </c>
      <c r="P1066" s="230">
        <v>7500</v>
      </c>
    </row>
    <row r="1067" spans="1:22" ht="17.25" customHeight="1" x14ac:dyDescent="0.3">
      <c r="A1067" s="230">
        <v>414297</v>
      </c>
      <c r="B1067" s="230" t="s">
        <v>2369</v>
      </c>
      <c r="C1067" s="230" t="s">
        <v>68</v>
      </c>
      <c r="D1067" s="230" t="s">
        <v>2370</v>
      </c>
      <c r="E1067" s="230" t="s">
        <v>142</v>
      </c>
      <c r="F1067" s="230">
        <v>31414</v>
      </c>
      <c r="G1067" s="230" t="s">
        <v>276</v>
      </c>
      <c r="H1067" s="230" t="s">
        <v>1377</v>
      </c>
      <c r="I1067" s="230" t="s">
        <v>1412</v>
      </c>
      <c r="J1067" s="230" t="s">
        <v>290</v>
      </c>
      <c r="K1067" s="230">
        <v>2004</v>
      </c>
      <c r="L1067" s="230" t="s">
        <v>276</v>
      </c>
    </row>
    <row r="1068" spans="1:22" ht="17.25" customHeight="1" x14ac:dyDescent="0.3">
      <c r="A1068" s="230">
        <v>417763</v>
      </c>
      <c r="B1068" s="230" t="s">
        <v>2371</v>
      </c>
      <c r="C1068" s="230" t="s">
        <v>403</v>
      </c>
      <c r="D1068" s="230" t="s">
        <v>448</v>
      </c>
      <c r="E1068" s="230" t="s">
        <v>141</v>
      </c>
      <c r="F1068" s="230">
        <v>31513</v>
      </c>
      <c r="G1068" s="230" t="s">
        <v>276</v>
      </c>
      <c r="H1068" s="230" t="s">
        <v>1377</v>
      </c>
      <c r="I1068" s="230" t="s">
        <v>1412</v>
      </c>
      <c r="J1068" s="230" t="s">
        <v>290</v>
      </c>
      <c r="K1068" s="230">
        <v>2004</v>
      </c>
      <c r="L1068" s="230" t="s">
        <v>276</v>
      </c>
    </row>
    <row r="1069" spans="1:22" ht="17.25" customHeight="1" x14ac:dyDescent="0.3">
      <c r="A1069" s="230">
        <v>408205</v>
      </c>
      <c r="B1069" s="230" t="s">
        <v>2376</v>
      </c>
      <c r="C1069" s="230" t="s">
        <v>79</v>
      </c>
      <c r="D1069" s="230" t="s">
        <v>353</v>
      </c>
      <c r="E1069" s="230" t="s">
        <v>142</v>
      </c>
      <c r="F1069" s="230">
        <v>29885</v>
      </c>
      <c r="G1069" s="230" t="s">
        <v>276</v>
      </c>
      <c r="H1069" s="230" t="s">
        <v>1377</v>
      </c>
      <c r="I1069" s="230" t="s">
        <v>1412</v>
      </c>
      <c r="J1069" s="230" t="s">
        <v>291</v>
      </c>
      <c r="K1069" s="230">
        <v>2004</v>
      </c>
      <c r="L1069" s="230" t="s">
        <v>276</v>
      </c>
      <c r="N1069" s="230">
        <v>3148</v>
      </c>
      <c r="O1069" s="230">
        <v>44426.433541666665</v>
      </c>
      <c r="P1069" s="230">
        <v>17500</v>
      </c>
    </row>
    <row r="1070" spans="1:22" ht="17.25" customHeight="1" x14ac:dyDescent="0.3">
      <c r="A1070" s="230">
        <v>405918</v>
      </c>
      <c r="B1070" s="230" t="s">
        <v>2377</v>
      </c>
      <c r="C1070" s="230" t="s">
        <v>434</v>
      </c>
      <c r="D1070" s="230" t="s">
        <v>231</v>
      </c>
      <c r="E1070" s="230" t="s">
        <v>142</v>
      </c>
      <c r="F1070" s="230">
        <v>31829</v>
      </c>
      <c r="G1070" s="230" t="s">
        <v>276</v>
      </c>
      <c r="H1070" s="230" t="s">
        <v>1377</v>
      </c>
      <c r="I1070" s="230" t="s">
        <v>1412</v>
      </c>
      <c r="J1070" s="230" t="s">
        <v>1402</v>
      </c>
      <c r="K1070" s="230">
        <v>2005</v>
      </c>
      <c r="L1070" s="230" t="s">
        <v>276</v>
      </c>
      <c r="S1070" s="230" t="s">
        <v>882</v>
      </c>
      <c r="T1070" s="230" t="s">
        <v>882</v>
      </c>
      <c r="U1070" s="230" t="s">
        <v>882</v>
      </c>
      <c r="V1070" s="230" t="s">
        <v>882</v>
      </c>
    </row>
    <row r="1071" spans="1:22" ht="17.25" customHeight="1" x14ac:dyDescent="0.3">
      <c r="A1071" s="230">
        <v>406430</v>
      </c>
      <c r="B1071" s="230" t="s">
        <v>2378</v>
      </c>
      <c r="C1071" s="230" t="s">
        <v>79</v>
      </c>
      <c r="D1071" s="230" t="s">
        <v>1829</v>
      </c>
      <c r="E1071" s="230" t="s">
        <v>141</v>
      </c>
      <c r="F1071" s="230">
        <v>31546</v>
      </c>
      <c r="G1071" s="230" t="s">
        <v>276</v>
      </c>
      <c r="H1071" s="230" t="s">
        <v>1377</v>
      </c>
      <c r="I1071" s="230" t="s">
        <v>1412</v>
      </c>
      <c r="J1071" s="230" t="s">
        <v>290</v>
      </c>
      <c r="K1071" s="230">
        <v>2005</v>
      </c>
      <c r="L1071" s="230" t="s">
        <v>276</v>
      </c>
      <c r="S1071" s="230" t="s">
        <v>882</v>
      </c>
      <c r="T1071" s="230" t="s">
        <v>882</v>
      </c>
      <c r="U1071" s="230" t="s">
        <v>882</v>
      </c>
      <c r="V1071" s="230" t="s">
        <v>882</v>
      </c>
    </row>
    <row r="1072" spans="1:22" ht="17.25" customHeight="1" x14ac:dyDescent="0.3">
      <c r="A1072" s="230">
        <v>403815</v>
      </c>
      <c r="B1072" s="230" t="s">
        <v>2379</v>
      </c>
      <c r="C1072" s="230" t="s">
        <v>2334</v>
      </c>
      <c r="D1072" s="230" t="s">
        <v>2380</v>
      </c>
      <c r="E1072" s="230" t="s">
        <v>142</v>
      </c>
      <c r="F1072" s="230">
        <v>31557</v>
      </c>
      <c r="G1072" s="230" t="s">
        <v>276</v>
      </c>
      <c r="H1072" s="230" t="s">
        <v>1377</v>
      </c>
      <c r="I1072" s="230" t="s">
        <v>1412</v>
      </c>
      <c r="J1072" s="230" t="s">
        <v>290</v>
      </c>
      <c r="K1072" s="230">
        <v>2005</v>
      </c>
      <c r="L1072" s="230" t="s">
        <v>276</v>
      </c>
      <c r="V1072" s="230" t="s">
        <v>882</v>
      </c>
    </row>
    <row r="1073" spans="1:22" ht="17.25" customHeight="1" x14ac:dyDescent="0.3">
      <c r="A1073" s="230">
        <v>403190</v>
      </c>
      <c r="B1073" s="230" t="s">
        <v>2381</v>
      </c>
      <c r="C1073" s="230" t="s">
        <v>2382</v>
      </c>
      <c r="D1073" s="230" t="s">
        <v>2383</v>
      </c>
      <c r="E1073" s="230" t="s">
        <v>142</v>
      </c>
      <c r="F1073" s="230">
        <v>31687</v>
      </c>
      <c r="G1073" s="230" t="s">
        <v>276</v>
      </c>
      <c r="H1073" s="230" t="s">
        <v>1377</v>
      </c>
      <c r="I1073" s="230" t="s">
        <v>1412</v>
      </c>
      <c r="J1073" s="230" t="s">
        <v>290</v>
      </c>
      <c r="K1073" s="230">
        <v>2005</v>
      </c>
      <c r="L1073" s="230" t="s">
        <v>276</v>
      </c>
    </row>
    <row r="1074" spans="1:22" ht="17.25" customHeight="1" x14ac:dyDescent="0.3">
      <c r="A1074" s="230">
        <v>413864</v>
      </c>
      <c r="B1074" s="230" t="s">
        <v>2384</v>
      </c>
      <c r="C1074" s="230" t="s">
        <v>63</v>
      </c>
      <c r="D1074" s="230" t="s">
        <v>356</v>
      </c>
      <c r="E1074" s="230" t="s">
        <v>141</v>
      </c>
      <c r="F1074" s="230">
        <v>31792</v>
      </c>
      <c r="G1074" s="230" t="s">
        <v>276</v>
      </c>
      <c r="H1074" s="230" t="s">
        <v>1377</v>
      </c>
      <c r="I1074" s="230" t="s">
        <v>1412</v>
      </c>
      <c r="J1074" s="230" t="s">
        <v>290</v>
      </c>
      <c r="K1074" s="230">
        <v>2005</v>
      </c>
      <c r="L1074" s="230" t="s">
        <v>276</v>
      </c>
    </row>
    <row r="1075" spans="1:22" ht="17.25" customHeight="1" x14ac:dyDescent="0.3">
      <c r="A1075" s="230">
        <v>404726</v>
      </c>
      <c r="B1075" s="230" t="s">
        <v>2385</v>
      </c>
      <c r="C1075" s="230" t="s">
        <v>97</v>
      </c>
      <c r="D1075" s="230" t="s">
        <v>256</v>
      </c>
      <c r="E1075" s="230" t="s">
        <v>141</v>
      </c>
      <c r="F1075" s="230">
        <v>31797</v>
      </c>
      <c r="G1075" s="230" t="s">
        <v>276</v>
      </c>
      <c r="H1075" s="230" t="s">
        <v>1377</v>
      </c>
      <c r="I1075" s="230" t="s">
        <v>1412</v>
      </c>
      <c r="J1075" s="230" t="s">
        <v>290</v>
      </c>
      <c r="K1075" s="230">
        <v>2005</v>
      </c>
      <c r="L1075" s="230" t="s">
        <v>276</v>
      </c>
      <c r="S1075" s="230" t="s">
        <v>882</v>
      </c>
      <c r="T1075" s="230" t="s">
        <v>882</v>
      </c>
      <c r="U1075" s="230" t="s">
        <v>882</v>
      </c>
      <c r="V1075" s="230" t="s">
        <v>882</v>
      </c>
    </row>
    <row r="1076" spans="1:22" ht="17.25" customHeight="1" x14ac:dyDescent="0.3">
      <c r="A1076" s="230">
        <v>413153</v>
      </c>
      <c r="B1076" s="230" t="s">
        <v>2386</v>
      </c>
      <c r="C1076" s="230" t="s">
        <v>81</v>
      </c>
      <c r="D1076" s="230" t="s">
        <v>423</v>
      </c>
      <c r="E1076" s="230" t="s">
        <v>142</v>
      </c>
      <c r="F1076" s="230">
        <v>31813</v>
      </c>
      <c r="G1076" s="230" t="s">
        <v>1398</v>
      </c>
      <c r="H1076" s="230" t="s">
        <v>1377</v>
      </c>
      <c r="I1076" s="230" t="s">
        <v>1412</v>
      </c>
      <c r="J1076" s="230" t="s">
        <v>290</v>
      </c>
      <c r="K1076" s="230">
        <v>2005</v>
      </c>
      <c r="L1076" s="230" t="s">
        <v>276</v>
      </c>
      <c r="U1076" s="230" t="s">
        <v>882</v>
      </c>
      <c r="V1076" s="230" t="s">
        <v>882</v>
      </c>
    </row>
    <row r="1077" spans="1:22" ht="17.25" customHeight="1" x14ac:dyDescent="0.3">
      <c r="A1077" s="230">
        <v>418821</v>
      </c>
      <c r="B1077" s="230" t="s">
        <v>2389</v>
      </c>
      <c r="C1077" s="230" t="s">
        <v>103</v>
      </c>
      <c r="D1077" s="230" t="s">
        <v>366</v>
      </c>
      <c r="E1077" s="230" t="s">
        <v>141</v>
      </c>
      <c r="F1077" s="230">
        <v>33970</v>
      </c>
      <c r="G1077" s="230" t="s">
        <v>276</v>
      </c>
      <c r="H1077" s="230" t="s">
        <v>1377</v>
      </c>
      <c r="I1077" s="230" t="s">
        <v>1412</v>
      </c>
      <c r="J1077" s="230" t="s">
        <v>291</v>
      </c>
      <c r="K1077" s="230">
        <v>2005</v>
      </c>
      <c r="L1077" s="230" t="s">
        <v>276</v>
      </c>
    </row>
    <row r="1078" spans="1:22" ht="17.25" customHeight="1" x14ac:dyDescent="0.3">
      <c r="A1078" s="230">
        <v>418489</v>
      </c>
      <c r="B1078" s="230" t="s">
        <v>2390</v>
      </c>
      <c r="C1078" s="230" t="s">
        <v>2391</v>
      </c>
      <c r="D1078" s="230" t="s">
        <v>251</v>
      </c>
      <c r="E1078" s="230" t="s">
        <v>142</v>
      </c>
      <c r="F1078" s="230">
        <v>35065</v>
      </c>
      <c r="G1078" s="230" t="s">
        <v>287</v>
      </c>
      <c r="H1078" s="230" t="s">
        <v>1377</v>
      </c>
      <c r="I1078" s="230" t="s">
        <v>1412</v>
      </c>
      <c r="J1078" s="230" t="s">
        <v>291</v>
      </c>
      <c r="K1078" s="230">
        <v>2005</v>
      </c>
      <c r="L1078" s="230" t="s">
        <v>276</v>
      </c>
      <c r="V1078" s="230" t="s">
        <v>882</v>
      </c>
    </row>
    <row r="1079" spans="1:22" ht="17.25" customHeight="1" x14ac:dyDescent="0.3">
      <c r="A1079" s="230">
        <v>419962</v>
      </c>
      <c r="B1079" s="230" t="s">
        <v>2392</v>
      </c>
      <c r="C1079" s="230" t="s">
        <v>617</v>
      </c>
      <c r="D1079" s="230" t="s">
        <v>448</v>
      </c>
      <c r="E1079" s="230" t="s">
        <v>141</v>
      </c>
      <c r="F1079" s="230">
        <v>31778</v>
      </c>
      <c r="G1079" s="230" t="s">
        <v>276</v>
      </c>
      <c r="H1079" s="230" t="s">
        <v>1377</v>
      </c>
      <c r="I1079" s="230" t="s">
        <v>1412</v>
      </c>
      <c r="J1079" s="230" t="s">
        <v>291</v>
      </c>
      <c r="K1079" s="230">
        <v>2005</v>
      </c>
      <c r="L1079" s="230" t="s">
        <v>276</v>
      </c>
      <c r="N1079" s="230">
        <v>3047</v>
      </c>
      <c r="O1079" s="230">
        <v>44420.518530092595</v>
      </c>
      <c r="P1079" s="230">
        <v>7500</v>
      </c>
    </row>
    <row r="1080" spans="1:22" ht="17.25" customHeight="1" x14ac:dyDescent="0.3">
      <c r="A1080" s="230">
        <v>408972</v>
      </c>
      <c r="B1080" s="230" t="s">
        <v>2393</v>
      </c>
      <c r="C1080" s="230" t="s">
        <v>403</v>
      </c>
      <c r="D1080" s="230" t="s">
        <v>248</v>
      </c>
      <c r="E1080" s="230" t="s">
        <v>141</v>
      </c>
      <c r="F1080" s="230">
        <v>32070</v>
      </c>
      <c r="G1080" s="230" t="s">
        <v>276</v>
      </c>
      <c r="H1080" s="230" t="s">
        <v>1377</v>
      </c>
      <c r="I1080" s="230" t="s">
        <v>1412</v>
      </c>
      <c r="J1080" s="230" t="s">
        <v>291</v>
      </c>
      <c r="K1080" s="230">
        <v>2005</v>
      </c>
      <c r="L1080" s="230" t="s">
        <v>276</v>
      </c>
    </row>
    <row r="1081" spans="1:22" ht="17.25" customHeight="1" x14ac:dyDescent="0.3">
      <c r="A1081" s="230">
        <v>406864</v>
      </c>
      <c r="B1081" s="230" t="s">
        <v>2394</v>
      </c>
      <c r="C1081" s="230" t="s">
        <v>61</v>
      </c>
      <c r="D1081" s="230" t="s">
        <v>191</v>
      </c>
      <c r="E1081" s="230" t="s">
        <v>141</v>
      </c>
      <c r="F1081" s="230">
        <v>31606</v>
      </c>
      <c r="G1081" s="230" t="s">
        <v>276</v>
      </c>
      <c r="H1081" s="230" t="s">
        <v>1377</v>
      </c>
      <c r="I1081" s="230" t="s">
        <v>1412</v>
      </c>
      <c r="J1081" s="230" t="s">
        <v>290</v>
      </c>
      <c r="K1081" s="230">
        <v>2006</v>
      </c>
      <c r="L1081" s="230" t="s">
        <v>276</v>
      </c>
      <c r="N1081" s="230">
        <v>3206</v>
      </c>
      <c r="O1081" s="230">
        <v>44427.490393518521</v>
      </c>
      <c r="P1081" s="230">
        <v>34000</v>
      </c>
    </row>
    <row r="1082" spans="1:22" ht="17.25" customHeight="1" x14ac:dyDescent="0.3">
      <c r="A1082" s="230">
        <v>415815</v>
      </c>
      <c r="B1082" s="230" t="s">
        <v>2395</v>
      </c>
      <c r="C1082" s="230" t="s">
        <v>108</v>
      </c>
      <c r="D1082" s="230" t="s">
        <v>1944</v>
      </c>
      <c r="E1082" s="230" t="s">
        <v>142</v>
      </c>
      <c r="F1082" s="230">
        <v>31647</v>
      </c>
      <c r="G1082" s="230" t="s">
        <v>276</v>
      </c>
      <c r="H1082" s="230" t="s">
        <v>1377</v>
      </c>
      <c r="I1082" s="230" t="s">
        <v>1412</v>
      </c>
      <c r="J1082" s="230" t="s">
        <v>290</v>
      </c>
      <c r="K1082" s="230">
        <v>2006</v>
      </c>
      <c r="L1082" s="230" t="s">
        <v>276</v>
      </c>
    </row>
    <row r="1083" spans="1:22" ht="17.25" customHeight="1" x14ac:dyDescent="0.3">
      <c r="A1083" s="230">
        <v>406865</v>
      </c>
      <c r="B1083" s="230" t="s">
        <v>2396</v>
      </c>
      <c r="C1083" s="230" t="s">
        <v>61</v>
      </c>
      <c r="D1083" s="230" t="s">
        <v>229</v>
      </c>
      <c r="E1083" s="230" t="s">
        <v>141</v>
      </c>
      <c r="F1083" s="230">
        <v>31947</v>
      </c>
      <c r="G1083" s="230" t="s">
        <v>276</v>
      </c>
      <c r="H1083" s="230" t="s">
        <v>1377</v>
      </c>
      <c r="I1083" s="230" t="s">
        <v>1412</v>
      </c>
      <c r="J1083" s="230" t="s">
        <v>290</v>
      </c>
      <c r="K1083" s="230">
        <v>2006</v>
      </c>
      <c r="L1083" s="230" t="s">
        <v>276</v>
      </c>
      <c r="T1083" s="230" t="s">
        <v>882</v>
      </c>
      <c r="U1083" s="230" t="s">
        <v>882</v>
      </c>
      <c r="V1083" s="230" t="s">
        <v>882</v>
      </c>
    </row>
    <row r="1084" spans="1:22" ht="17.25" customHeight="1" x14ac:dyDescent="0.3">
      <c r="A1084" s="230">
        <v>414529</v>
      </c>
      <c r="B1084" s="230" t="s">
        <v>2397</v>
      </c>
      <c r="C1084" s="230" t="s">
        <v>120</v>
      </c>
      <c r="D1084" s="230" t="s">
        <v>2398</v>
      </c>
      <c r="E1084" s="230" t="s">
        <v>141</v>
      </c>
      <c r="F1084" s="230">
        <v>32143</v>
      </c>
      <c r="G1084" s="230" t="s">
        <v>2399</v>
      </c>
      <c r="H1084" s="230" t="s">
        <v>1377</v>
      </c>
      <c r="I1084" s="230" t="s">
        <v>1412</v>
      </c>
      <c r="J1084" s="230" t="s">
        <v>290</v>
      </c>
      <c r="K1084" s="230">
        <v>2006</v>
      </c>
      <c r="L1084" s="230" t="s">
        <v>276</v>
      </c>
    </row>
    <row r="1085" spans="1:22" ht="17.25" customHeight="1" x14ac:dyDescent="0.3">
      <c r="A1085" s="230">
        <v>421282</v>
      </c>
      <c r="B1085" s="230" t="s">
        <v>2400</v>
      </c>
      <c r="C1085" s="230" t="s">
        <v>2401</v>
      </c>
      <c r="D1085" s="230" t="s">
        <v>204</v>
      </c>
      <c r="E1085" s="230" t="s">
        <v>142</v>
      </c>
      <c r="F1085" s="230">
        <v>32169</v>
      </c>
      <c r="G1085" s="230" t="s">
        <v>276</v>
      </c>
      <c r="H1085" s="230" t="s">
        <v>1377</v>
      </c>
      <c r="I1085" s="230" t="s">
        <v>1412</v>
      </c>
      <c r="J1085" s="230" t="s">
        <v>290</v>
      </c>
      <c r="K1085" s="230">
        <v>2006</v>
      </c>
      <c r="L1085" s="230" t="s">
        <v>276</v>
      </c>
    </row>
    <row r="1086" spans="1:22" ht="17.25" customHeight="1" x14ac:dyDescent="0.3">
      <c r="A1086" s="230">
        <v>415940</v>
      </c>
      <c r="B1086" s="230" t="s">
        <v>2402</v>
      </c>
      <c r="C1086" s="230" t="s">
        <v>67</v>
      </c>
      <c r="D1086" s="230" t="s">
        <v>2327</v>
      </c>
      <c r="E1086" s="230" t="s">
        <v>141</v>
      </c>
      <c r="F1086" s="230">
        <v>32172</v>
      </c>
      <c r="G1086" s="230" t="s">
        <v>276</v>
      </c>
      <c r="H1086" s="230" t="s">
        <v>1377</v>
      </c>
      <c r="I1086" s="230" t="s">
        <v>1412</v>
      </c>
      <c r="J1086" s="230" t="s">
        <v>290</v>
      </c>
      <c r="K1086" s="230">
        <v>2006</v>
      </c>
      <c r="L1086" s="230" t="s">
        <v>276</v>
      </c>
    </row>
    <row r="1087" spans="1:22" ht="17.25" customHeight="1" x14ac:dyDescent="0.3">
      <c r="A1087" s="230">
        <v>412135</v>
      </c>
      <c r="B1087" s="230" t="s">
        <v>2404</v>
      </c>
      <c r="C1087" s="230" t="s">
        <v>134</v>
      </c>
      <c r="D1087" s="230" t="s">
        <v>543</v>
      </c>
      <c r="E1087" s="230" t="s">
        <v>142</v>
      </c>
      <c r="F1087" s="230">
        <v>32486</v>
      </c>
      <c r="G1087" s="230" t="s">
        <v>276</v>
      </c>
      <c r="H1087" s="230" t="s">
        <v>1377</v>
      </c>
      <c r="I1087" s="230" t="s">
        <v>1412</v>
      </c>
      <c r="J1087" s="230" t="s">
        <v>290</v>
      </c>
      <c r="K1087" s="230">
        <v>2006</v>
      </c>
      <c r="L1087" s="230" t="s">
        <v>276</v>
      </c>
      <c r="V1087" s="230" t="s">
        <v>882</v>
      </c>
    </row>
    <row r="1088" spans="1:22" ht="17.25" customHeight="1" x14ac:dyDescent="0.3">
      <c r="A1088" s="230">
        <v>422359</v>
      </c>
      <c r="B1088" s="230" t="s">
        <v>2405</v>
      </c>
      <c r="C1088" s="230" t="s">
        <v>104</v>
      </c>
      <c r="D1088" s="230" t="s">
        <v>2406</v>
      </c>
      <c r="E1088" s="230" t="s">
        <v>142</v>
      </c>
      <c r="F1088" s="230">
        <v>32509</v>
      </c>
      <c r="G1088" s="230" t="s">
        <v>276</v>
      </c>
      <c r="H1088" s="230" t="s">
        <v>1377</v>
      </c>
      <c r="I1088" s="230" t="s">
        <v>1412</v>
      </c>
      <c r="J1088" s="230" t="s">
        <v>290</v>
      </c>
      <c r="K1088" s="230">
        <v>2006</v>
      </c>
      <c r="L1088" s="230" t="s">
        <v>276</v>
      </c>
    </row>
    <row r="1089" spans="1:22" ht="17.25" customHeight="1" x14ac:dyDescent="0.3">
      <c r="A1089" s="230">
        <v>419413</v>
      </c>
      <c r="B1089" s="230" t="s">
        <v>2407</v>
      </c>
      <c r="C1089" s="230" t="s">
        <v>361</v>
      </c>
      <c r="D1089" s="230" t="s">
        <v>222</v>
      </c>
      <c r="E1089" s="230" t="s">
        <v>142</v>
      </c>
      <c r="F1089" s="230">
        <v>31907</v>
      </c>
      <c r="G1089" s="230" t="s">
        <v>276</v>
      </c>
      <c r="H1089" s="230" t="s">
        <v>1377</v>
      </c>
      <c r="I1089" s="230" t="s">
        <v>1412</v>
      </c>
      <c r="J1089" s="230" t="s">
        <v>291</v>
      </c>
      <c r="K1089" s="230">
        <v>2006</v>
      </c>
      <c r="L1089" s="230" t="s">
        <v>276</v>
      </c>
    </row>
    <row r="1090" spans="1:22" ht="17.25" customHeight="1" x14ac:dyDescent="0.3">
      <c r="A1090" s="230">
        <v>423231</v>
      </c>
      <c r="B1090" s="230" t="s">
        <v>2410</v>
      </c>
      <c r="C1090" s="230" t="s">
        <v>125</v>
      </c>
      <c r="D1090" s="230" t="s">
        <v>446</v>
      </c>
      <c r="E1090" s="230" t="s">
        <v>142</v>
      </c>
      <c r="F1090" s="230">
        <v>32273</v>
      </c>
      <c r="G1090" s="230" t="s">
        <v>276</v>
      </c>
      <c r="H1090" s="230" t="s">
        <v>1377</v>
      </c>
      <c r="I1090" s="230" t="s">
        <v>1412</v>
      </c>
      <c r="J1090" s="230" t="s">
        <v>291</v>
      </c>
      <c r="K1090" s="230">
        <v>2006</v>
      </c>
      <c r="L1090" s="230" t="s">
        <v>276</v>
      </c>
    </row>
    <row r="1091" spans="1:22" ht="17.25" customHeight="1" x14ac:dyDescent="0.3">
      <c r="A1091" s="230">
        <v>425538</v>
      </c>
      <c r="B1091" s="230" t="s">
        <v>2411</v>
      </c>
      <c r="C1091" s="230" t="s">
        <v>341</v>
      </c>
      <c r="D1091" s="230" t="s">
        <v>217</v>
      </c>
      <c r="E1091" s="230" t="s">
        <v>142</v>
      </c>
      <c r="F1091" s="230">
        <v>32298</v>
      </c>
      <c r="G1091" s="230" t="s">
        <v>276</v>
      </c>
      <c r="H1091" s="230" t="s">
        <v>1377</v>
      </c>
      <c r="I1091" s="230" t="s">
        <v>1412</v>
      </c>
      <c r="J1091" s="230" t="s">
        <v>291</v>
      </c>
      <c r="K1091" s="230">
        <v>2006</v>
      </c>
      <c r="L1091" s="230" t="s">
        <v>276</v>
      </c>
    </row>
    <row r="1092" spans="1:22" ht="17.25" customHeight="1" x14ac:dyDescent="0.3">
      <c r="A1092" s="230">
        <v>419840</v>
      </c>
      <c r="B1092" s="230" t="s">
        <v>2413</v>
      </c>
      <c r="C1092" s="230" t="s">
        <v>2414</v>
      </c>
      <c r="D1092" s="230" t="s">
        <v>191</v>
      </c>
      <c r="E1092" s="230" t="s">
        <v>142</v>
      </c>
      <c r="F1092" s="230">
        <v>32518</v>
      </c>
      <c r="G1092" s="230" t="s">
        <v>276</v>
      </c>
      <c r="H1092" s="230" t="s">
        <v>1377</v>
      </c>
      <c r="I1092" s="230" t="s">
        <v>1412</v>
      </c>
      <c r="J1092" s="230" t="s">
        <v>291</v>
      </c>
      <c r="K1092" s="230">
        <v>2006</v>
      </c>
      <c r="L1092" s="230" t="s">
        <v>276</v>
      </c>
    </row>
    <row r="1093" spans="1:22" ht="17.25" customHeight="1" x14ac:dyDescent="0.3">
      <c r="A1093" s="230">
        <v>412023</v>
      </c>
      <c r="B1093" s="230" t="s">
        <v>2415</v>
      </c>
      <c r="C1093" s="230" t="s">
        <v>2416</v>
      </c>
      <c r="D1093" s="230" t="s">
        <v>411</v>
      </c>
      <c r="E1093" s="230" t="s">
        <v>142</v>
      </c>
      <c r="F1093" s="230">
        <v>31201</v>
      </c>
      <c r="G1093" s="230" t="s">
        <v>276</v>
      </c>
      <c r="H1093" s="230" t="s">
        <v>1377</v>
      </c>
      <c r="I1093" s="230" t="s">
        <v>1412</v>
      </c>
      <c r="J1093" s="230" t="s">
        <v>290</v>
      </c>
      <c r="K1093" s="230">
        <v>2007</v>
      </c>
      <c r="L1093" s="230" t="s">
        <v>276</v>
      </c>
    </row>
    <row r="1094" spans="1:22" ht="17.25" customHeight="1" x14ac:dyDescent="0.3">
      <c r="A1094" s="230">
        <v>413185</v>
      </c>
      <c r="B1094" s="230" t="s">
        <v>2417</v>
      </c>
      <c r="C1094" s="230" t="s">
        <v>127</v>
      </c>
      <c r="D1094" s="230" t="s">
        <v>191</v>
      </c>
      <c r="E1094" s="230" t="s">
        <v>142</v>
      </c>
      <c r="F1094" s="230">
        <v>31778</v>
      </c>
      <c r="G1094" s="230" t="s">
        <v>276</v>
      </c>
      <c r="H1094" s="230" t="s">
        <v>1377</v>
      </c>
      <c r="I1094" s="230" t="s">
        <v>1412</v>
      </c>
      <c r="J1094" s="230" t="s">
        <v>290</v>
      </c>
      <c r="K1094" s="230">
        <v>2007</v>
      </c>
      <c r="L1094" s="230" t="s">
        <v>276</v>
      </c>
      <c r="N1094" s="230">
        <v>3007</v>
      </c>
      <c r="O1094" s="230">
        <v>44419.553935185184</v>
      </c>
      <c r="P1094" s="230">
        <v>5000</v>
      </c>
    </row>
    <row r="1095" spans="1:22" ht="17.25" customHeight="1" x14ac:dyDescent="0.3">
      <c r="A1095" s="230">
        <v>409603</v>
      </c>
      <c r="B1095" s="230" t="s">
        <v>2418</v>
      </c>
      <c r="C1095" s="230" t="s">
        <v>501</v>
      </c>
      <c r="D1095" s="230" t="s">
        <v>2419</v>
      </c>
      <c r="E1095" s="230" t="s">
        <v>141</v>
      </c>
      <c r="F1095" s="230">
        <v>31951</v>
      </c>
      <c r="G1095" s="230" t="s">
        <v>276</v>
      </c>
      <c r="H1095" s="230" t="s">
        <v>1377</v>
      </c>
      <c r="I1095" s="230" t="s">
        <v>1412</v>
      </c>
      <c r="J1095" s="230" t="s">
        <v>290</v>
      </c>
      <c r="K1095" s="230">
        <v>2007</v>
      </c>
      <c r="L1095" s="230" t="s">
        <v>276</v>
      </c>
    </row>
    <row r="1096" spans="1:22" ht="17.25" customHeight="1" x14ac:dyDescent="0.3">
      <c r="A1096" s="230">
        <v>406190</v>
      </c>
      <c r="B1096" s="230" t="s">
        <v>2420</v>
      </c>
      <c r="C1096" s="230" t="s">
        <v>119</v>
      </c>
      <c r="D1096" s="230" t="s">
        <v>2421</v>
      </c>
      <c r="E1096" s="230" t="s">
        <v>142</v>
      </c>
      <c r="F1096" s="230">
        <v>32051</v>
      </c>
      <c r="G1096" s="230" t="s">
        <v>276</v>
      </c>
      <c r="H1096" s="230" t="s">
        <v>1377</v>
      </c>
      <c r="I1096" s="230" t="s">
        <v>1412</v>
      </c>
      <c r="J1096" s="230" t="s">
        <v>290</v>
      </c>
      <c r="K1096" s="230">
        <v>2007</v>
      </c>
      <c r="L1096" s="230" t="s">
        <v>276</v>
      </c>
      <c r="U1096" s="230" t="s">
        <v>882</v>
      </c>
      <c r="V1096" s="230" t="s">
        <v>882</v>
      </c>
    </row>
    <row r="1097" spans="1:22" ht="17.25" customHeight="1" x14ac:dyDescent="0.3">
      <c r="A1097" s="230">
        <v>424214</v>
      </c>
      <c r="B1097" s="230" t="s">
        <v>2422</v>
      </c>
      <c r="C1097" s="230" t="s">
        <v>403</v>
      </c>
      <c r="D1097" s="230" t="s">
        <v>366</v>
      </c>
      <c r="E1097" s="230" t="s">
        <v>141</v>
      </c>
      <c r="F1097" s="230">
        <v>32170</v>
      </c>
      <c r="G1097" s="230" t="s">
        <v>276</v>
      </c>
      <c r="H1097" s="230" t="s">
        <v>1377</v>
      </c>
      <c r="I1097" s="230" t="s">
        <v>1412</v>
      </c>
      <c r="J1097" s="230" t="s">
        <v>290</v>
      </c>
      <c r="K1097" s="230">
        <v>2007</v>
      </c>
      <c r="L1097" s="230" t="s">
        <v>276</v>
      </c>
    </row>
    <row r="1098" spans="1:22" ht="17.25" customHeight="1" x14ac:dyDescent="0.3">
      <c r="A1098" s="230">
        <v>410365</v>
      </c>
      <c r="B1098" s="230" t="s">
        <v>771</v>
      </c>
      <c r="C1098" s="230" t="s">
        <v>104</v>
      </c>
      <c r="D1098" s="230" t="s">
        <v>2423</v>
      </c>
      <c r="E1098" s="230" t="s">
        <v>142</v>
      </c>
      <c r="F1098" s="230">
        <v>32278</v>
      </c>
      <c r="G1098" s="230" t="s">
        <v>276</v>
      </c>
      <c r="H1098" s="230" t="s">
        <v>1377</v>
      </c>
      <c r="I1098" s="230" t="s">
        <v>1412</v>
      </c>
      <c r="J1098" s="230" t="s">
        <v>290</v>
      </c>
      <c r="K1098" s="230">
        <v>2007</v>
      </c>
      <c r="L1098" s="230" t="s">
        <v>276</v>
      </c>
      <c r="S1098" s="230" t="s">
        <v>882</v>
      </c>
      <c r="U1098" s="230" t="s">
        <v>882</v>
      </c>
      <c r="V1098" s="230" t="s">
        <v>882</v>
      </c>
    </row>
    <row r="1099" spans="1:22" ht="17.25" customHeight="1" x14ac:dyDescent="0.3">
      <c r="A1099" s="230">
        <v>412003</v>
      </c>
      <c r="B1099" s="230" t="s">
        <v>2425</v>
      </c>
      <c r="C1099" s="230" t="s">
        <v>425</v>
      </c>
      <c r="D1099" s="230" t="s">
        <v>2426</v>
      </c>
      <c r="E1099" s="230" t="s">
        <v>142</v>
      </c>
      <c r="F1099" s="230">
        <v>32629</v>
      </c>
      <c r="G1099" s="230" t="s">
        <v>1721</v>
      </c>
      <c r="H1099" s="230" t="s">
        <v>1377</v>
      </c>
      <c r="I1099" s="230" t="s">
        <v>1412</v>
      </c>
      <c r="J1099" s="230" t="s">
        <v>290</v>
      </c>
      <c r="K1099" s="230">
        <v>2007</v>
      </c>
      <c r="L1099" s="230" t="s">
        <v>276</v>
      </c>
      <c r="U1099" s="230" t="s">
        <v>882</v>
      </c>
      <c r="V1099" s="230" t="s">
        <v>882</v>
      </c>
    </row>
    <row r="1100" spans="1:22" ht="17.25" customHeight="1" x14ac:dyDescent="0.3">
      <c r="A1100" s="230">
        <v>414869</v>
      </c>
      <c r="B1100" s="230" t="s">
        <v>2427</v>
      </c>
      <c r="C1100" s="230" t="s">
        <v>617</v>
      </c>
      <c r="D1100" s="230" t="s">
        <v>249</v>
      </c>
      <c r="E1100" s="230" t="s">
        <v>142</v>
      </c>
      <c r="F1100" s="230">
        <v>32900</v>
      </c>
      <c r="G1100" s="230" t="s">
        <v>276</v>
      </c>
      <c r="H1100" s="230" t="s">
        <v>1377</v>
      </c>
      <c r="I1100" s="230" t="s">
        <v>1412</v>
      </c>
      <c r="J1100" s="230" t="s">
        <v>290</v>
      </c>
      <c r="K1100" s="230">
        <v>2007</v>
      </c>
      <c r="L1100" s="230" t="s">
        <v>276</v>
      </c>
      <c r="R1100" s="230" t="s">
        <v>882</v>
      </c>
      <c r="S1100" s="230" t="s">
        <v>882</v>
      </c>
      <c r="U1100" s="230" t="s">
        <v>882</v>
      </c>
      <c r="V1100" s="230" t="s">
        <v>882</v>
      </c>
    </row>
    <row r="1101" spans="1:22" ht="17.25" customHeight="1" x14ac:dyDescent="0.3">
      <c r="A1101" s="230">
        <v>422161</v>
      </c>
      <c r="B1101" s="230" t="s">
        <v>2428</v>
      </c>
      <c r="C1101" s="230" t="s">
        <v>501</v>
      </c>
      <c r="D1101" s="230" t="s">
        <v>248</v>
      </c>
      <c r="E1101" s="230" t="s">
        <v>142</v>
      </c>
      <c r="F1101" s="230">
        <v>32901</v>
      </c>
      <c r="G1101" s="230" t="s">
        <v>276</v>
      </c>
      <c r="H1101" s="230" t="s">
        <v>1377</v>
      </c>
      <c r="I1101" s="230" t="s">
        <v>1412</v>
      </c>
      <c r="J1101" s="230" t="s">
        <v>290</v>
      </c>
      <c r="K1101" s="230">
        <v>2007</v>
      </c>
      <c r="L1101" s="230" t="s">
        <v>276</v>
      </c>
    </row>
    <row r="1102" spans="1:22" ht="17.25" customHeight="1" x14ac:dyDescent="0.3">
      <c r="A1102" s="230">
        <v>415136</v>
      </c>
      <c r="B1102" s="230" t="s">
        <v>2429</v>
      </c>
      <c r="C1102" s="230" t="s">
        <v>63</v>
      </c>
      <c r="D1102" s="230" t="s">
        <v>509</v>
      </c>
      <c r="E1102" s="230" t="s">
        <v>142</v>
      </c>
      <c r="F1102" s="230">
        <v>33265</v>
      </c>
      <c r="G1102" s="230" t="s">
        <v>276</v>
      </c>
      <c r="H1102" s="230" t="s">
        <v>1377</v>
      </c>
      <c r="I1102" s="230" t="s">
        <v>1412</v>
      </c>
      <c r="J1102" s="230" t="s">
        <v>290</v>
      </c>
      <c r="K1102" s="230">
        <v>2007</v>
      </c>
      <c r="L1102" s="230" t="s">
        <v>276</v>
      </c>
    </row>
    <row r="1103" spans="1:22" ht="17.25" customHeight="1" x14ac:dyDescent="0.3">
      <c r="A1103" s="230">
        <v>417198</v>
      </c>
      <c r="B1103" s="230" t="s">
        <v>2430</v>
      </c>
      <c r="C1103" s="230" t="s">
        <v>497</v>
      </c>
      <c r="D1103" s="230" t="s">
        <v>2431</v>
      </c>
      <c r="E1103" s="230" t="s">
        <v>141</v>
      </c>
      <c r="F1103" s="230">
        <v>33978</v>
      </c>
      <c r="G1103" s="230" t="s">
        <v>276</v>
      </c>
      <c r="H1103" s="230" t="s">
        <v>1377</v>
      </c>
      <c r="I1103" s="230" t="s">
        <v>1412</v>
      </c>
      <c r="J1103" s="230" t="s">
        <v>290</v>
      </c>
      <c r="K1103" s="230">
        <v>2007</v>
      </c>
      <c r="L1103" s="230" t="s">
        <v>276</v>
      </c>
      <c r="U1103" s="230" t="s">
        <v>882</v>
      </c>
      <c r="V1103" s="230" t="s">
        <v>882</v>
      </c>
    </row>
    <row r="1104" spans="1:22" ht="17.25" customHeight="1" x14ac:dyDescent="0.3">
      <c r="A1104" s="230">
        <v>418171</v>
      </c>
      <c r="B1104" s="230" t="s">
        <v>2432</v>
      </c>
      <c r="C1104" s="230" t="s">
        <v>581</v>
      </c>
      <c r="D1104" s="230" t="s">
        <v>211</v>
      </c>
      <c r="E1104" s="230" t="s">
        <v>142</v>
      </c>
      <c r="F1104" s="230">
        <v>34700</v>
      </c>
      <c r="G1104" s="230" t="s">
        <v>276</v>
      </c>
      <c r="H1104" s="230" t="s">
        <v>1377</v>
      </c>
      <c r="I1104" s="230" t="s">
        <v>1412</v>
      </c>
      <c r="J1104" s="230" t="s">
        <v>290</v>
      </c>
      <c r="K1104" s="230">
        <v>2007</v>
      </c>
      <c r="L1104" s="230" t="s">
        <v>276</v>
      </c>
    </row>
    <row r="1105" spans="1:22" ht="17.25" customHeight="1" x14ac:dyDescent="0.3">
      <c r="A1105" s="230">
        <v>416163</v>
      </c>
      <c r="B1105" s="230" t="s">
        <v>2434</v>
      </c>
      <c r="C1105" s="230" t="s">
        <v>63</v>
      </c>
      <c r="D1105" s="230" t="s">
        <v>2435</v>
      </c>
      <c r="E1105" s="230" t="s">
        <v>142</v>
      </c>
      <c r="F1105" s="230">
        <v>32143</v>
      </c>
      <c r="G1105" s="230" t="s">
        <v>276</v>
      </c>
      <c r="H1105" s="230" t="s">
        <v>1377</v>
      </c>
      <c r="I1105" s="230" t="s">
        <v>1412</v>
      </c>
      <c r="J1105" s="230" t="s">
        <v>291</v>
      </c>
      <c r="K1105" s="230">
        <v>2007</v>
      </c>
      <c r="L1105" s="230" t="s">
        <v>276</v>
      </c>
    </row>
    <row r="1106" spans="1:22" ht="17.25" customHeight="1" x14ac:dyDescent="0.3">
      <c r="A1106" s="230">
        <v>425452</v>
      </c>
      <c r="B1106" s="230" t="s">
        <v>2439</v>
      </c>
      <c r="C1106" s="230" t="s">
        <v>1051</v>
      </c>
      <c r="D1106" s="230" t="s">
        <v>215</v>
      </c>
      <c r="E1106" s="230" t="s">
        <v>141</v>
      </c>
      <c r="F1106" s="230">
        <v>32874</v>
      </c>
      <c r="G1106" s="230" t="s">
        <v>2440</v>
      </c>
      <c r="H1106" s="230" t="s">
        <v>1377</v>
      </c>
      <c r="I1106" s="230" t="s">
        <v>1412</v>
      </c>
      <c r="K1106" s="230">
        <v>2007</v>
      </c>
      <c r="L1106" s="230" t="s">
        <v>276</v>
      </c>
    </row>
    <row r="1107" spans="1:22" ht="17.25" customHeight="1" x14ac:dyDescent="0.3">
      <c r="A1107" s="230">
        <v>420154</v>
      </c>
      <c r="B1107" s="230" t="s">
        <v>2441</v>
      </c>
      <c r="C1107" s="230" t="s">
        <v>533</v>
      </c>
      <c r="D1107" s="230" t="s">
        <v>264</v>
      </c>
      <c r="E1107" s="230" t="s">
        <v>141</v>
      </c>
      <c r="F1107" s="230">
        <v>31950</v>
      </c>
      <c r="G1107" s="230" t="s">
        <v>276</v>
      </c>
      <c r="H1107" s="230" t="s">
        <v>1377</v>
      </c>
      <c r="I1107" s="230" t="s">
        <v>1412</v>
      </c>
      <c r="J1107" s="230" t="s">
        <v>290</v>
      </c>
      <c r="K1107" s="230">
        <v>2008</v>
      </c>
      <c r="L1107" s="230" t="s">
        <v>276</v>
      </c>
      <c r="V1107" s="230" t="s">
        <v>882</v>
      </c>
    </row>
    <row r="1108" spans="1:22" ht="17.25" customHeight="1" x14ac:dyDescent="0.3">
      <c r="A1108" s="230">
        <v>413709</v>
      </c>
      <c r="B1108" s="230" t="s">
        <v>2442</v>
      </c>
      <c r="C1108" s="230" t="s">
        <v>690</v>
      </c>
      <c r="D1108" s="230" t="s">
        <v>2443</v>
      </c>
      <c r="E1108" s="230" t="s">
        <v>141</v>
      </c>
      <c r="F1108" s="230">
        <v>32177</v>
      </c>
      <c r="G1108" s="230" t="s">
        <v>276</v>
      </c>
      <c r="H1108" s="230" t="s">
        <v>1377</v>
      </c>
      <c r="I1108" s="230" t="s">
        <v>1412</v>
      </c>
      <c r="J1108" s="230" t="s">
        <v>290</v>
      </c>
      <c r="K1108" s="230">
        <v>2008</v>
      </c>
      <c r="L1108" s="230" t="s">
        <v>276</v>
      </c>
    </row>
    <row r="1109" spans="1:22" ht="17.25" customHeight="1" x14ac:dyDescent="0.3">
      <c r="A1109" s="230">
        <v>421761</v>
      </c>
      <c r="B1109" s="230" t="s">
        <v>2444</v>
      </c>
      <c r="C1109" s="230" t="s">
        <v>1018</v>
      </c>
      <c r="D1109" s="230" t="s">
        <v>2445</v>
      </c>
      <c r="E1109" s="230" t="s">
        <v>142</v>
      </c>
      <c r="F1109" s="230">
        <v>32295</v>
      </c>
      <c r="G1109" s="230" t="s">
        <v>276</v>
      </c>
      <c r="H1109" s="230" t="s">
        <v>1377</v>
      </c>
      <c r="I1109" s="230" t="s">
        <v>1412</v>
      </c>
      <c r="J1109" s="230" t="s">
        <v>290</v>
      </c>
      <c r="K1109" s="230">
        <v>2008</v>
      </c>
      <c r="L1109" s="230" t="s">
        <v>276</v>
      </c>
    </row>
    <row r="1110" spans="1:22" ht="17.25" customHeight="1" x14ac:dyDescent="0.3">
      <c r="A1110" s="230">
        <v>410985</v>
      </c>
      <c r="B1110" s="230" t="s">
        <v>2446</v>
      </c>
      <c r="C1110" s="230" t="s">
        <v>1046</v>
      </c>
      <c r="D1110" s="230" t="s">
        <v>217</v>
      </c>
      <c r="E1110" s="230" t="s">
        <v>142</v>
      </c>
      <c r="F1110" s="230">
        <v>32509</v>
      </c>
      <c r="G1110" s="230" t="s">
        <v>276</v>
      </c>
      <c r="H1110" s="230" t="s">
        <v>1377</v>
      </c>
      <c r="I1110" s="230" t="s">
        <v>1412</v>
      </c>
      <c r="J1110" s="230" t="s">
        <v>290</v>
      </c>
      <c r="K1110" s="230">
        <v>2008</v>
      </c>
      <c r="L1110" s="230" t="s">
        <v>276</v>
      </c>
    </row>
    <row r="1111" spans="1:22" ht="17.25" customHeight="1" x14ac:dyDescent="0.3">
      <c r="A1111" s="230">
        <v>422133</v>
      </c>
      <c r="B1111" s="230" t="s">
        <v>2448</v>
      </c>
      <c r="C1111" s="230" t="s">
        <v>733</v>
      </c>
      <c r="D1111" s="230" t="s">
        <v>196</v>
      </c>
      <c r="E1111" s="230" t="s">
        <v>142</v>
      </c>
      <c r="F1111" s="230">
        <v>32883</v>
      </c>
      <c r="G1111" s="230" t="s">
        <v>276</v>
      </c>
      <c r="H1111" s="230" t="s">
        <v>1377</v>
      </c>
      <c r="I1111" s="230" t="s">
        <v>1412</v>
      </c>
      <c r="J1111" s="230" t="s">
        <v>291</v>
      </c>
      <c r="K1111" s="230">
        <v>2008</v>
      </c>
      <c r="L1111" s="230" t="s">
        <v>276</v>
      </c>
    </row>
    <row r="1112" spans="1:22" ht="17.25" customHeight="1" x14ac:dyDescent="0.3">
      <c r="A1112" s="230">
        <v>410552</v>
      </c>
      <c r="B1112" s="230" t="s">
        <v>2449</v>
      </c>
      <c r="C1112" s="230" t="s">
        <v>392</v>
      </c>
      <c r="D1112" s="230" t="s">
        <v>2450</v>
      </c>
      <c r="E1112" s="230" t="s">
        <v>141</v>
      </c>
      <c r="F1112" s="230">
        <v>33062</v>
      </c>
      <c r="G1112" s="230" t="s">
        <v>276</v>
      </c>
      <c r="H1112" s="230" t="s">
        <v>1377</v>
      </c>
      <c r="I1112" s="230" t="s">
        <v>1412</v>
      </c>
      <c r="J1112" s="230" t="s">
        <v>291</v>
      </c>
      <c r="K1112" s="230">
        <v>2008</v>
      </c>
      <c r="L1112" s="230" t="s">
        <v>276</v>
      </c>
      <c r="N1112" s="230">
        <v>3034</v>
      </c>
      <c r="O1112" s="230">
        <v>44420.483495370368</v>
      </c>
      <c r="P1112" s="230">
        <v>15000</v>
      </c>
    </row>
    <row r="1113" spans="1:22" ht="17.25" customHeight="1" x14ac:dyDescent="0.3">
      <c r="A1113" s="230">
        <v>411648</v>
      </c>
      <c r="B1113" s="230" t="s">
        <v>2451</v>
      </c>
      <c r="C1113" s="230" t="s">
        <v>78</v>
      </c>
      <c r="D1113" s="230" t="s">
        <v>2452</v>
      </c>
      <c r="E1113" s="230" t="s">
        <v>141</v>
      </c>
      <c r="F1113" s="230">
        <v>33073</v>
      </c>
      <c r="G1113" s="230" t="s">
        <v>276</v>
      </c>
      <c r="H1113" s="230" t="s">
        <v>1377</v>
      </c>
      <c r="I1113" s="230" t="s">
        <v>1412</v>
      </c>
      <c r="J1113" s="230" t="s">
        <v>291</v>
      </c>
      <c r="K1113" s="230">
        <v>2008</v>
      </c>
      <c r="L1113" s="230" t="s">
        <v>276</v>
      </c>
      <c r="V1113" s="230" t="s">
        <v>882</v>
      </c>
    </row>
    <row r="1114" spans="1:22" ht="17.25" customHeight="1" x14ac:dyDescent="0.3">
      <c r="A1114" s="230">
        <v>410624</v>
      </c>
      <c r="B1114" s="230" t="s">
        <v>2453</v>
      </c>
      <c r="C1114" s="230" t="s">
        <v>473</v>
      </c>
      <c r="D1114" s="230" t="s">
        <v>457</v>
      </c>
      <c r="E1114" s="230" t="s">
        <v>142</v>
      </c>
      <c r="F1114" s="230">
        <v>33270</v>
      </c>
      <c r="G1114" s="230" t="s">
        <v>276</v>
      </c>
      <c r="H1114" s="230" t="s">
        <v>1377</v>
      </c>
      <c r="I1114" s="230" t="s">
        <v>1412</v>
      </c>
      <c r="J1114" s="230" t="s">
        <v>291</v>
      </c>
      <c r="K1114" s="230">
        <v>2008</v>
      </c>
      <c r="L1114" s="230" t="s">
        <v>276</v>
      </c>
    </row>
    <row r="1115" spans="1:22" ht="17.25" customHeight="1" x14ac:dyDescent="0.3">
      <c r="A1115" s="230">
        <v>412715</v>
      </c>
      <c r="B1115" s="230" t="s">
        <v>2454</v>
      </c>
      <c r="C1115" s="230" t="s">
        <v>900</v>
      </c>
      <c r="D1115" s="230" t="s">
        <v>2455</v>
      </c>
      <c r="E1115" s="230" t="s">
        <v>141</v>
      </c>
      <c r="F1115" s="230">
        <v>32404</v>
      </c>
      <c r="G1115" s="230" t="s">
        <v>276</v>
      </c>
      <c r="H1115" s="230" t="s">
        <v>1377</v>
      </c>
      <c r="I1115" s="230" t="s">
        <v>1412</v>
      </c>
      <c r="J1115" s="230" t="s">
        <v>291</v>
      </c>
      <c r="K1115" s="230">
        <v>2008</v>
      </c>
      <c r="L1115" s="230" t="s">
        <v>276</v>
      </c>
      <c r="S1115" s="230" t="s">
        <v>882</v>
      </c>
      <c r="T1115" s="230" t="s">
        <v>882</v>
      </c>
      <c r="V1115" s="230" t="s">
        <v>882</v>
      </c>
    </row>
    <row r="1116" spans="1:22" ht="17.25" customHeight="1" x14ac:dyDescent="0.3">
      <c r="A1116" s="230">
        <v>411129</v>
      </c>
      <c r="B1116" s="230" t="s">
        <v>2456</v>
      </c>
      <c r="C1116" s="230" t="s">
        <v>535</v>
      </c>
      <c r="D1116" s="230" t="s">
        <v>558</v>
      </c>
      <c r="E1116" s="230" t="s">
        <v>141</v>
      </c>
      <c r="F1116" s="230">
        <v>33390</v>
      </c>
      <c r="G1116" s="230" t="s">
        <v>276</v>
      </c>
      <c r="H1116" s="230" t="s">
        <v>1377</v>
      </c>
      <c r="I1116" s="230" t="s">
        <v>1412</v>
      </c>
      <c r="J1116" s="230" t="s">
        <v>291</v>
      </c>
      <c r="K1116" s="230">
        <v>2008</v>
      </c>
      <c r="L1116" s="230" t="s">
        <v>276</v>
      </c>
      <c r="V1116" s="230" t="s">
        <v>882</v>
      </c>
    </row>
    <row r="1117" spans="1:22" ht="17.25" customHeight="1" x14ac:dyDescent="0.3">
      <c r="A1117" s="230">
        <v>420838</v>
      </c>
      <c r="B1117" s="230" t="s">
        <v>2457</v>
      </c>
      <c r="C1117" s="230" t="s">
        <v>82</v>
      </c>
      <c r="D1117" s="230" t="s">
        <v>217</v>
      </c>
      <c r="E1117" s="230" t="s">
        <v>142</v>
      </c>
      <c r="F1117" s="230">
        <v>33258</v>
      </c>
      <c r="G1117" s="230" t="s">
        <v>276</v>
      </c>
      <c r="H1117" s="230" t="s">
        <v>1377</v>
      </c>
      <c r="I1117" s="230" t="s">
        <v>1412</v>
      </c>
      <c r="K1117" s="230">
        <v>2008</v>
      </c>
      <c r="L1117" s="230" t="s">
        <v>276</v>
      </c>
    </row>
    <row r="1118" spans="1:22" ht="17.25" customHeight="1" x14ac:dyDescent="0.3">
      <c r="A1118" s="230">
        <v>415912</v>
      </c>
      <c r="B1118" s="230" t="s">
        <v>2458</v>
      </c>
      <c r="C1118" s="230" t="s">
        <v>2459</v>
      </c>
      <c r="D1118" s="230" t="s">
        <v>217</v>
      </c>
      <c r="E1118" s="230" t="s">
        <v>142</v>
      </c>
      <c r="F1118" s="230">
        <v>31938</v>
      </c>
      <c r="G1118" s="230" t="s">
        <v>276</v>
      </c>
      <c r="H1118" s="230" t="s">
        <v>1377</v>
      </c>
      <c r="I1118" s="230" t="s">
        <v>1412</v>
      </c>
      <c r="K1118" s="230">
        <v>2008</v>
      </c>
      <c r="L1118" s="230" t="s">
        <v>276</v>
      </c>
    </row>
    <row r="1119" spans="1:22" ht="17.25" customHeight="1" x14ac:dyDescent="0.3">
      <c r="A1119" s="230">
        <v>412192</v>
      </c>
      <c r="B1119" s="230" t="s">
        <v>2460</v>
      </c>
      <c r="C1119" s="230" t="s">
        <v>570</v>
      </c>
      <c r="D1119" s="230" t="s">
        <v>2461</v>
      </c>
      <c r="E1119" s="230" t="s">
        <v>141</v>
      </c>
      <c r="F1119" s="230">
        <v>32358</v>
      </c>
      <c r="G1119" s="230" t="s">
        <v>276</v>
      </c>
      <c r="H1119" s="230" t="s">
        <v>1377</v>
      </c>
      <c r="I1119" s="230" t="s">
        <v>1412</v>
      </c>
      <c r="J1119" s="230" t="s">
        <v>290</v>
      </c>
      <c r="K1119" s="230">
        <v>2009</v>
      </c>
      <c r="L1119" s="230" t="s">
        <v>276</v>
      </c>
      <c r="V1119" s="230" t="s">
        <v>882</v>
      </c>
    </row>
    <row r="1120" spans="1:22" ht="17.25" customHeight="1" x14ac:dyDescent="0.3">
      <c r="A1120" s="230">
        <v>411805</v>
      </c>
      <c r="B1120" s="230" t="s">
        <v>2463</v>
      </c>
      <c r="C1120" s="230" t="s">
        <v>633</v>
      </c>
      <c r="D1120" s="230" t="s">
        <v>414</v>
      </c>
      <c r="E1120" s="230" t="s">
        <v>141</v>
      </c>
      <c r="F1120" s="230">
        <v>33117</v>
      </c>
      <c r="G1120" s="230" t="s">
        <v>276</v>
      </c>
      <c r="H1120" s="230" t="s">
        <v>1377</v>
      </c>
      <c r="I1120" s="230" t="s">
        <v>1412</v>
      </c>
      <c r="J1120" s="230" t="s">
        <v>290</v>
      </c>
      <c r="K1120" s="230">
        <v>2009</v>
      </c>
      <c r="L1120" s="230" t="s">
        <v>276</v>
      </c>
    </row>
    <row r="1121" spans="1:22" ht="17.25" customHeight="1" x14ac:dyDescent="0.3">
      <c r="A1121" s="230">
        <v>424241</v>
      </c>
      <c r="B1121" s="230" t="s">
        <v>2464</v>
      </c>
      <c r="C1121" s="230" t="s">
        <v>103</v>
      </c>
      <c r="D1121" s="230" t="s">
        <v>360</v>
      </c>
      <c r="E1121" s="230" t="s">
        <v>142</v>
      </c>
      <c r="F1121" s="230">
        <v>33239</v>
      </c>
      <c r="G1121" s="230" t="s">
        <v>276</v>
      </c>
      <c r="H1121" s="230" t="s">
        <v>1377</v>
      </c>
      <c r="I1121" s="230" t="s">
        <v>1412</v>
      </c>
      <c r="J1121" s="230" t="s">
        <v>290</v>
      </c>
      <c r="K1121" s="230">
        <v>2009</v>
      </c>
      <c r="L1121" s="230" t="s">
        <v>276</v>
      </c>
    </row>
    <row r="1122" spans="1:22" ht="17.25" customHeight="1" x14ac:dyDescent="0.3">
      <c r="A1122" s="230">
        <v>415598</v>
      </c>
      <c r="B1122" s="230" t="s">
        <v>2465</v>
      </c>
      <c r="C1122" s="230" t="s">
        <v>1691</v>
      </c>
      <c r="D1122" s="230" t="s">
        <v>249</v>
      </c>
      <c r="E1122" s="230" t="s">
        <v>141</v>
      </c>
      <c r="F1122" s="230">
        <v>33334</v>
      </c>
      <c r="G1122" s="230" t="s">
        <v>276</v>
      </c>
      <c r="H1122" s="230" t="s">
        <v>1377</v>
      </c>
      <c r="I1122" s="230" t="s">
        <v>1412</v>
      </c>
      <c r="J1122" s="230" t="s">
        <v>290</v>
      </c>
      <c r="K1122" s="230">
        <v>2009</v>
      </c>
      <c r="L1122" s="230" t="s">
        <v>276</v>
      </c>
    </row>
    <row r="1123" spans="1:22" ht="17.25" customHeight="1" x14ac:dyDescent="0.3">
      <c r="A1123" s="230">
        <v>419285</v>
      </c>
      <c r="B1123" s="230" t="s">
        <v>2468</v>
      </c>
      <c r="C1123" s="230" t="s">
        <v>128</v>
      </c>
      <c r="D1123" s="230" t="s">
        <v>218</v>
      </c>
      <c r="E1123" s="230" t="s">
        <v>142</v>
      </c>
      <c r="F1123" s="230">
        <v>33618</v>
      </c>
      <c r="G1123" s="230" t="s">
        <v>276</v>
      </c>
      <c r="H1123" s="230" t="s">
        <v>1377</v>
      </c>
      <c r="I1123" s="230" t="s">
        <v>1412</v>
      </c>
      <c r="J1123" s="230" t="s">
        <v>290</v>
      </c>
      <c r="K1123" s="230">
        <v>2009</v>
      </c>
      <c r="L1123" s="230" t="s">
        <v>276</v>
      </c>
    </row>
    <row r="1124" spans="1:22" ht="17.25" customHeight="1" x14ac:dyDescent="0.3">
      <c r="A1124" s="230">
        <v>416391</v>
      </c>
      <c r="B1124" s="230" t="s">
        <v>2469</v>
      </c>
      <c r="C1124" s="230" t="s">
        <v>83</v>
      </c>
      <c r="D1124" s="230" t="s">
        <v>366</v>
      </c>
      <c r="E1124" s="230" t="s">
        <v>141</v>
      </c>
      <c r="F1124" s="230">
        <v>33707</v>
      </c>
      <c r="G1124" s="230" t="s">
        <v>276</v>
      </c>
      <c r="H1124" s="230" t="s">
        <v>1377</v>
      </c>
      <c r="I1124" s="230" t="s">
        <v>1412</v>
      </c>
      <c r="J1124" s="230" t="s">
        <v>290</v>
      </c>
      <c r="K1124" s="230">
        <v>2009</v>
      </c>
      <c r="L1124" s="230" t="s">
        <v>276</v>
      </c>
      <c r="N1124" s="230">
        <v>3087</v>
      </c>
      <c r="O1124" s="230" t="s">
        <v>2470</v>
      </c>
      <c r="P1124" s="230">
        <v>10000</v>
      </c>
    </row>
    <row r="1125" spans="1:22" ht="17.25" customHeight="1" x14ac:dyDescent="0.3">
      <c r="A1125" s="230">
        <v>416541</v>
      </c>
      <c r="B1125" s="230" t="s">
        <v>2471</v>
      </c>
      <c r="C1125" s="230" t="s">
        <v>442</v>
      </c>
      <c r="D1125" s="230" t="s">
        <v>657</v>
      </c>
      <c r="E1125" s="230" t="s">
        <v>142</v>
      </c>
      <c r="F1125" s="230">
        <v>33240</v>
      </c>
      <c r="G1125" s="230" t="s">
        <v>276</v>
      </c>
      <c r="H1125" s="230" t="s">
        <v>1377</v>
      </c>
      <c r="I1125" s="230" t="s">
        <v>1412</v>
      </c>
      <c r="J1125" s="230" t="s">
        <v>291</v>
      </c>
      <c r="K1125" s="230">
        <v>2009</v>
      </c>
      <c r="L1125" s="230" t="s">
        <v>276</v>
      </c>
    </row>
    <row r="1126" spans="1:22" ht="17.25" customHeight="1" x14ac:dyDescent="0.3">
      <c r="A1126" s="230">
        <v>419138</v>
      </c>
      <c r="B1126" s="230" t="s">
        <v>2472</v>
      </c>
      <c r="C1126" s="230" t="s">
        <v>85</v>
      </c>
      <c r="D1126" s="230" t="s">
        <v>230</v>
      </c>
      <c r="E1126" s="230" t="s">
        <v>142</v>
      </c>
      <c r="F1126" s="230">
        <v>33283</v>
      </c>
      <c r="G1126" s="230" t="s">
        <v>276</v>
      </c>
      <c r="H1126" s="230" t="s">
        <v>1377</v>
      </c>
      <c r="I1126" s="230" t="s">
        <v>1412</v>
      </c>
      <c r="J1126" s="230" t="s">
        <v>291</v>
      </c>
      <c r="K1126" s="230">
        <v>2009</v>
      </c>
      <c r="L1126" s="230" t="s">
        <v>276</v>
      </c>
    </row>
    <row r="1127" spans="1:22" ht="17.25" customHeight="1" x14ac:dyDescent="0.3">
      <c r="A1127" s="230">
        <v>420253</v>
      </c>
      <c r="B1127" s="230" t="s">
        <v>2474</v>
      </c>
      <c r="C1127" s="230" t="s">
        <v>653</v>
      </c>
      <c r="D1127" s="230" t="s">
        <v>524</v>
      </c>
      <c r="E1127" s="230" t="s">
        <v>142</v>
      </c>
      <c r="F1127" s="230">
        <v>33419</v>
      </c>
      <c r="G1127" s="230" t="s">
        <v>2475</v>
      </c>
      <c r="H1127" s="230" t="s">
        <v>1377</v>
      </c>
      <c r="I1127" s="230" t="s">
        <v>1412</v>
      </c>
      <c r="J1127" s="230" t="s">
        <v>291</v>
      </c>
      <c r="K1127" s="230">
        <v>2009</v>
      </c>
      <c r="L1127" s="230" t="s">
        <v>276</v>
      </c>
    </row>
    <row r="1128" spans="1:22" ht="17.25" customHeight="1" x14ac:dyDescent="0.3">
      <c r="A1128" s="230">
        <v>416825</v>
      </c>
      <c r="B1128" s="230" t="s">
        <v>2476</v>
      </c>
      <c r="C1128" s="230" t="s">
        <v>2362</v>
      </c>
      <c r="D1128" s="230" t="s">
        <v>201</v>
      </c>
      <c r="E1128" s="230" t="s">
        <v>141</v>
      </c>
      <c r="F1128" s="230">
        <v>33604</v>
      </c>
      <c r="G1128" s="230" t="s">
        <v>276</v>
      </c>
      <c r="H1128" s="230" t="s">
        <v>1377</v>
      </c>
      <c r="I1128" s="230" t="s">
        <v>1412</v>
      </c>
      <c r="J1128" s="230" t="s">
        <v>291</v>
      </c>
      <c r="K1128" s="230">
        <v>2009</v>
      </c>
      <c r="L1128" s="230" t="s">
        <v>276</v>
      </c>
      <c r="U1128" s="230" t="s">
        <v>882</v>
      </c>
      <c r="V1128" s="230" t="s">
        <v>882</v>
      </c>
    </row>
    <row r="1129" spans="1:22" ht="17.25" customHeight="1" x14ac:dyDescent="0.3">
      <c r="A1129" s="230">
        <v>411561</v>
      </c>
      <c r="B1129" s="230" t="s">
        <v>2477</v>
      </c>
      <c r="C1129" s="230" t="s">
        <v>79</v>
      </c>
      <c r="D1129" s="230" t="s">
        <v>222</v>
      </c>
      <c r="E1129" s="230" t="s">
        <v>142</v>
      </c>
      <c r="F1129" s="230">
        <v>32937</v>
      </c>
      <c r="G1129" s="230" t="s">
        <v>276</v>
      </c>
      <c r="H1129" s="230" t="s">
        <v>1377</v>
      </c>
      <c r="I1129" s="230" t="s">
        <v>1412</v>
      </c>
      <c r="J1129" s="230" t="s">
        <v>291</v>
      </c>
      <c r="K1129" s="230">
        <v>2009</v>
      </c>
      <c r="L1129" s="230" t="s">
        <v>276</v>
      </c>
    </row>
    <row r="1130" spans="1:22" ht="17.25" customHeight="1" x14ac:dyDescent="0.3">
      <c r="A1130" s="230">
        <v>423244</v>
      </c>
      <c r="B1130" s="230" t="s">
        <v>2478</v>
      </c>
      <c r="C1130" s="230" t="s">
        <v>63</v>
      </c>
      <c r="D1130" s="230" t="s">
        <v>248</v>
      </c>
      <c r="E1130" s="230" t="s">
        <v>142</v>
      </c>
      <c r="F1130" s="230">
        <v>33350</v>
      </c>
      <c r="G1130" s="230" t="s">
        <v>276</v>
      </c>
      <c r="H1130" s="230" t="s">
        <v>1377</v>
      </c>
      <c r="I1130" s="230" t="s">
        <v>1412</v>
      </c>
      <c r="J1130" s="230" t="s">
        <v>291</v>
      </c>
      <c r="K1130" s="230">
        <v>2009</v>
      </c>
      <c r="L1130" s="230" t="s">
        <v>276</v>
      </c>
    </row>
    <row r="1131" spans="1:22" ht="17.25" customHeight="1" x14ac:dyDescent="0.3">
      <c r="A1131" s="230">
        <v>415862</v>
      </c>
      <c r="B1131" s="230" t="s">
        <v>2479</v>
      </c>
      <c r="C1131" s="230" t="s">
        <v>1040</v>
      </c>
      <c r="D1131" s="230" t="s">
        <v>2480</v>
      </c>
      <c r="E1131" s="230" t="s">
        <v>141</v>
      </c>
      <c r="F1131" s="230">
        <v>33280</v>
      </c>
      <c r="G1131" s="230" t="s">
        <v>276</v>
      </c>
      <c r="H1131" s="230" t="s">
        <v>1377</v>
      </c>
      <c r="I1131" s="230" t="s">
        <v>1412</v>
      </c>
      <c r="J1131" s="230" t="s">
        <v>290</v>
      </c>
      <c r="K1131" s="230">
        <v>2010</v>
      </c>
      <c r="L1131" s="230" t="s">
        <v>276</v>
      </c>
    </row>
    <row r="1132" spans="1:22" ht="17.25" customHeight="1" x14ac:dyDescent="0.3">
      <c r="A1132" s="230">
        <v>414333</v>
      </c>
      <c r="B1132" s="230" t="s">
        <v>2481</v>
      </c>
      <c r="C1132" s="230" t="s">
        <v>412</v>
      </c>
      <c r="D1132" s="230" t="s">
        <v>262</v>
      </c>
      <c r="E1132" s="230" t="s">
        <v>141</v>
      </c>
      <c r="F1132" s="230">
        <v>33329</v>
      </c>
      <c r="G1132" s="230" t="s">
        <v>276</v>
      </c>
      <c r="H1132" s="230" t="s">
        <v>1377</v>
      </c>
      <c r="I1132" s="230" t="s">
        <v>1412</v>
      </c>
      <c r="J1132" s="230" t="s">
        <v>290</v>
      </c>
      <c r="K1132" s="230">
        <v>2010</v>
      </c>
      <c r="L1132" s="230" t="s">
        <v>276</v>
      </c>
    </row>
    <row r="1133" spans="1:22" ht="17.25" customHeight="1" x14ac:dyDescent="0.3">
      <c r="A1133" s="230">
        <v>415304</v>
      </c>
      <c r="B1133" s="230" t="s">
        <v>2482</v>
      </c>
      <c r="C1133" s="230" t="s">
        <v>75</v>
      </c>
      <c r="D1133" s="230" t="s">
        <v>225</v>
      </c>
      <c r="E1133" s="230" t="s">
        <v>141</v>
      </c>
      <c r="F1133" s="230">
        <v>33475</v>
      </c>
      <c r="G1133" s="230" t="s">
        <v>276</v>
      </c>
      <c r="H1133" s="230" t="s">
        <v>1377</v>
      </c>
      <c r="I1133" s="230" t="s">
        <v>1412</v>
      </c>
      <c r="J1133" s="230" t="s">
        <v>290</v>
      </c>
      <c r="K1133" s="230">
        <v>2010</v>
      </c>
      <c r="L1133" s="230" t="s">
        <v>276</v>
      </c>
    </row>
    <row r="1134" spans="1:22" ht="17.25" customHeight="1" x14ac:dyDescent="0.3">
      <c r="A1134" s="230">
        <v>417542</v>
      </c>
      <c r="B1134" s="230" t="s">
        <v>2483</v>
      </c>
      <c r="C1134" s="230" t="s">
        <v>629</v>
      </c>
      <c r="D1134" s="230" t="s">
        <v>249</v>
      </c>
      <c r="E1134" s="230" t="s">
        <v>142</v>
      </c>
      <c r="F1134" s="230">
        <v>33622</v>
      </c>
      <c r="G1134" s="230" t="s">
        <v>1619</v>
      </c>
      <c r="H1134" s="230" t="s">
        <v>1377</v>
      </c>
      <c r="I1134" s="230" t="s">
        <v>1412</v>
      </c>
      <c r="J1134" s="230" t="s">
        <v>290</v>
      </c>
      <c r="K1134" s="230">
        <v>2010</v>
      </c>
      <c r="L1134" s="230" t="s">
        <v>276</v>
      </c>
    </row>
    <row r="1135" spans="1:22" ht="17.25" customHeight="1" x14ac:dyDescent="0.3">
      <c r="A1135" s="230">
        <v>415657</v>
      </c>
      <c r="B1135" s="230" t="s">
        <v>2484</v>
      </c>
      <c r="C1135" s="230" t="s">
        <v>259</v>
      </c>
      <c r="D1135" s="230" t="s">
        <v>199</v>
      </c>
      <c r="E1135" s="230" t="s">
        <v>141</v>
      </c>
      <c r="F1135" s="230">
        <v>33722</v>
      </c>
      <c r="G1135" s="230" t="s">
        <v>276</v>
      </c>
      <c r="H1135" s="230" t="s">
        <v>1377</v>
      </c>
      <c r="I1135" s="230" t="s">
        <v>1412</v>
      </c>
      <c r="J1135" s="230" t="s">
        <v>290</v>
      </c>
      <c r="K1135" s="230">
        <v>2010</v>
      </c>
      <c r="L1135" s="230" t="s">
        <v>276</v>
      </c>
      <c r="S1135" s="230" t="s">
        <v>882</v>
      </c>
      <c r="T1135" s="230" t="s">
        <v>882</v>
      </c>
      <c r="U1135" s="230" t="s">
        <v>882</v>
      </c>
      <c r="V1135" s="230" t="s">
        <v>882</v>
      </c>
    </row>
    <row r="1136" spans="1:22" ht="17.25" customHeight="1" x14ac:dyDescent="0.3">
      <c r="A1136" s="230">
        <v>414108</v>
      </c>
      <c r="B1136" s="230" t="s">
        <v>2485</v>
      </c>
      <c r="C1136" s="230" t="s">
        <v>71</v>
      </c>
      <c r="D1136" s="230" t="s">
        <v>374</v>
      </c>
      <c r="E1136" s="230" t="s">
        <v>141</v>
      </c>
      <c r="F1136" s="230">
        <v>33770</v>
      </c>
      <c r="G1136" s="230" t="s">
        <v>276</v>
      </c>
      <c r="H1136" s="230" t="s">
        <v>1377</v>
      </c>
      <c r="I1136" s="230" t="s">
        <v>1412</v>
      </c>
      <c r="J1136" s="230" t="s">
        <v>290</v>
      </c>
      <c r="K1136" s="230">
        <v>2010</v>
      </c>
      <c r="L1136" s="230" t="s">
        <v>276</v>
      </c>
      <c r="U1136" s="230" t="s">
        <v>882</v>
      </c>
      <c r="V1136" s="230" t="s">
        <v>882</v>
      </c>
    </row>
    <row r="1137" spans="1:22" ht="17.25" customHeight="1" x14ac:dyDescent="0.3">
      <c r="A1137" s="230">
        <v>416420</v>
      </c>
      <c r="B1137" s="230" t="s">
        <v>2486</v>
      </c>
      <c r="C1137" s="230" t="s">
        <v>75</v>
      </c>
      <c r="D1137" s="230" t="s">
        <v>2487</v>
      </c>
      <c r="E1137" s="230" t="s">
        <v>141</v>
      </c>
      <c r="F1137" s="230">
        <v>33970</v>
      </c>
      <c r="G1137" s="230" t="s">
        <v>276</v>
      </c>
      <c r="H1137" s="230" t="s">
        <v>1377</v>
      </c>
      <c r="I1137" s="230" t="s">
        <v>1412</v>
      </c>
      <c r="J1137" s="230" t="s">
        <v>290</v>
      </c>
      <c r="K1137" s="230">
        <v>2010</v>
      </c>
      <c r="L1137" s="230" t="s">
        <v>276</v>
      </c>
      <c r="U1137" s="230" t="s">
        <v>882</v>
      </c>
      <c r="V1137" s="230" t="s">
        <v>882</v>
      </c>
    </row>
    <row r="1138" spans="1:22" ht="17.25" customHeight="1" x14ac:dyDescent="0.3">
      <c r="A1138" s="230">
        <v>414434</v>
      </c>
      <c r="B1138" s="230" t="s">
        <v>2488</v>
      </c>
      <c r="C1138" s="230" t="s">
        <v>94</v>
      </c>
      <c r="D1138" s="230" t="s">
        <v>2466</v>
      </c>
      <c r="E1138" s="230" t="s">
        <v>141</v>
      </c>
      <c r="F1138" s="230">
        <v>33351</v>
      </c>
      <c r="G1138" s="230" t="s">
        <v>276</v>
      </c>
      <c r="H1138" s="230" t="s">
        <v>1377</v>
      </c>
      <c r="I1138" s="230" t="s">
        <v>1412</v>
      </c>
      <c r="J1138" s="230" t="s">
        <v>291</v>
      </c>
      <c r="K1138" s="230">
        <v>2010</v>
      </c>
      <c r="L1138" s="230" t="s">
        <v>276</v>
      </c>
    </row>
    <row r="1139" spans="1:22" ht="17.25" customHeight="1" x14ac:dyDescent="0.3">
      <c r="A1139" s="230">
        <v>421097</v>
      </c>
      <c r="B1139" s="230" t="s">
        <v>2490</v>
      </c>
      <c r="C1139" s="230" t="s">
        <v>126</v>
      </c>
      <c r="D1139" s="230" t="s">
        <v>391</v>
      </c>
      <c r="E1139" s="230" t="s">
        <v>142</v>
      </c>
      <c r="F1139" s="230">
        <v>33718</v>
      </c>
      <c r="G1139" s="230" t="s">
        <v>276</v>
      </c>
      <c r="H1139" s="230" t="s">
        <v>1377</v>
      </c>
      <c r="I1139" s="230" t="s">
        <v>1412</v>
      </c>
      <c r="J1139" s="230" t="s">
        <v>291</v>
      </c>
      <c r="K1139" s="230">
        <v>2010</v>
      </c>
      <c r="L1139" s="230" t="s">
        <v>276</v>
      </c>
    </row>
    <row r="1140" spans="1:22" ht="17.25" customHeight="1" x14ac:dyDescent="0.3">
      <c r="A1140" s="230">
        <v>424034</v>
      </c>
      <c r="B1140" s="230" t="s">
        <v>2491</v>
      </c>
      <c r="C1140" s="230" t="s">
        <v>2492</v>
      </c>
      <c r="D1140" s="230" t="s">
        <v>423</v>
      </c>
      <c r="E1140" s="230" t="s">
        <v>142</v>
      </c>
      <c r="F1140" s="230">
        <v>33971</v>
      </c>
      <c r="G1140" s="230" t="s">
        <v>276</v>
      </c>
      <c r="H1140" s="230" t="s">
        <v>1377</v>
      </c>
      <c r="I1140" s="230" t="s">
        <v>1412</v>
      </c>
      <c r="J1140" s="230" t="s">
        <v>291</v>
      </c>
      <c r="K1140" s="230">
        <v>2010</v>
      </c>
      <c r="L1140" s="230" t="s">
        <v>276</v>
      </c>
    </row>
    <row r="1141" spans="1:22" ht="17.25" customHeight="1" x14ac:dyDescent="0.3">
      <c r="A1141" s="230">
        <v>420325</v>
      </c>
      <c r="B1141" s="230" t="s">
        <v>2493</v>
      </c>
      <c r="C1141" s="230" t="s">
        <v>2494</v>
      </c>
      <c r="D1141" s="230" t="s">
        <v>205</v>
      </c>
      <c r="E1141" s="230" t="s">
        <v>142</v>
      </c>
      <c r="F1141" s="230">
        <v>33621</v>
      </c>
      <c r="G1141" s="230" t="s">
        <v>276</v>
      </c>
      <c r="H1141" s="230" t="s">
        <v>1377</v>
      </c>
      <c r="I1141" s="230" t="s">
        <v>1412</v>
      </c>
      <c r="J1141" s="230" t="s">
        <v>291</v>
      </c>
      <c r="K1141" s="230">
        <v>2010</v>
      </c>
      <c r="L1141" s="230" t="s">
        <v>276</v>
      </c>
    </row>
    <row r="1142" spans="1:22" ht="17.25" customHeight="1" x14ac:dyDescent="0.3">
      <c r="A1142" s="230">
        <v>415474</v>
      </c>
      <c r="B1142" s="230" t="s">
        <v>2495</v>
      </c>
      <c r="C1142" s="230" t="s">
        <v>476</v>
      </c>
      <c r="D1142" s="230" t="s">
        <v>213</v>
      </c>
      <c r="E1142" s="230" t="s">
        <v>142</v>
      </c>
      <c r="F1142" s="230">
        <v>33970</v>
      </c>
      <c r="G1142" s="230" t="s">
        <v>276</v>
      </c>
      <c r="H1142" s="230" t="s">
        <v>1377</v>
      </c>
      <c r="I1142" s="230" t="s">
        <v>1412</v>
      </c>
      <c r="J1142" s="230" t="s">
        <v>291</v>
      </c>
      <c r="K1142" s="230">
        <v>2010</v>
      </c>
      <c r="L1142" s="230" t="s">
        <v>276</v>
      </c>
      <c r="N1142" s="230">
        <v>3013</v>
      </c>
      <c r="O1142" s="230">
        <v>44420.38989583333</v>
      </c>
      <c r="P1142" s="230">
        <v>21500</v>
      </c>
    </row>
    <row r="1143" spans="1:22" ht="17.25" customHeight="1" x14ac:dyDescent="0.3">
      <c r="A1143" s="230">
        <v>418485</v>
      </c>
      <c r="B1143" s="230" t="s">
        <v>2496</v>
      </c>
      <c r="C1143" s="230" t="s">
        <v>83</v>
      </c>
      <c r="D1143" s="230" t="s">
        <v>235</v>
      </c>
      <c r="E1143" s="230" t="s">
        <v>141</v>
      </c>
      <c r="F1143" s="230">
        <v>34087</v>
      </c>
      <c r="G1143" s="230" t="s">
        <v>281</v>
      </c>
      <c r="H1143" s="230" t="s">
        <v>1377</v>
      </c>
      <c r="I1143" s="230" t="s">
        <v>1412</v>
      </c>
      <c r="J1143" s="230" t="s">
        <v>291</v>
      </c>
      <c r="K1143" s="230">
        <v>2010</v>
      </c>
      <c r="L1143" s="230" t="s">
        <v>276</v>
      </c>
      <c r="T1143" s="230" t="s">
        <v>882</v>
      </c>
      <c r="U1143" s="230" t="s">
        <v>882</v>
      </c>
      <c r="V1143" s="230" t="s">
        <v>882</v>
      </c>
    </row>
    <row r="1144" spans="1:22" ht="17.25" customHeight="1" x14ac:dyDescent="0.3">
      <c r="A1144" s="230">
        <v>425697</v>
      </c>
      <c r="B1144" s="230" t="s">
        <v>2497</v>
      </c>
      <c r="C1144" s="230" t="s">
        <v>1952</v>
      </c>
      <c r="D1144" s="230" t="s">
        <v>1068</v>
      </c>
      <c r="E1144" s="230" t="s">
        <v>142</v>
      </c>
      <c r="F1144" s="230">
        <v>33029</v>
      </c>
      <c r="G1144" s="230" t="s">
        <v>276</v>
      </c>
      <c r="H1144" s="230" t="s">
        <v>1377</v>
      </c>
      <c r="I1144" s="230" t="s">
        <v>1412</v>
      </c>
      <c r="J1144" s="230" t="s">
        <v>290</v>
      </c>
      <c r="K1144" s="230">
        <v>2011</v>
      </c>
      <c r="L1144" s="230" t="s">
        <v>276</v>
      </c>
    </row>
    <row r="1145" spans="1:22" ht="17.25" customHeight="1" x14ac:dyDescent="0.3">
      <c r="A1145" s="230">
        <v>418619</v>
      </c>
      <c r="B1145" s="230" t="s">
        <v>2498</v>
      </c>
      <c r="C1145" s="230" t="s">
        <v>2499</v>
      </c>
      <c r="D1145" s="230" t="s">
        <v>660</v>
      </c>
      <c r="E1145" s="230" t="s">
        <v>141</v>
      </c>
      <c r="F1145" s="230">
        <v>33239</v>
      </c>
      <c r="G1145" s="230" t="s">
        <v>2289</v>
      </c>
      <c r="H1145" s="230" t="s">
        <v>1377</v>
      </c>
      <c r="I1145" s="230" t="s">
        <v>1412</v>
      </c>
      <c r="J1145" s="230" t="s">
        <v>290</v>
      </c>
      <c r="K1145" s="230">
        <v>2011</v>
      </c>
      <c r="L1145" s="230" t="s">
        <v>276</v>
      </c>
    </row>
    <row r="1146" spans="1:22" ht="17.25" customHeight="1" x14ac:dyDescent="0.3">
      <c r="A1146" s="230">
        <v>418653</v>
      </c>
      <c r="B1146" s="230" t="s">
        <v>2500</v>
      </c>
      <c r="C1146" s="230" t="s">
        <v>2501</v>
      </c>
      <c r="D1146" s="230" t="s">
        <v>224</v>
      </c>
      <c r="E1146" s="230" t="s">
        <v>141</v>
      </c>
      <c r="F1146" s="230">
        <v>33506</v>
      </c>
      <c r="G1146" s="230" t="s">
        <v>276</v>
      </c>
      <c r="H1146" s="230" t="s">
        <v>1377</v>
      </c>
      <c r="I1146" s="230" t="s">
        <v>1412</v>
      </c>
      <c r="J1146" s="230" t="s">
        <v>290</v>
      </c>
      <c r="K1146" s="230">
        <v>2011</v>
      </c>
      <c r="L1146" s="230" t="s">
        <v>276</v>
      </c>
      <c r="U1146" s="230" t="s">
        <v>882</v>
      </c>
      <c r="V1146" s="230" t="s">
        <v>882</v>
      </c>
    </row>
    <row r="1147" spans="1:22" ht="17.25" customHeight="1" x14ac:dyDescent="0.3">
      <c r="A1147" s="230">
        <v>415599</v>
      </c>
      <c r="B1147" s="230" t="s">
        <v>2502</v>
      </c>
      <c r="C1147" s="230" t="s">
        <v>464</v>
      </c>
      <c r="D1147" s="230" t="s">
        <v>401</v>
      </c>
      <c r="E1147" s="230" t="s">
        <v>141</v>
      </c>
      <c r="F1147" s="230">
        <v>33772</v>
      </c>
      <c r="G1147" s="230" t="s">
        <v>276</v>
      </c>
      <c r="H1147" s="230" t="s">
        <v>1377</v>
      </c>
      <c r="I1147" s="230" t="s">
        <v>1412</v>
      </c>
      <c r="J1147" s="230" t="s">
        <v>290</v>
      </c>
      <c r="K1147" s="230">
        <v>2011</v>
      </c>
      <c r="L1147" s="230" t="s">
        <v>276</v>
      </c>
      <c r="V1147" s="230" t="s">
        <v>882</v>
      </c>
    </row>
    <row r="1148" spans="1:22" ht="17.25" customHeight="1" x14ac:dyDescent="0.3">
      <c r="A1148" s="230">
        <v>417327</v>
      </c>
      <c r="B1148" s="230" t="s">
        <v>2504</v>
      </c>
      <c r="C1148" s="230" t="s">
        <v>442</v>
      </c>
      <c r="D1148" s="230" t="s">
        <v>1944</v>
      </c>
      <c r="E1148" s="230" t="s">
        <v>141</v>
      </c>
      <c r="F1148" s="230">
        <v>34008</v>
      </c>
      <c r="G1148" s="230" t="s">
        <v>276</v>
      </c>
      <c r="H1148" s="230" t="s">
        <v>1377</v>
      </c>
      <c r="I1148" s="230" t="s">
        <v>1412</v>
      </c>
      <c r="J1148" s="230" t="s">
        <v>290</v>
      </c>
      <c r="K1148" s="230">
        <v>2011</v>
      </c>
      <c r="L1148" s="230" t="s">
        <v>276</v>
      </c>
      <c r="U1148" s="230" t="s">
        <v>882</v>
      </c>
      <c r="V1148" s="230" t="s">
        <v>882</v>
      </c>
    </row>
    <row r="1149" spans="1:22" ht="17.25" customHeight="1" x14ac:dyDescent="0.3">
      <c r="A1149" s="230">
        <v>417704</v>
      </c>
      <c r="B1149" s="230" t="s">
        <v>2505</v>
      </c>
      <c r="C1149" s="230" t="s">
        <v>2506</v>
      </c>
      <c r="D1149" s="230" t="s">
        <v>232</v>
      </c>
      <c r="E1149" s="230" t="s">
        <v>141</v>
      </c>
      <c r="F1149" s="230">
        <v>34053</v>
      </c>
      <c r="G1149" s="230" t="s">
        <v>276</v>
      </c>
      <c r="H1149" s="230" t="s">
        <v>1377</v>
      </c>
      <c r="I1149" s="230" t="s">
        <v>1412</v>
      </c>
      <c r="J1149" s="230" t="s">
        <v>290</v>
      </c>
      <c r="K1149" s="230">
        <v>2011</v>
      </c>
      <c r="L1149" s="230" t="s">
        <v>276</v>
      </c>
      <c r="N1149" s="230">
        <v>2833</v>
      </c>
      <c r="O1149" s="230">
        <v>44404.496446759258</v>
      </c>
      <c r="P1149" s="230">
        <v>14000</v>
      </c>
    </row>
    <row r="1150" spans="1:22" ht="17.25" customHeight="1" x14ac:dyDescent="0.3">
      <c r="A1150" s="230">
        <v>417515</v>
      </c>
      <c r="B1150" s="230" t="s">
        <v>2507</v>
      </c>
      <c r="C1150" s="230" t="s">
        <v>442</v>
      </c>
      <c r="D1150" s="230" t="s">
        <v>215</v>
      </c>
      <c r="E1150" s="230" t="s">
        <v>141</v>
      </c>
      <c r="F1150" s="230">
        <v>34090</v>
      </c>
      <c r="G1150" s="230" t="s">
        <v>276</v>
      </c>
      <c r="H1150" s="230" t="s">
        <v>1377</v>
      </c>
      <c r="I1150" s="230" t="s">
        <v>1412</v>
      </c>
      <c r="J1150" s="230" t="s">
        <v>290</v>
      </c>
      <c r="K1150" s="230">
        <v>2011</v>
      </c>
      <c r="L1150" s="230" t="s">
        <v>276</v>
      </c>
      <c r="U1150" s="230" t="s">
        <v>882</v>
      </c>
      <c r="V1150" s="230" t="s">
        <v>882</v>
      </c>
    </row>
    <row r="1151" spans="1:22" ht="17.25" customHeight="1" x14ac:dyDescent="0.3">
      <c r="A1151" s="230">
        <v>420217</v>
      </c>
      <c r="B1151" s="230" t="s">
        <v>2508</v>
      </c>
      <c r="C1151" s="230" t="s">
        <v>617</v>
      </c>
      <c r="D1151" s="230" t="s">
        <v>237</v>
      </c>
      <c r="E1151" s="230" t="s">
        <v>141</v>
      </c>
      <c r="F1151" s="230">
        <v>34121</v>
      </c>
      <c r="G1151" s="230" t="s">
        <v>276</v>
      </c>
      <c r="H1151" s="230" t="s">
        <v>1377</v>
      </c>
      <c r="I1151" s="230" t="s">
        <v>1412</v>
      </c>
      <c r="J1151" s="230" t="s">
        <v>290</v>
      </c>
      <c r="K1151" s="230">
        <v>2011</v>
      </c>
      <c r="L1151" s="230" t="s">
        <v>276</v>
      </c>
    </row>
    <row r="1152" spans="1:22" ht="17.25" customHeight="1" x14ac:dyDescent="0.3">
      <c r="A1152" s="230">
        <v>418319</v>
      </c>
      <c r="B1152" s="230" t="s">
        <v>2509</v>
      </c>
      <c r="C1152" s="230" t="s">
        <v>397</v>
      </c>
      <c r="D1152" s="230" t="s">
        <v>351</v>
      </c>
      <c r="E1152" s="230" t="s">
        <v>141</v>
      </c>
      <c r="F1152" s="230">
        <v>34146</v>
      </c>
      <c r="G1152" s="230" t="s">
        <v>276</v>
      </c>
      <c r="H1152" s="230" t="s">
        <v>1377</v>
      </c>
      <c r="I1152" s="230" t="s">
        <v>1412</v>
      </c>
      <c r="J1152" s="230" t="s">
        <v>290</v>
      </c>
      <c r="K1152" s="230">
        <v>2011</v>
      </c>
      <c r="L1152" s="230" t="s">
        <v>276</v>
      </c>
    </row>
    <row r="1153" spans="1:22" ht="17.25" customHeight="1" x14ac:dyDescent="0.3">
      <c r="A1153" s="230">
        <v>422877</v>
      </c>
      <c r="B1153" s="230" t="s">
        <v>2510</v>
      </c>
      <c r="C1153" s="230" t="s">
        <v>577</v>
      </c>
      <c r="D1153" s="230" t="s">
        <v>386</v>
      </c>
      <c r="E1153" s="230" t="s">
        <v>142</v>
      </c>
      <c r="F1153" s="230">
        <v>34335</v>
      </c>
      <c r="G1153" s="230" t="s">
        <v>276</v>
      </c>
      <c r="H1153" s="230" t="s">
        <v>1377</v>
      </c>
      <c r="I1153" s="230" t="s">
        <v>1412</v>
      </c>
      <c r="J1153" s="230" t="s">
        <v>290</v>
      </c>
      <c r="K1153" s="230">
        <v>2011</v>
      </c>
      <c r="L1153" s="230" t="s">
        <v>276</v>
      </c>
    </row>
    <row r="1154" spans="1:22" ht="17.25" customHeight="1" x14ac:dyDescent="0.3">
      <c r="A1154" s="230">
        <v>417246</v>
      </c>
      <c r="B1154" s="230" t="s">
        <v>2511</v>
      </c>
      <c r="C1154" s="230" t="s">
        <v>419</v>
      </c>
      <c r="D1154" s="230" t="s">
        <v>213</v>
      </c>
      <c r="E1154" s="230" t="s">
        <v>142</v>
      </c>
      <c r="F1154" s="230">
        <v>34374</v>
      </c>
      <c r="G1154" s="230" t="s">
        <v>276</v>
      </c>
      <c r="H1154" s="230" t="s">
        <v>1377</v>
      </c>
      <c r="I1154" s="230" t="s">
        <v>1412</v>
      </c>
      <c r="J1154" s="230" t="s">
        <v>290</v>
      </c>
      <c r="K1154" s="230">
        <v>2011</v>
      </c>
      <c r="L1154" s="230" t="s">
        <v>276</v>
      </c>
      <c r="S1154" s="230" t="s">
        <v>882</v>
      </c>
      <c r="V1154" s="230" t="s">
        <v>882</v>
      </c>
    </row>
    <row r="1155" spans="1:22" ht="17.25" customHeight="1" x14ac:dyDescent="0.3">
      <c r="A1155" s="230">
        <v>418816</v>
      </c>
      <c r="B1155" s="230" t="s">
        <v>2512</v>
      </c>
      <c r="C1155" s="230" t="s">
        <v>2513</v>
      </c>
      <c r="D1155" s="230" t="s">
        <v>548</v>
      </c>
      <c r="E1155" s="230" t="s">
        <v>141</v>
      </c>
      <c r="F1155" s="230">
        <v>35065</v>
      </c>
      <c r="G1155" s="230" t="s">
        <v>276</v>
      </c>
      <c r="H1155" s="230" t="s">
        <v>1377</v>
      </c>
      <c r="I1155" s="230" t="s">
        <v>1412</v>
      </c>
      <c r="J1155" s="230" t="s">
        <v>290</v>
      </c>
      <c r="K1155" s="230">
        <v>2011</v>
      </c>
      <c r="L1155" s="230" t="s">
        <v>276</v>
      </c>
      <c r="V1155" s="230" t="s">
        <v>882</v>
      </c>
    </row>
    <row r="1156" spans="1:22" ht="17.25" customHeight="1" x14ac:dyDescent="0.3">
      <c r="A1156" s="230">
        <v>414941</v>
      </c>
      <c r="B1156" s="230" t="s">
        <v>2515</v>
      </c>
      <c r="C1156" s="230" t="s">
        <v>638</v>
      </c>
      <c r="D1156" s="230" t="s">
        <v>1836</v>
      </c>
      <c r="E1156" s="230" t="s">
        <v>142</v>
      </c>
      <c r="F1156" s="230">
        <v>33831</v>
      </c>
      <c r="G1156" s="230" t="s">
        <v>276</v>
      </c>
      <c r="H1156" s="230" t="s">
        <v>1377</v>
      </c>
      <c r="I1156" s="230" t="s">
        <v>1412</v>
      </c>
      <c r="J1156" s="230" t="s">
        <v>291</v>
      </c>
      <c r="K1156" s="230">
        <v>2011</v>
      </c>
      <c r="L1156" s="230" t="s">
        <v>276</v>
      </c>
    </row>
    <row r="1157" spans="1:22" ht="17.25" customHeight="1" x14ac:dyDescent="0.3">
      <c r="A1157" s="230">
        <v>415770</v>
      </c>
      <c r="B1157" s="230" t="s">
        <v>2516</v>
      </c>
      <c r="C1157" s="230" t="s">
        <v>388</v>
      </c>
      <c r="D1157" s="230" t="s">
        <v>1055</v>
      </c>
      <c r="E1157" s="230" t="s">
        <v>141</v>
      </c>
      <c r="F1157" s="230">
        <v>33844</v>
      </c>
      <c r="G1157" s="230" t="s">
        <v>276</v>
      </c>
      <c r="H1157" s="230" t="s">
        <v>1377</v>
      </c>
      <c r="I1157" s="230" t="s">
        <v>1412</v>
      </c>
      <c r="J1157" s="230" t="s">
        <v>291</v>
      </c>
      <c r="K1157" s="230">
        <v>2011</v>
      </c>
      <c r="L1157" s="230" t="s">
        <v>276</v>
      </c>
    </row>
    <row r="1158" spans="1:22" ht="17.25" customHeight="1" x14ac:dyDescent="0.3">
      <c r="A1158" s="230">
        <v>420422</v>
      </c>
      <c r="B1158" s="230" t="s">
        <v>2517</v>
      </c>
      <c r="C1158" s="230" t="s">
        <v>375</v>
      </c>
      <c r="D1158" s="230" t="s">
        <v>507</v>
      </c>
      <c r="E1158" s="230" t="s">
        <v>142</v>
      </c>
      <c r="F1158" s="230">
        <v>33973</v>
      </c>
      <c r="G1158" s="230" t="s">
        <v>276</v>
      </c>
      <c r="H1158" s="230" t="s">
        <v>1377</v>
      </c>
      <c r="I1158" s="230" t="s">
        <v>1412</v>
      </c>
      <c r="J1158" s="230" t="s">
        <v>291</v>
      </c>
      <c r="K1158" s="230">
        <v>2011</v>
      </c>
      <c r="L1158" s="230" t="s">
        <v>276</v>
      </c>
    </row>
    <row r="1159" spans="1:22" ht="17.25" customHeight="1" x14ac:dyDescent="0.3">
      <c r="A1159" s="230">
        <v>422154</v>
      </c>
      <c r="B1159" s="230" t="s">
        <v>2518</v>
      </c>
      <c r="C1159" s="230" t="s">
        <v>361</v>
      </c>
      <c r="D1159" s="230" t="s">
        <v>262</v>
      </c>
      <c r="E1159" s="230" t="s">
        <v>142</v>
      </c>
      <c r="F1159" s="230">
        <v>33978</v>
      </c>
      <c r="G1159" s="230" t="s">
        <v>276</v>
      </c>
      <c r="H1159" s="230" t="s">
        <v>1377</v>
      </c>
      <c r="I1159" s="230" t="s">
        <v>1412</v>
      </c>
      <c r="J1159" s="230" t="s">
        <v>291</v>
      </c>
      <c r="K1159" s="230">
        <v>2011</v>
      </c>
      <c r="L1159" s="230" t="s">
        <v>276</v>
      </c>
    </row>
    <row r="1160" spans="1:22" ht="17.25" customHeight="1" x14ac:dyDescent="0.3">
      <c r="A1160" s="230">
        <v>415635</v>
      </c>
      <c r="B1160" s="230" t="s">
        <v>2519</v>
      </c>
      <c r="C1160" s="230" t="s">
        <v>2520</v>
      </c>
      <c r="D1160" s="230" t="s">
        <v>599</v>
      </c>
      <c r="E1160" s="230" t="s">
        <v>141</v>
      </c>
      <c r="F1160" s="230">
        <v>34020</v>
      </c>
      <c r="G1160" s="230" t="s">
        <v>276</v>
      </c>
      <c r="H1160" s="230" t="s">
        <v>1377</v>
      </c>
      <c r="I1160" s="230" t="s">
        <v>1412</v>
      </c>
      <c r="J1160" s="230" t="s">
        <v>291</v>
      </c>
      <c r="K1160" s="230">
        <v>2011</v>
      </c>
      <c r="L1160" s="230" t="s">
        <v>276</v>
      </c>
      <c r="V1160" s="230" t="s">
        <v>882</v>
      </c>
    </row>
    <row r="1161" spans="1:22" ht="17.25" customHeight="1" x14ac:dyDescent="0.3">
      <c r="A1161" s="230">
        <v>419239</v>
      </c>
      <c r="B1161" s="230" t="s">
        <v>2521</v>
      </c>
      <c r="C1161" s="230" t="s">
        <v>501</v>
      </c>
      <c r="D1161" s="230" t="s">
        <v>1016</v>
      </c>
      <c r="E1161" s="230" t="s">
        <v>142</v>
      </c>
      <c r="F1161" s="230">
        <v>34047</v>
      </c>
      <c r="G1161" s="230" t="s">
        <v>276</v>
      </c>
      <c r="H1161" s="230" t="s">
        <v>1377</v>
      </c>
      <c r="I1161" s="230" t="s">
        <v>1412</v>
      </c>
      <c r="J1161" s="230" t="s">
        <v>291</v>
      </c>
      <c r="K1161" s="230">
        <v>2011</v>
      </c>
      <c r="L1161" s="230" t="s">
        <v>276</v>
      </c>
    </row>
    <row r="1162" spans="1:22" ht="17.25" customHeight="1" x14ac:dyDescent="0.3">
      <c r="A1162" s="230">
        <v>419883</v>
      </c>
      <c r="B1162" s="230" t="s">
        <v>2522</v>
      </c>
      <c r="C1162" s="230" t="s">
        <v>67</v>
      </c>
      <c r="D1162" s="230" t="s">
        <v>448</v>
      </c>
      <c r="E1162" s="230" t="s">
        <v>141</v>
      </c>
      <c r="F1162" s="230">
        <v>34226</v>
      </c>
      <c r="G1162" s="230" t="s">
        <v>276</v>
      </c>
      <c r="H1162" s="230" t="s">
        <v>1377</v>
      </c>
      <c r="I1162" s="230" t="s">
        <v>1412</v>
      </c>
      <c r="J1162" s="230" t="s">
        <v>291</v>
      </c>
      <c r="K1162" s="230">
        <v>2011</v>
      </c>
      <c r="L1162" s="230" t="s">
        <v>276</v>
      </c>
    </row>
    <row r="1163" spans="1:22" ht="17.25" customHeight="1" x14ac:dyDescent="0.3">
      <c r="A1163" s="230">
        <v>420472</v>
      </c>
      <c r="B1163" s="230" t="s">
        <v>2523</v>
      </c>
      <c r="C1163" s="230" t="s">
        <v>126</v>
      </c>
      <c r="D1163" s="230" t="s">
        <v>199</v>
      </c>
      <c r="E1163" s="230" t="s">
        <v>142</v>
      </c>
      <c r="F1163" s="230">
        <v>34242</v>
      </c>
      <c r="G1163" s="230" t="s">
        <v>276</v>
      </c>
      <c r="H1163" s="230" t="s">
        <v>1377</v>
      </c>
      <c r="I1163" s="230" t="s">
        <v>1412</v>
      </c>
      <c r="J1163" s="230" t="s">
        <v>291</v>
      </c>
      <c r="K1163" s="230">
        <v>2011</v>
      </c>
      <c r="L1163" s="230" t="s">
        <v>276</v>
      </c>
    </row>
    <row r="1164" spans="1:22" ht="17.25" customHeight="1" x14ac:dyDescent="0.3">
      <c r="A1164" s="230">
        <v>416330</v>
      </c>
      <c r="B1164" s="230" t="s">
        <v>2524</v>
      </c>
      <c r="C1164" s="230" t="s">
        <v>2525</v>
      </c>
      <c r="D1164" s="230" t="s">
        <v>2136</v>
      </c>
      <c r="E1164" s="230" t="s">
        <v>142</v>
      </c>
      <c r="F1164" s="230">
        <v>34727</v>
      </c>
      <c r="G1164" s="230" t="s">
        <v>276</v>
      </c>
      <c r="H1164" s="230" t="s">
        <v>1377</v>
      </c>
      <c r="I1164" s="230" t="s">
        <v>1412</v>
      </c>
      <c r="J1164" s="230" t="s">
        <v>291</v>
      </c>
      <c r="K1164" s="230">
        <v>2011</v>
      </c>
      <c r="L1164" s="230" t="s">
        <v>276</v>
      </c>
    </row>
    <row r="1165" spans="1:22" ht="17.25" customHeight="1" x14ac:dyDescent="0.3">
      <c r="A1165" s="230">
        <v>417723</v>
      </c>
      <c r="B1165" s="230" t="s">
        <v>2526</v>
      </c>
      <c r="C1165" s="230" t="s">
        <v>1786</v>
      </c>
      <c r="D1165" s="230" t="s">
        <v>359</v>
      </c>
      <c r="E1165" s="230" t="s">
        <v>141</v>
      </c>
      <c r="F1165" s="230">
        <v>33604</v>
      </c>
      <c r="G1165" s="230" t="s">
        <v>276</v>
      </c>
      <c r="H1165" s="230" t="s">
        <v>1377</v>
      </c>
      <c r="I1165" s="230" t="s">
        <v>1412</v>
      </c>
      <c r="J1165" s="230" t="s">
        <v>291</v>
      </c>
      <c r="K1165" s="230">
        <v>2011</v>
      </c>
      <c r="L1165" s="230" t="s">
        <v>276</v>
      </c>
      <c r="S1165" s="230" t="s">
        <v>882</v>
      </c>
      <c r="T1165" s="230" t="s">
        <v>882</v>
      </c>
      <c r="U1165" s="230" t="s">
        <v>882</v>
      </c>
      <c r="V1165" s="230" t="s">
        <v>882</v>
      </c>
    </row>
    <row r="1166" spans="1:22" ht="17.25" customHeight="1" x14ac:dyDescent="0.3">
      <c r="A1166" s="230">
        <v>415655</v>
      </c>
      <c r="B1166" s="230" t="s">
        <v>2528</v>
      </c>
      <c r="C1166" s="230" t="s">
        <v>70</v>
      </c>
      <c r="D1166" s="230" t="s">
        <v>676</v>
      </c>
      <c r="E1166" s="230" t="s">
        <v>141</v>
      </c>
      <c r="F1166" s="230">
        <v>34080</v>
      </c>
      <c r="G1166" s="230" t="s">
        <v>276</v>
      </c>
      <c r="H1166" s="230" t="s">
        <v>1377</v>
      </c>
      <c r="I1166" s="230" t="s">
        <v>1412</v>
      </c>
      <c r="J1166" s="230" t="s">
        <v>291</v>
      </c>
      <c r="K1166" s="230">
        <v>2011</v>
      </c>
      <c r="L1166" s="230" t="s">
        <v>276</v>
      </c>
    </row>
    <row r="1167" spans="1:22" ht="17.25" customHeight="1" x14ac:dyDescent="0.3">
      <c r="A1167" s="230">
        <v>424766</v>
      </c>
      <c r="B1167" s="230" t="s">
        <v>2529</v>
      </c>
      <c r="C1167" s="230" t="s">
        <v>403</v>
      </c>
      <c r="D1167" s="230" t="s">
        <v>193</v>
      </c>
      <c r="E1167" s="230" t="s">
        <v>142</v>
      </c>
      <c r="F1167" s="230">
        <v>33989</v>
      </c>
      <c r="G1167" s="230" t="s">
        <v>276</v>
      </c>
      <c r="H1167" s="230" t="s">
        <v>1377</v>
      </c>
      <c r="I1167" s="230" t="s">
        <v>1412</v>
      </c>
      <c r="K1167" s="230">
        <v>2011</v>
      </c>
      <c r="L1167" s="230" t="s">
        <v>276</v>
      </c>
    </row>
    <row r="1168" spans="1:22" ht="17.25" customHeight="1" x14ac:dyDescent="0.3">
      <c r="A1168" s="230">
        <v>418847</v>
      </c>
      <c r="B1168" s="230" t="s">
        <v>2530</v>
      </c>
      <c r="C1168" s="230" t="s">
        <v>1811</v>
      </c>
      <c r="D1168" s="230" t="s">
        <v>2531</v>
      </c>
      <c r="E1168" s="230" t="s">
        <v>141</v>
      </c>
      <c r="F1168" s="230">
        <v>31778</v>
      </c>
      <c r="G1168" s="230" t="s">
        <v>276</v>
      </c>
      <c r="H1168" s="230" t="s">
        <v>1377</v>
      </c>
      <c r="I1168" s="230" t="s">
        <v>1412</v>
      </c>
      <c r="J1168" s="230" t="s">
        <v>290</v>
      </c>
      <c r="K1168" s="230">
        <v>2012</v>
      </c>
      <c r="L1168" s="230" t="s">
        <v>276</v>
      </c>
      <c r="V1168" s="230" t="s">
        <v>882</v>
      </c>
    </row>
    <row r="1169" spans="1:22" ht="17.25" customHeight="1" x14ac:dyDescent="0.3">
      <c r="A1169" s="230">
        <v>418858</v>
      </c>
      <c r="B1169" s="230" t="s">
        <v>2532</v>
      </c>
      <c r="C1169" s="230" t="s">
        <v>1655</v>
      </c>
      <c r="D1169" s="230" t="s">
        <v>223</v>
      </c>
      <c r="E1169" s="230" t="s">
        <v>141</v>
      </c>
      <c r="F1169" s="230">
        <v>33628</v>
      </c>
      <c r="G1169" s="230" t="s">
        <v>276</v>
      </c>
      <c r="H1169" s="230" t="s">
        <v>1377</v>
      </c>
      <c r="I1169" s="230" t="s">
        <v>1412</v>
      </c>
      <c r="J1169" s="230" t="s">
        <v>290</v>
      </c>
      <c r="K1169" s="230">
        <v>2012</v>
      </c>
      <c r="L1169" s="230" t="s">
        <v>276</v>
      </c>
    </row>
    <row r="1170" spans="1:22" ht="17.25" customHeight="1" x14ac:dyDescent="0.3">
      <c r="A1170" s="230">
        <v>418350</v>
      </c>
      <c r="B1170" s="230" t="s">
        <v>2534</v>
      </c>
      <c r="C1170" s="230" t="s">
        <v>753</v>
      </c>
      <c r="D1170" s="230" t="s">
        <v>200</v>
      </c>
      <c r="E1170" s="230" t="s">
        <v>141</v>
      </c>
      <c r="F1170" s="230">
        <v>33970</v>
      </c>
      <c r="G1170" s="230" t="s">
        <v>276</v>
      </c>
      <c r="H1170" s="230" t="s">
        <v>1377</v>
      </c>
      <c r="I1170" s="230" t="s">
        <v>1412</v>
      </c>
      <c r="J1170" s="230" t="s">
        <v>290</v>
      </c>
      <c r="K1170" s="230">
        <v>2012</v>
      </c>
      <c r="L1170" s="230" t="s">
        <v>276</v>
      </c>
    </row>
    <row r="1171" spans="1:22" ht="17.25" customHeight="1" x14ac:dyDescent="0.3">
      <c r="A1171" s="230">
        <v>419736</v>
      </c>
      <c r="B1171" s="230" t="s">
        <v>2535</v>
      </c>
      <c r="C1171" s="230" t="s">
        <v>906</v>
      </c>
      <c r="D1171" s="230" t="s">
        <v>401</v>
      </c>
      <c r="E1171" s="230" t="s">
        <v>142</v>
      </c>
      <c r="F1171" s="230">
        <v>34339</v>
      </c>
      <c r="G1171" s="230" t="s">
        <v>276</v>
      </c>
      <c r="H1171" s="230" t="s">
        <v>1377</v>
      </c>
      <c r="I1171" s="230" t="s">
        <v>1412</v>
      </c>
      <c r="J1171" s="230" t="s">
        <v>290</v>
      </c>
      <c r="K1171" s="230">
        <v>2012</v>
      </c>
      <c r="L1171" s="230" t="s">
        <v>276</v>
      </c>
      <c r="V1171" s="230" t="s">
        <v>882</v>
      </c>
    </row>
    <row r="1172" spans="1:22" ht="17.25" customHeight="1" x14ac:dyDescent="0.3">
      <c r="A1172" s="230">
        <v>420040</v>
      </c>
      <c r="B1172" s="230" t="s">
        <v>2117</v>
      </c>
      <c r="C1172" s="230" t="s">
        <v>617</v>
      </c>
      <c r="D1172" s="230" t="s">
        <v>193</v>
      </c>
      <c r="E1172" s="230" t="s">
        <v>141</v>
      </c>
      <c r="F1172" s="230">
        <v>34339</v>
      </c>
      <c r="G1172" s="230" t="s">
        <v>276</v>
      </c>
      <c r="H1172" s="230" t="s">
        <v>1377</v>
      </c>
      <c r="I1172" s="230" t="s">
        <v>1412</v>
      </c>
      <c r="J1172" s="230" t="s">
        <v>290</v>
      </c>
      <c r="K1172" s="230">
        <v>2012</v>
      </c>
      <c r="L1172" s="230" t="s">
        <v>276</v>
      </c>
    </row>
    <row r="1173" spans="1:22" ht="17.25" customHeight="1" x14ac:dyDescent="0.3">
      <c r="A1173" s="230">
        <v>421206</v>
      </c>
      <c r="B1173" s="230" t="s">
        <v>2536</v>
      </c>
      <c r="C1173" s="230" t="s">
        <v>392</v>
      </c>
      <c r="D1173" s="230" t="s">
        <v>391</v>
      </c>
      <c r="E1173" s="230" t="s">
        <v>142</v>
      </c>
      <c r="F1173" s="230">
        <v>34349</v>
      </c>
      <c r="G1173" s="230" t="s">
        <v>276</v>
      </c>
      <c r="H1173" s="230" t="s">
        <v>1377</v>
      </c>
      <c r="I1173" s="230" t="s">
        <v>1412</v>
      </c>
      <c r="J1173" s="230" t="s">
        <v>290</v>
      </c>
      <c r="K1173" s="230">
        <v>2012</v>
      </c>
      <c r="L1173" s="230" t="s">
        <v>276</v>
      </c>
    </row>
    <row r="1174" spans="1:22" ht="17.25" customHeight="1" x14ac:dyDescent="0.3">
      <c r="A1174" s="230">
        <v>418354</v>
      </c>
      <c r="B1174" s="230" t="s">
        <v>2537</v>
      </c>
      <c r="C1174" s="230" t="s">
        <v>420</v>
      </c>
      <c r="D1174" s="230" t="s">
        <v>200</v>
      </c>
      <c r="E1174" s="230" t="s">
        <v>141</v>
      </c>
      <c r="F1174" s="230">
        <v>34442</v>
      </c>
      <c r="G1174" s="230" t="s">
        <v>276</v>
      </c>
      <c r="H1174" s="230" t="s">
        <v>1377</v>
      </c>
      <c r="I1174" s="230" t="s">
        <v>1412</v>
      </c>
      <c r="J1174" s="230" t="s">
        <v>290</v>
      </c>
      <c r="K1174" s="230">
        <v>2012</v>
      </c>
      <c r="L1174" s="230" t="s">
        <v>276</v>
      </c>
      <c r="U1174" s="230" t="s">
        <v>882</v>
      </c>
      <c r="V1174" s="230" t="s">
        <v>882</v>
      </c>
    </row>
    <row r="1175" spans="1:22" ht="17.25" customHeight="1" x14ac:dyDescent="0.3">
      <c r="A1175" s="230">
        <v>422618</v>
      </c>
      <c r="B1175" s="230" t="s">
        <v>2538</v>
      </c>
      <c r="C1175" s="230" t="s">
        <v>64</v>
      </c>
      <c r="D1175" s="230" t="s">
        <v>227</v>
      </c>
      <c r="E1175" s="230" t="s">
        <v>142</v>
      </c>
      <c r="F1175" s="230">
        <v>34518</v>
      </c>
      <c r="G1175" s="230" t="s">
        <v>276</v>
      </c>
      <c r="H1175" s="230" t="s">
        <v>1377</v>
      </c>
      <c r="I1175" s="230" t="s">
        <v>1412</v>
      </c>
      <c r="J1175" s="230" t="s">
        <v>290</v>
      </c>
      <c r="K1175" s="230">
        <v>2012</v>
      </c>
      <c r="L1175" s="230" t="s">
        <v>276</v>
      </c>
    </row>
    <row r="1176" spans="1:22" ht="17.25" customHeight="1" x14ac:dyDescent="0.3">
      <c r="A1176" s="230">
        <v>416465</v>
      </c>
      <c r="B1176" s="230" t="s">
        <v>2539</v>
      </c>
      <c r="C1176" s="230" t="s">
        <v>690</v>
      </c>
      <c r="D1176" s="230" t="s">
        <v>414</v>
      </c>
      <c r="E1176" s="230" t="s">
        <v>141</v>
      </c>
      <c r="F1176" s="230">
        <v>34520</v>
      </c>
      <c r="G1176" s="230" t="s">
        <v>276</v>
      </c>
      <c r="H1176" s="230" t="s">
        <v>1377</v>
      </c>
      <c r="I1176" s="230" t="s">
        <v>1412</v>
      </c>
      <c r="J1176" s="230" t="s">
        <v>290</v>
      </c>
      <c r="K1176" s="230">
        <v>2012</v>
      </c>
      <c r="L1176" s="230" t="s">
        <v>276</v>
      </c>
      <c r="V1176" s="230" t="s">
        <v>882</v>
      </c>
    </row>
    <row r="1177" spans="1:22" ht="17.25" customHeight="1" x14ac:dyDescent="0.3">
      <c r="A1177" s="230">
        <v>422450</v>
      </c>
      <c r="B1177" s="230" t="s">
        <v>2540</v>
      </c>
      <c r="C1177" s="230" t="s">
        <v>388</v>
      </c>
      <c r="D1177" s="230" t="s">
        <v>248</v>
      </c>
      <c r="E1177" s="230" t="s">
        <v>142</v>
      </c>
      <c r="F1177" s="230">
        <v>34563</v>
      </c>
      <c r="G1177" s="230" t="s">
        <v>276</v>
      </c>
      <c r="H1177" s="230" t="s">
        <v>1377</v>
      </c>
      <c r="I1177" s="230" t="s">
        <v>1412</v>
      </c>
      <c r="J1177" s="230" t="s">
        <v>290</v>
      </c>
      <c r="K1177" s="230">
        <v>2012</v>
      </c>
      <c r="L1177" s="230" t="s">
        <v>276</v>
      </c>
    </row>
    <row r="1178" spans="1:22" ht="17.25" customHeight="1" x14ac:dyDescent="0.3">
      <c r="A1178" s="230">
        <v>416356</v>
      </c>
      <c r="B1178" s="230" t="s">
        <v>405</v>
      </c>
      <c r="C1178" s="230" t="s">
        <v>2541</v>
      </c>
      <c r="D1178" s="230" t="s">
        <v>229</v>
      </c>
      <c r="E1178" s="230" t="s">
        <v>141</v>
      </c>
      <c r="F1178" s="230">
        <v>34602</v>
      </c>
      <c r="G1178" s="230" t="s">
        <v>276</v>
      </c>
      <c r="H1178" s="230" t="s">
        <v>1377</v>
      </c>
      <c r="I1178" s="230" t="s">
        <v>1412</v>
      </c>
      <c r="J1178" s="230" t="s">
        <v>290</v>
      </c>
      <c r="K1178" s="230">
        <v>2012</v>
      </c>
      <c r="L1178" s="230" t="s">
        <v>276</v>
      </c>
      <c r="N1178" s="230">
        <v>3165</v>
      </c>
      <c r="O1178" s="230">
        <v>44426.514594907407</v>
      </c>
      <c r="P1178" s="230">
        <v>7500</v>
      </c>
    </row>
    <row r="1179" spans="1:22" ht="17.25" customHeight="1" x14ac:dyDescent="0.3">
      <c r="A1179" s="230">
        <v>416774</v>
      </c>
      <c r="B1179" s="230" t="s">
        <v>2542</v>
      </c>
      <c r="C1179" s="230" t="s">
        <v>501</v>
      </c>
      <c r="D1179" s="230" t="s">
        <v>200</v>
      </c>
      <c r="E1179" s="230" t="s">
        <v>141</v>
      </c>
      <c r="F1179" s="230">
        <v>34647</v>
      </c>
      <c r="G1179" s="230" t="s">
        <v>276</v>
      </c>
      <c r="H1179" s="230" t="s">
        <v>1377</v>
      </c>
      <c r="I1179" s="230" t="s">
        <v>1412</v>
      </c>
      <c r="J1179" s="230" t="s">
        <v>290</v>
      </c>
      <c r="K1179" s="230">
        <v>2012</v>
      </c>
      <c r="L1179" s="230" t="s">
        <v>276</v>
      </c>
      <c r="V1179" s="230" t="s">
        <v>882</v>
      </c>
    </row>
    <row r="1180" spans="1:22" ht="17.25" customHeight="1" x14ac:dyDescent="0.3">
      <c r="A1180" s="230">
        <v>420323</v>
      </c>
      <c r="B1180" s="230" t="s">
        <v>2543</v>
      </c>
      <c r="C1180" s="230" t="s">
        <v>403</v>
      </c>
      <c r="D1180" s="230" t="s">
        <v>567</v>
      </c>
      <c r="E1180" s="230" t="s">
        <v>142</v>
      </c>
      <c r="F1180" s="230">
        <v>34700</v>
      </c>
      <c r="G1180" s="230" t="s">
        <v>276</v>
      </c>
      <c r="H1180" s="230" t="s">
        <v>1377</v>
      </c>
      <c r="I1180" s="230" t="s">
        <v>1412</v>
      </c>
      <c r="J1180" s="230" t="s">
        <v>290</v>
      </c>
      <c r="K1180" s="230">
        <v>2012</v>
      </c>
      <c r="L1180" s="230" t="s">
        <v>276</v>
      </c>
    </row>
    <row r="1181" spans="1:22" ht="17.25" customHeight="1" x14ac:dyDescent="0.3">
      <c r="A1181" s="230">
        <v>423256</v>
      </c>
      <c r="B1181" s="230" t="s">
        <v>2544</v>
      </c>
      <c r="C1181" s="230" t="s">
        <v>88</v>
      </c>
      <c r="D1181" s="230" t="s">
        <v>500</v>
      </c>
      <c r="E1181" s="230" t="s">
        <v>142</v>
      </c>
      <c r="F1181" s="230">
        <v>34700</v>
      </c>
      <c r="G1181" s="230" t="s">
        <v>276</v>
      </c>
      <c r="H1181" s="230" t="s">
        <v>1377</v>
      </c>
      <c r="I1181" s="230" t="s">
        <v>1412</v>
      </c>
      <c r="J1181" s="230" t="s">
        <v>290</v>
      </c>
      <c r="K1181" s="230">
        <v>2012</v>
      </c>
      <c r="L1181" s="230" t="s">
        <v>276</v>
      </c>
    </row>
    <row r="1182" spans="1:22" ht="17.25" customHeight="1" x14ac:dyDescent="0.3">
      <c r="A1182" s="230">
        <v>419281</v>
      </c>
      <c r="B1182" s="230" t="s">
        <v>2545</v>
      </c>
      <c r="C1182" s="230" t="s">
        <v>2546</v>
      </c>
      <c r="D1182" s="230" t="s">
        <v>1555</v>
      </c>
      <c r="E1182" s="230" t="s">
        <v>142</v>
      </c>
      <c r="F1182" s="230">
        <v>34824</v>
      </c>
      <c r="G1182" s="230" t="s">
        <v>276</v>
      </c>
      <c r="H1182" s="230" t="s">
        <v>1377</v>
      </c>
      <c r="I1182" s="230" t="s">
        <v>1412</v>
      </c>
      <c r="J1182" s="230" t="s">
        <v>290</v>
      </c>
      <c r="K1182" s="230">
        <v>2012</v>
      </c>
      <c r="L1182" s="230" t="s">
        <v>276</v>
      </c>
    </row>
    <row r="1183" spans="1:22" ht="17.25" customHeight="1" x14ac:dyDescent="0.3">
      <c r="A1183" s="230">
        <v>417171</v>
      </c>
      <c r="B1183" s="230" t="s">
        <v>2547</v>
      </c>
      <c r="C1183" s="230" t="s">
        <v>136</v>
      </c>
      <c r="D1183" s="230" t="s">
        <v>555</v>
      </c>
      <c r="E1183" s="230" t="s">
        <v>141</v>
      </c>
      <c r="F1183" s="230">
        <v>34911</v>
      </c>
      <c r="G1183" s="230" t="s">
        <v>276</v>
      </c>
      <c r="H1183" s="230" t="s">
        <v>1377</v>
      </c>
      <c r="I1183" s="230" t="s">
        <v>1412</v>
      </c>
      <c r="J1183" s="230" t="s">
        <v>290</v>
      </c>
      <c r="K1183" s="230">
        <v>2012</v>
      </c>
      <c r="L1183" s="230" t="s">
        <v>276</v>
      </c>
      <c r="N1183" s="230">
        <v>2774</v>
      </c>
      <c r="O1183" s="230">
        <v>44388.565937500003</v>
      </c>
      <c r="P1183" s="230">
        <v>22500</v>
      </c>
    </row>
    <row r="1184" spans="1:22" ht="17.25" customHeight="1" x14ac:dyDescent="0.3">
      <c r="A1184" s="230">
        <v>419897</v>
      </c>
      <c r="B1184" s="230" t="s">
        <v>2548</v>
      </c>
      <c r="C1184" s="230" t="s">
        <v>81</v>
      </c>
      <c r="D1184" s="230" t="s">
        <v>224</v>
      </c>
      <c r="E1184" s="230" t="s">
        <v>142</v>
      </c>
      <c r="F1184" s="230">
        <v>35037</v>
      </c>
      <c r="G1184" s="230" t="s">
        <v>276</v>
      </c>
      <c r="H1184" s="230" t="s">
        <v>1377</v>
      </c>
      <c r="I1184" s="230" t="s">
        <v>1412</v>
      </c>
      <c r="J1184" s="230" t="s">
        <v>290</v>
      </c>
      <c r="K1184" s="230">
        <v>2012</v>
      </c>
      <c r="L1184" s="230" t="s">
        <v>276</v>
      </c>
      <c r="U1184" s="230" t="s">
        <v>882</v>
      </c>
      <c r="V1184" s="230" t="s">
        <v>882</v>
      </c>
    </row>
    <row r="1185" spans="1:22" ht="17.25" customHeight="1" x14ac:dyDescent="0.3">
      <c r="A1185" s="230">
        <v>419025</v>
      </c>
      <c r="B1185" s="230" t="s">
        <v>2549</v>
      </c>
      <c r="C1185" s="230" t="s">
        <v>134</v>
      </c>
      <c r="D1185" s="230" t="s">
        <v>226</v>
      </c>
      <c r="E1185" s="230" t="s">
        <v>142</v>
      </c>
      <c r="F1185" s="230">
        <v>35065</v>
      </c>
      <c r="G1185" s="230" t="s">
        <v>276</v>
      </c>
      <c r="H1185" s="230" t="s">
        <v>1377</v>
      </c>
      <c r="I1185" s="230" t="s">
        <v>1412</v>
      </c>
      <c r="J1185" s="230" t="s">
        <v>290</v>
      </c>
      <c r="K1185" s="230">
        <v>2012</v>
      </c>
      <c r="L1185" s="230" t="s">
        <v>276</v>
      </c>
    </row>
    <row r="1186" spans="1:22" ht="17.25" customHeight="1" x14ac:dyDescent="0.3">
      <c r="A1186" s="230">
        <v>423671</v>
      </c>
      <c r="B1186" s="230" t="s">
        <v>2550</v>
      </c>
      <c r="C1186" s="230" t="s">
        <v>103</v>
      </c>
      <c r="D1186" s="230" t="s">
        <v>207</v>
      </c>
      <c r="E1186" s="230" t="s">
        <v>141</v>
      </c>
      <c r="F1186" s="230">
        <v>35122</v>
      </c>
      <c r="G1186" s="230" t="s">
        <v>276</v>
      </c>
      <c r="H1186" s="230" t="s">
        <v>1377</v>
      </c>
      <c r="I1186" s="230" t="s">
        <v>1412</v>
      </c>
      <c r="J1186" s="230" t="s">
        <v>290</v>
      </c>
      <c r="K1186" s="230">
        <v>2012</v>
      </c>
      <c r="L1186" s="230" t="s">
        <v>276</v>
      </c>
    </row>
    <row r="1187" spans="1:22" ht="17.25" customHeight="1" x14ac:dyDescent="0.3">
      <c r="A1187" s="230">
        <v>419919</v>
      </c>
      <c r="B1187" s="230" t="s">
        <v>2551</v>
      </c>
      <c r="C1187" s="230" t="s">
        <v>61</v>
      </c>
      <c r="D1187" s="230" t="s">
        <v>2552</v>
      </c>
      <c r="E1187" s="230" t="s">
        <v>141</v>
      </c>
      <c r="F1187" s="230">
        <v>35217</v>
      </c>
      <c r="G1187" s="230" t="s">
        <v>276</v>
      </c>
      <c r="H1187" s="230" t="s">
        <v>1377</v>
      </c>
      <c r="I1187" s="230" t="s">
        <v>1412</v>
      </c>
      <c r="J1187" s="230" t="s">
        <v>290</v>
      </c>
      <c r="K1187" s="230">
        <v>2012</v>
      </c>
      <c r="L1187" s="230" t="s">
        <v>276</v>
      </c>
    </row>
    <row r="1188" spans="1:22" ht="17.25" customHeight="1" x14ac:dyDescent="0.3">
      <c r="A1188" s="230">
        <v>415652</v>
      </c>
      <c r="B1188" s="230" t="s">
        <v>2553</v>
      </c>
      <c r="C1188" s="230" t="s">
        <v>92</v>
      </c>
      <c r="D1188" s="230" t="s">
        <v>249</v>
      </c>
      <c r="E1188" s="230" t="s">
        <v>141</v>
      </c>
      <c r="F1188" s="230">
        <v>33459</v>
      </c>
      <c r="G1188" s="230" t="s">
        <v>2475</v>
      </c>
      <c r="H1188" s="230" t="s">
        <v>1377</v>
      </c>
      <c r="I1188" s="230" t="s">
        <v>1412</v>
      </c>
      <c r="J1188" s="230" t="s">
        <v>291</v>
      </c>
      <c r="K1188" s="230">
        <v>2012</v>
      </c>
      <c r="L1188" s="230" t="s">
        <v>276</v>
      </c>
      <c r="N1188" s="230">
        <v>2831</v>
      </c>
      <c r="O1188" s="230">
        <v>44404.489606481482</v>
      </c>
      <c r="P1188" s="230">
        <v>10000</v>
      </c>
    </row>
    <row r="1189" spans="1:22" ht="17.25" customHeight="1" x14ac:dyDescent="0.3">
      <c r="A1189" s="230">
        <v>420407</v>
      </c>
      <c r="B1189" s="230" t="s">
        <v>2554</v>
      </c>
      <c r="C1189" s="230" t="s">
        <v>643</v>
      </c>
      <c r="D1189" s="230" t="s">
        <v>2555</v>
      </c>
      <c r="E1189" s="230" t="s">
        <v>141</v>
      </c>
      <c r="F1189" s="230">
        <v>34336</v>
      </c>
      <c r="G1189" s="230" t="s">
        <v>276</v>
      </c>
      <c r="H1189" s="230" t="s">
        <v>1377</v>
      </c>
      <c r="I1189" s="230" t="s">
        <v>1412</v>
      </c>
      <c r="J1189" s="230" t="s">
        <v>291</v>
      </c>
      <c r="K1189" s="230">
        <v>2012</v>
      </c>
      <c r="L1189" s="230" t="s">
        <v>276</v>
      </c>
      <c r="V1189" s="230" t="s">
        <v>882</v>
      </c>
    </row>
    <row r="1190" spans="1:22" ht="17.25" customHeight="1" x14ac:dyDescent="0.3">
      <c r="A1190" s="230">
        <v>421997</v>
      </c>
      <c r="B1190" s="230" t="s">
        <v>2556</v>
      </c>
      <c r="C1190" s="230" t="s">
        <v>105</v>
      </c>
      <c r="D1190" s="230" t="s">
        <v>2557</v>
      </c>
      <c r="E1190" s="230" t="s">
        <v>141</v>
      </c>
      <c r="F1190" s="230">
        <v>34343</v>
      </c>
      <c r="G1190" s="230" t="s">
        <v>276</v>
      </c>
      <c r="H1190" s="230" t="s">
        <v>1377</v>
      </c>
      <c r="I1190" s="230" t="s">
        <v>1412</v>
      </c>
      <c r="J1190" s="230" t="s">
        <v>291</v>
      </c>
      <c r="K1190" s="230">
        <v>2012</v>
      </c>
      <c r="L1190" s="230" t="s">
        <v>276</v>
      </c>
    </row>
    <row r="1191" spans="1:22" ht="17.25" customHeight="1" x14ac:dyDescent="0.3">
      <c r="A1191" s="230">
        <v>423788</v>
      </c>
      <c r="B1191" s="230" t="s">
        <v>2558</v>
      </c>
      <c r="C1191" s="230" t="s">
        <v>361</v>
      </c>
      <c r="D1191" s="230" t="s">
        <v>2559</v>
      </c>
      <c r="E1191" s="230" t="s">
        <v>141</v>
      </c>
      <c r="F1191" s="230">
        <v>34453</v>
      </c>
      <c r="G1191" s="230" t="s">
        <v>276</v>
      </c>
      <c r="H1191" s="230" t="s">
        <v>1377</v>
      </c>
      <c r="I1191" s="230" t="s">
        <v>1412</v>
      </c>
      <c r="J1191" s="230" t="s">
        <v>291</v>
      </c>
      <c r="K1191" s="230">
        <v>2012</v>
      </c>
      <c r="L1191" s="230" t="s">
        <v>276</v>
      </c>
    </row>
    <row r="1192" spans="1:22" ht="17.25" customHeight="1" x14ac:dyDescent="0.3">
      <c r="A1192" s="230">
        <v>420771</v>
      </c>
      <c r="B1192" s="230" t="s">
        <v>2560</v>
      </c>
      <c r="C1192" s="230" t="s">
        <v>434</v>
      </c>
      <c r="D1192" s="230" t="s">
        <v>507</v>
      </c>
      <c r="E1192" s="230" t="s">
        <v>142</v>
      </c>
      <c r="F1192" s="230">
        <v>34506</v>
      </c>
      <c r="G1192" s="230" t="s">
        <v>276</v>
      </c>
      <c r="H1192" s="230" t="s">
        <v>1377</v>
      </c>
      <c r="I1192" s="230" t="s">
        <v>1412</v>
      </c>
      <c r="J1192" s="230" t="s">
        <v>291</v>
      </c>
      <c r="K1192" s="230">
        <v>2012</v>
      </c>
      <c r="L1192" s="230" t="s">
        <v>276</v>
      </c>
    </row>
    <row r="1193" spans="1:22" ht="17.25" customHeight="1" x14ac:dyDescent="0.3">
      <c r="A1193" s="230">
        <v>419580</v>
      </c>
      <c r="B1193" s="230" t="s">
        <v>2561</v>
      </c>
      <c r="C1193" s="230" t="s">
        <v>708</v>
      </c>
      <c r="D1193" s="230" t="s">
        <v>223</v>
      </c>
      <c r="E1193" s="230" t="s">
        <v>142</v>
      </c>
      <c r="F1193" s="230">
        <v>34572</v>
      </c>
      <c r="G1193" s="230" t="s">
        <v>276</v>
      </c>
      <c r="H1193" s="230" t="s">
        <v>1377</v>
      </c>
      <c r="I1193" s="230" t="s">
        <v>1412</v>
      </c>
      <c r="J1193" s="230" t="s">
        <v>291</v>
      </c>
      <c r="K1193" s="230">
        <v>2012</v>
      </c>
      <c r="L1193" s="230" t="s">
        <v>276</v>
      </c>
    </row>
    <row r="1194" spans="1:22" ht="17.25" customHeight="1" x14ac:dyDescent="0.3">
      <c r="A1194" s="230">
        <v>419640</v>
      </c>
      <c r="B1194" s="230" t="s">
        <v>2562</v>
      </c>
      <c r="C1194" s="230" t="s">
        <v>403</v>
      </c>
      <c r="D1194" s="230" t="s">
        <v>217</v>
      </c>
      <c r="E1194" s="230" t="s">
        <v>142</v>
      </c>
      <c r="F1194" s="230">
        <v>34583</v>
      </c>
      <c r="G1194" s="230" t="s">
        <v>276</v>
      </c>
      <c r="H1194" s="230" t="s">
        <v>1377</v>
      </c>
      <c r="I1194" s="230" t="s">
        <v>1412</v>
      </c>
      <c r="J1194" s="230" t="s">
        <v>291</v>
      </c>
      <c r="K1194" s="230">
        <v>2012</v>
      </c>
      <c r="L1194" s="230" t="s">
        <v>276</v>
      </c>
    </row>
    <row r="1195" spans="1:22" ht="17.25" customHeight="1" x14ac:dyDescent="0.3">
      <c r="A1195" s="230">
        <v>419004</v>
      </c>
      <c r="B1195" s="230" t="s">
        <v>2564</v>
      </c>
      <c r="C1195" s="230" t="s">
        <v>67</v>
      </c>
      <c r="D1195" s="230" t="s">
        <v>242</v>
      </c>
      <c r="E1195" s="230" t="s">
        <v>142</v>
      </c>
      <c r="F1195" s="230">
        <v>34700</v>
      </c>
      <c r="G1195" s="230" t="s">
        <v>276</v>
      </c>
      <c r="H1195" s="230" t="s">
        <v>1377</v>
      </c>
      <c r="I1195" s="230" t="s">
        <v>1412</v>
      </c>
      <c r="J1195" s="230" t="s">
        <v>291</v>
      </c>
      <c r="K1195" s="230">
        <v>2012</v>
      </c>
      <c r="L1195" s="230" t="s">
        <v>276</v>
      </c>
    </row>
    <row r="1196" spans="1:22" ht="17.25" customHeight="1" x14ac:dyDescent="0.3">
      <c r="A1196" s="230">
        <v>419488</v>
      </c>
      <c r="B1196" s="230" t="s">
        <v>2565</v>
      </c>
      <c r="C1196" s="230" t="s">
        <v>2115</v>
      </c>
      <c r="D1196" s="230" t="s">
        <v>479</v>
      </c>
      <c r="E1196" s="230" t="s">
        <v>142</v>
      </c>
      <c r="F1196" s="230">
        <v>34700</v>
      </c>
      <c r="G1196" s="230" t="s">
        <v>276</v>
      </c>
      <c r="H1196" s="230" t="s">
        <v>1377</v>
      </c>
      <c r="I1196" s="230" t="s">
        <v>1412</v>
      </c>
      <c r="J1196" s="230" t="s">
        <v>291</v>
      </c>
      <c r="K1196" s="230">
        <v>2012</v>
      </c>
      <c r="L1196" s="230" t="s">
        <v>276</v>
      </c>
    </row>
    <row r="1197" spans="1:22" ht="17.25" customHeight="1" x14ac:dyDescent="0.3">
      <c r="A1197" s="230">
        <v>420650</v>
      </c>
      <c r="B1197" s="230" t="s">
        <v>2566</v>
      </c>
      <c r="C1197" s="230" t="s">
        <v>238</v>
      </c>
      <c r="D1197" s="230" t="s">
        <v>2567</v>
      </c>
      <c r="E1197" s="230" t="s">
        <v>142</v>
      </c>
      <c r="F1197" s="230">
        <v>34700</v>
      </c>
      <c r="G1197" s="230" t="s">
        <v>276</v>
      </c>
      <c r="H1197" s="230" t="s">
        <v>1377</v>
      </c>
      <c r="I1197" s="230" t="s">
        <v>1412</v>
      </c>
      <c r="J1197" s="230" t="s">
        <v>291</v>
      </c>
      <c r="K1197" s="230">
        <v>2012</v>
      </c>
      <c r="L1197" s="230" t="s">
        <v>276</v>
      </c>
    </row>
    <row r="1198" spans="1:22" ht="17.25" customHeight="1" x14ac:dyDescent="0.3">
      <c r="A1198" s="230">
        <v>423273</v>
      </c>
      <c r="B1198" s="230" t="s">
        <v>2568</v>
      </c>
      <c r="C1198" s="230" t="s">
        <v>2569</v>
      </c>
      <c r="D1198" s="230" t="s">
        <v>772</v>
      </c>
      <c r="E1198" s="230" t="s">
        <v>142</v>
      </c>
      <c r="F1198" s="230">
        <v>34700</v>
      </c>
      <c r="G1198" s="230" t="s">
        <v>276</v>
      </c>
      <c r="H1198" s="230" t="s">
        <v>1377</v>
      </c>
      <c r="I1198" s="230" t="s">
        <v>1412</v>
      </c>
      <c r="J1198" s="230" t="s">
        <v>291</v>
      </c>
      <c r="K1198" s="230">
        <v>2012</v>
      </c>
      <c r="L1198" s="230" t="s">
        <v>276</v>
      </c>
    </row>
    <row r="1199" spans="1:22" ht="17.25" customHeight="1" x14ac:dyDescent="0.3">
      <c r="A1199" s="230">
        <v>419139</v>
      </c>
      <c r="B1199" s="230" t="s">
        <v>2570</v>
      </c>
      <c r="C1199" s="230" t="s">
        <v>805</v>
      </c>
      <c r="D1199" s="230" t="s">
        <v>1053</v>
      </c>
      <c r="E1199" s="230" t="s">
        <v>141</v>
      </c>
      <c r="F1199" s="230">
        <v>34700</v>
      </c>
      <c r="G1199" s="230" t="s">
        <v>276</v>
      </c>
      <c r="H1199" s="230" t="s">
        <v>1377</v>
      </c>
      <c r="I1199" s="230" t="s">
        <v>1412</v>
      </c>
      <c r="J1199" s="230" t="s">
        <v>291</v>
      </c>
      <c r="K1199" s="230">
        <v>2012</v>
      </c>
      <c r="L1199" s="230" t="s">
        <v>276</v>
      </c>
      <c r="U1199" s="230" t="s">
        <v>882</v>
      </c>
      <c r="V1199" s="230" t="s">
        <v>882</v>
      </c>
    </row>
    <row r="1200" spans="1:22" ht="17.25" customHeight="1" x14ac:dyDescent="0.3">
      <c r="A1200" s="230">
        <v>416349</v>
      </c>
      <c r="B1200" s="230" t="s">
        <v>2571</v>
      </c>
      <c r="C1200" s="230" t="s">
        <v>63</v>
      </c>
      <c r="D1200" s="230" t="s">
        <v>503</v>
      </c>
      <c r="E1200" s="230" t="s">
        <v>141</v>
      </c>
      <c r="F1200" s="230">
        <v>34851</v>
      </c>
      <c r="G1200" s="230" t="s">
        <v>276</v>
      </c>
      <c r="H1200" s="230" t="s">
        <v>1377</v>
      </c>
      <c r="I1200" s="230" t="s">
        <v>1412</v>
      </c>
      <c r="J1200" s="230" t="s">
        <v>291</v>
      </c>
      <c r="K1200" s="230">
        <v>2012</v>
      </c>
      <c r="L1200" s="230" t="s">
        <v>276</v>
      </c>
      <c r="N1200" s="230">
        <v>2830</v>
      </c>
      <c r="O1200" s="230">
        <v>44404.48914351852</v>
      </c>
      <c r="P1200" s="230">
        <v>14000</v>
      </c>
    </row>
    <row r="1201" spans="1:22" ht="17.25" customHeight="1" x14ac:dyDescent="0.3">
      <c r="A1201" s="230">
        <v>417762</v>
      </c>
      <c r="B1201" s="230" t="s">
        <v>2572</v>
      </c>
      <c r="C1201" s="230" t="s">
        <v>63</v>
      </c>
      <c r="D1201" s="230" t="s">
        <v>2573</v>
      </c>
      <c r="E1201" s="230" t="s">
        <v>141</v>
      </c>
      <c r="F1201" s="230">
        <v>34909</v>
      </c>
      <c r="G1201" s="230" t="s">
        <v>276</v>
      </c>
      <c r="H1201" s="230" t="s">
        <v>1377</v>
      </c>
      <c r="I1201" s="230" t="s">
        <v>1412</v>
      </c>
      <c r="J1201" s="230" t="s">
        <v>291</v>
      </c>
      <c r="K1201" s="230">
        <v>2012</v>
      </c>
      <c r="L1201" s="230" t="s">
        <v>276</v>
      </c>
    </row>
    <row r="1202" spans="1:22" ht="17.25" customHeight="1" x14ac:dyDescent="0.3">
      <c r="A1202" s="230">
        <v>421293</v>
      </c>
      <c r="B1202" s="230" t="s">
        <v>2575</v>
      </c>
      <c r="C1202" s="230" t="s">
        <v>103</v>
      </c>
      <c r="D1202" s="230" t="s">
        <v>358</v>
      </c>
      <c r="E1202" s="230" t="s">
        <v>142</v>
      </c>
      <c r="F1202" s="230">
        <v>34464</v>
      </c>
      <c r="G1202" s="230" t="s">
        <v>276</v>
      </c>
      <c r="H1202" s="230" t="s">
        <v>1377</v>
      </c>
      <c r="I1202" s="230" t="s">
        <v>1412</v>
      </c>
      <c r="J1202" s="230" t="s">
        <v>291</v>
      </c>
      <c r="K1202" s="230">
        <v>2012</v>
      </c>
      <c r="L1202" s="230" t="s">
        <v>276</v>
      </c>
    </row>
    <row r="1203" spans="1:22" ht="17.25" customHeight="1" x14ac:dyDescent="0.3">
      <c r="A1203" s="230">
        <v>422188</v>
      </c>
      <c r="B1203" s="230" t="s">
        <v>2577</v>
      </c>
      <c r="C1203" s="230" t="s">
        <v>380</v>
      </c>
      <c r="D1203" s="230" t="s">
        <v>500</v>
      </c>
      <c r="E1203" s="230" t="s">
        <v>142</v>
      </c>
      <c r="F1203" s="230">
        <v>35065</v>
      </c>
      <c r="G1203" s="230" t="s">
        <v>276</v>
      </c>
      <c r="H1203" s="230" t="s">
        <v>1377</v>
      </c>
      <c r="I1203" s="230" t="s">
        <v>1412</v>
      </c>
      <c r="J1203" s="230" t="s">
        <v>1401</v>
      </c>
      <c r="K1203" s="230">
        <v>2013</v>
      </c>
      <c r="L1203" s="230" t="s">
        <v>276</v>
      </c>
    </row>
    <row r="1204" spans="1:22" ht="17.25" customHeight="1" x14ac:dyDescent="0.3">
      <c r="A1204" s="230">
        <v>417401</v>
      </c>
      <c r="B1204" s="230" t="s">
        <v>2578</v>
      </c>
      <c r="C1204" s="230" t="s">
        <v>2579</v>
      </c>
      <c r="D1204" s="230" t="s">
        <v>222</v>
      </c>
      <c r="E1204" s="230" t="s">
        <v>141</v>
      </c>
      <c r="F1204" s="230">
        <v>34541</v>
      </c>
      <c r="G1204" s="230" t="s">
        <v>276</v>
      </c>
      <c r="H1204" s="230" t="s">
        <v>1377</v>
      </c>
      <c r="I1204" s="230" t="s">
        <v>1412</v>
      </c>
      <c r="J1204" s="230" t="s">
        <v>1403</v>
      </c>
      <c r="K1204" s="230">
        <v>2013</v>
      </c>
      <c r="L1204" s="230" t="s">
        <v>276</v>
      </c>
      <c r="U1204" s="230" t="s">
        <v>882</v>
      </c>
      <c r="V1204" s="230" t="s">
        <v>882</v>
      </c>
    </row>
    <row r="1205" spans="1:22" ht="17.25" customHeight="1" x14ac:dyDescent="0.3">
      <c r="A1205" s="230">
        <v>422380</v>
      </c>
      <c r="B1205" s="230" t="s">
        <v>2580</v>
      </c>
      <c r="C1205" s="230" t="s">
        <v>101</v>
      </c>
      <c r="D1205" s="230" t="s">
        <v>222</v>
      </c>
      <c r="E1205" s="230" t="s">
        <v>142</v>
      </c>
      <c r="F1205" s="230">
        <v>33143</v>
      </c>
      <c r="G1205" s="230" t="s">
        <v>276</v>
      </c>
      <c r="H1205" s="230" t="s">
        <v>1377</v>
      </c>
      <c r="I1205" s="230" t="s">
        <v>1412</v>
      </c>
      <c r="J1205" s="230" t="s">
        <v>290</v>
      </c>
      <c r="K1205" s="230">
        <v>2013</v>
      </c>
      <c r="L1205" s="230" t="s">
        <v>276</v>
      </c>
    </row>
    <row r="1206" spans="1:22" ht="17.25" customHeight="1" x14ac:dyDescent="0.3">
      <c r="A1206" s="230">
        <v>414268</v>
      </c>
      <c r="B1206" s="230" t="s">
        <v>2581</v>
      </c>
      <c r="C1206" s="230" t="s">
        <v>62</v>
      </c>
      <c r="D1206" s="230" t="s">
        <v>450</v>
      </c>
      <c r="E1206" s="230" t="s">
        <v>142</v>
      </c>
      <c r="F1206" s="230">
        <v>33395</v>
      </c>
      <c r="G1206" s="230" t="s">
        <v>276</v>
      </c>
      <c r="H1206" s="230" t="s">
        <v>1377</v>
      </c>
      <c r="I1206" s="230" t="s">
        <v>1412</v>
      </c>
      <c r="J1206" s="230" t="s">
        <v>290</v>
      </c>
      <c r="K1206" s="230">
        <v>2013</v>
      </c>
      <c r="L1206" s="230" t="s">
        <v>276</v>
      </c>
    </row>
    <row r="1207" spans="1:22" ht="17.25" customHeight="1" x14ac:dyDescent="0.3">
      <c r="A1207" s="230">
        <v>418487</v>
      </c>
      <c r="B1207" s="230" t="s">
        <v>2582</v>
      </c>
      <c r="C1207" s="230" t="s">
        <v>80</v>
      </c>
      <c r="D1207" s="230" t="s">
        <v>224</v>
      </c>
      <c r="E1207" s="230" t="s">
        <v>142</v>
      </c>
      <c r="F1207" s="230">
        <v>33604</v>
      </c>
      <c r="G1207" s="230" t="s">
        <v>276</v>
      </c>
      <c r="H1207" s="230" t="s">
        <v>1377</v>
      </c>
      <c r="I1207" s="230" t="s">
        <v>1412</v>
      </c>
      <c r="J1207" s="230" t="s">
        <v>290</v>
      </c>
      <c r="K1207" s="230">
        <v>2013</v>
      </c>
      <c r="L1207" s="230" t="s">
        <v>276</v>
      </c>
    </row>
    <row r="1208" spans="1:22" ht="17.25" customHeight="1" x14ac:dyDescent="0.3">
      <c r="A1208" s="230">
        <v>421013</v>
      </c>
      <c r="B1208" s="230" t="s">
        <v>2583</v>
      </c>
      <c r="C1208" s="230" t="s">
        <v>102</v>
      </c>
      <c r="D1208" s="230" t="s">
        <v>366</v>
      </c>
      <c r="E1208" s="230" t="s">
        <v>142</v>
      </c>
      <c r="F1208" s="230">
        <v>33608</v>
      </c>
      <c r="G1208" s="230" t="s">
        <v>276</v>
      </c>
      <c r="H1208" s="230" t="s">
        <v>1377</v>
      </c>
      <c r="I1208" s="230" t="s">
        <v>1412</v>
      </c>
      <c r="J1208" s="230" t="s">
        <v>290</v>
      </c>
      <c r="K1208" s="230">
        <v>2013</v>
      </c>
      <c r="L1208" s="230" t="s">
        <v>276</v>
      </c>
    </row>
    <row r="1209" spans="1:22" ht="17.25" customHeight="1" x14ac:dyDescent="0.3">
      <c r="A1209" s="230">
        <v>424012</v>
      </c>
      <c r="B1209" s="230" t="s">
        <v>2584</v>
      </c>
      <c r="C1209" s="230" t="s">
        <v>130</v>
      </c>
      <c r="D1209" s="230" t="s">
        <v>194</v>
      </c>
      <c r="E1209" s="230" t="s">
        <v>142</v>
      </c>
      <c r="F1209" s="230">
        <v>34056</v>
      </c>
      <c r="G1209" s="230" t="s">
        <v>276</v>
      </c>
      <c r="H1209" s="230" t="s">
        <v>1377</v>
      </c>
      <c r="I1209" s="230" t="s">
        <v>1412</v>
      </c>
      <c r="J1209" s="230" t="s">
        <v>290</v>
      </c>
      <c r="K1209" s="230">
        <v>2013</v>
      </c>
      <c r="L1209" s="230" t="s">
        <v>276</v>
      </c>
    </row>
    <row r="1210" spans="1:22" ht="17.25" customHeight="1" x14ac:dyDescent="0.3">
      <c r="A1210" s="230">
        <v>418909</v>
      </c>
      <c r="B1210" s="230" t="s">
        <v>2585</v>
      </c>
      <c r="C1210" s="230" t="s">
        <v>63</v>
      </c>
      <c r="D1210" s="230" t="s">
        <v>217</v>
      </c>
      <c r="E1210" s="230" t="s">
        <v>142</v>
      </c>
      <c r="F1210" s="230">
        <v>34335</v>
      </c>
      <c r="G1210" s="230" t="s">
        <v>287</v>
      </c>
      <c r="H1210" s="230" t="s">
        <v>1377</v>
      </c>
      <c r="I1210" s="230" t="s">
        <v>1412</v>
      </c>
      <c r="J1210" s="230" t="s">
        <v>290</v>
      </c>
      <c r="K1210" s="230">
        <v>2013</v>
      </c>
      <c r="L1210" s="230" t="s">
        <v>276</v>
      </c>
    </row>
    <row r="1211" spans="1:22" ht="17.25" customHeight="1" x14ac:dyDescent="0.3">
      <c r="A1211" s="230">
        <v>421342</v>
      </c>
      <c r="B1211" s="230" t="s">
        <v>2586</v>
      </c>
      <c r="C1211" s="230" t="s">
        <v>96</v>
      </c>
      <c r="D1211" s="230" t="s">
        <v>224</v>
      </c>
      <c r="E1211" s="230" t="s">
        <v>142</v>
      </c>
      <c r="F1211" s="230">
        <v>34335</v>
      </c>
      <c r="G1211" s="230" t="s">
        <v>276</v>
      </c>
      <c r="H1211" s="230" t="s">
        <v>1377</v>
      </c>
      <c r="I1211" s="230" t="s">
        <v>1412</v>
      </c>
      <c r="J1211" s="230" t="s">
        <v>290</v>
      </c>
      <c r="K1211" s="230">
        <v>2013</v>
      </c>
      <c r="L1211" s="230" t="s">
        <v>276</v>
      </c>
    </row>
    <row r="1212" spans="1:22" ht="17.25" customHeight="1" x14ac:dyDescent="0.3">
      <c r="A1212" s="230">
        <v>417787</v>
      </c>
      <c r="B1212" s="230" t="s">
        <v>2587</v>
      </c>
      <c r="C1212" s="230" t="s">
        <v>63</v>
      </c>
      <c r="D1212" s="230" t="s">
        <v>200</v>
      </c>
      <c r="E1212" s="230" t="s">
        <v>141</v>
      </c>
      <c r="F1212" s="230">
        <v>34335</v>
      </c>
      <c r="G1212" s="230" t="s">
        <v>276</v>
      </c>
      <c r="H1212" s="230" t="s">
        <v>1377</v>
      </c>
      <c r="I1212" s="230" t="s">
        <v>1412</v>
      </c>
      <c r="J1212" s="230" t="s">
        <v>290</v>
      </c>
      <c r="K1212" s="230">
        <v>2013</v>
      </c>
      <c r="L1212" s="230" t="s">
        <v>276</v>
      </c>
      <c r="V1212" s="230" t="s">
        <v>882</v>
      </c>
    </row>
    <row r="1213" spans="1:22" ht="17.25" customHeight="1" x14ac:dyDescent="0.3">
      <c r="A1213" s="230">
        <v>421427</v>
      </c>
      <c r="B1213" s="230" t="s">
        <v>2588</v>
      </c>
      <c r="C1213" s="230" t="s">
        <v>527</v>
      </c>
      <c r="D1213" s="230" t="s">
        <v>548</v>
      </c>
      <c r="E1213" s="230" t="s">
        <v>141</v>
      </c>
      <c r="F1213" s="230">
        <v>34342</v>
      </c>
      <c r="G1213" s="230" t="s">
        <v>276</v>
      </c>
      <c r="H1213" s="230" t="s">
        <v>1377</v>
      </c>
      <c r="I1213" s="230" t="s">
        <v>1412</v>
      </c>
      <c r="J1213" s="230" t="s">
        <v>290</v>
      </c>
      <c r="K1213" s="230">
        <v>2013</v>
      </c>
      <c r="L1213" s="230" t="s">
        <v>276</v>
      </c>
    </row>
    <row r="1214" spans="1:22" ht="17.25" customHeight="1" x14ac:dyDescent="0.3">
      <c r="A1214" s="230">
        <v>420085</v>
      </c>
      <c r="B1214" s="230" t="s">
        <v>2589</v>
      </c>
      <c r="C1214" s="230" t="s">
        <v>63</v>
      </c>
      <c r="D1214" s="230" t="s">
        <v>233</v>
      </c>
      <c r="E1214" s="230" t="s">
        <v>141</v>
      </c>
      <c r="F1214" s="230">
        <v>34418</v>
      </c>
      <c r="G1214" s="230" t="s">
        <v>276</v>
      </c>
      <c r="H1214" s="230" t="s">
        <v>1377</v>
      </c>
      <c r="I1214" s="230" t="s">
        <v>1412</v>
      </c>
      <c r="J1214" s="230" t="s">
        <v>290</v>
      </c>
      <c r="K1214" s="230">
        <v>2013</v>
      </c>
      <c r="L1214" s="230" t="s">
        <v>276</v>
      </c>
      <c r="N1214" s="230">
        <v>2886</v>
      </c>
      <c r="O1214" s="230">
        <v>44410.57744212963</v>
      </c>
      <c r="P1214" s="230">
        <v>10000</v>
      </c>
    </row>
    <row r="1215" spans="1:22" ht="17.25" customHeight="1" x14ac:dyDescent="0.3">
      <c r="A1215" s="230">
        <v>419794</v>
      </c>
      <c r="B1215" s="230" t="s">
        <v>2590</v>
      </c>
      <c r="C1215" s="230" t="s">
        <v>2591</v>
      </c>
      <c r="D1215" s="230" t="s">
        <v>200</v>
      </c>
      <c r="E1215" s="230" t="s">
        <v>141</v>
      </c>
      <c r="F1215" s="230">
        <v>34576</v>
      </c>
      <c r="G1215" s="230" t="s">
        <v>276</v>
      </c>
      <c r="H1215" s="230" t="s">
        <v>1377</v>
      </c>
      <c r="I1215" s="230" t="s">
        <v>1412</v>
      </c>
      <c r="J1215" s="230" t="s">
        <v>290</v>
      </c>
      <c r="K1215" s="230">
        <v>2013</v>
      </c>
      <c r="L1215" s="230" t="s">
        <v>276</v>
      </c>
      <c r="N1215" s="230">
        <v>2845</v>
      </c>
      <c r="O1215" s="230">
        <v>44405.549386574072</v>
      </c>
      <c r="P1215" s="230">
        <v>7500</v>
      </c>
    </row>
    <row r="1216" spans="1:22" ht="17.25" customHeight="1" x14ac:dyDescent="0.3">
      <c r="A1216" s="230">
        <v>418005</v>
      </c>
      <c r="B1216" s="230" t="s">
        <v>2592</v>
      </c>
      <c r="C1216" s="230" t="s">
        <v>64</v>
      </c>
      <c r="D1216" s="230" t="s">
        <v>534</v>
      </c>
      <c r="E1216" s="230" t="s">
        <v>141</v>
      </c>
      <c r="F1216" s="230">
        <v>34576</v>
      </c>
      <c r="G1216" s="230" t="s">
        <v>276</v>
      </c>
      <c r="H1216" s="230" t="s">
        <v>1377</v>
      </c>
      <c r="I1216" s="230" t="s">
        <v>1412</v>
      </c>
      <c r="J1216" s="230" t="s">
        <v>290</v>
      </c>
      <c r="K1216" s="230">
        <v>2013</v>
      </c>
      <c r="L1216" s="230" t="s">
        <v>276</v>
      </c>
      <c r="N1216" s="230">
        <v>3030</v>
      </c>
      <c r="O1216" s="230">
        <v>44420.471956018519</v>
      </c>
      <c r="P1216" s="230">
        <v>22500</v>
      </c>
    </row>
    <row r="1217" spans="1:22" ht="17.25" customHeight="1" x14ac:dyDescent="0.3">
      <c r="A1217" s="230">
        <v>423018</v>
      </c>
      <c r="B1217" s="230" t="s">
        <v>2593</v>
      </c>
      <c r="C1217" s="230" t="s">
        <v>473</v>
      </c>
      <c r="D1217" s="230" t="s">
        <v>2467</v>
      </c>
      <c r="E1217" s="230" t="s">
        <v>142</v>
      </c>
      <c r="F1217" s="230">
        <v>34700</v>
      </c>
      <c r="G1217" s="230" t="s">
        <v>276</v>
      </c>
      <c r="H1217" s="230" t="s">
        <v>1377</v>
      </c>
      <c r="I1217" s="230" t="s">
        <v>1412</v>
      </c>
      <c r="J1217" s="230" t="s">
        <v>290</v>
      </c>
      <c r="K1217" s="230">
        <v>2013</v>
      </c>
      <c r="L1217" s="230" t="s">
        <v>276</v>
      </c>
    </row>
    <row r="1218" spans="1:22" ht="17.25" customHeight="1" x14ac:dyDescent="0.3">
      <c r="A1218" s="230">
        <v>420182</v>
      </c>
      <c r="B1218" s="230" t="s">
        <v>2594</v>
      </c>
      <c r="C1218" s="230" t="s">
        <v>75</v>
      </c>
      <c r="D1218" s="230" t="s">
        <v>261</v>
      </c>
      <c r="E1218" s="230" t="s">
        <v>141</v>
      </c>
      <c r="F1218" s="230">
        <v>34700</v>
      </c>
      <c r="G1218" s="230" t="s">
        <v>276</v>
      </c>
      <c r="H1218" s="230" t="s">
        <v>1377</v>
      </c>
      <c r="I1218" s="230" t="s">
        <v>1412</v>
      </c>
      <c r="J1218" s="230" t="s">
        <v>290</v>
      </c>
      <c r="K1218" s="230">
        <v>2013</v>
      </c>
      <c r="L1218" s="230" t="s">
        <v>276</v>
      </c>
      <c r="N1218" s="230">
        <v>2952</v>
      </c>
      <c r="O1218" s="230">
        <v>44418.439004629632</v>
      </c>
      <c r="P1218" s="230">
        <v>13000</v>
      </c>
    </row>
    <row r="1219" spans="1:22" ht="17.25" customHeight="1" x14ac:dyDescent="0.3">
      <c r="A1219" s="230">
        <v>419791</v>
      </c>
      <c r="B1219" s="230" t="s">
        <v>2595</v>
      </c>
      <c r="C1219" s="230" t="s">
        <v>63</v>
      </c>
      <c r="D1219" s="230" t="s">
        <v>485</v>
      </c>
      <c r="E1219" s="230" t="s">
        <v>141</v>
      </c>
      <c r="F1219" s="230">
        <v>34761</v>
      </c>
      <c r="G1219" s="230" t="s">
        <v>276</v>
      </c>
      <c r="H1219" s="230" t="s">
        <v>1377</v>
      </c>
      <c r="I1219" s="230" t="s">
        <v>1412</v>
      </c>
      <c r="J1219" s="230" t="s">
        <v>290</v>
      </c>
      <c r="K1219" s="230">
        <v>2013</v>
      </c>
      <c r="L1219" s="230" t="s">
        <v>276</v>
      </c>
    </row>
    <row r="1220" spans="1:22" ht="17.25" customHeight="1" x14ac:dyDescent="0.3">
      <c r="A1220" s="230">
        <v>416778</v>
      </c>
      <c r="B1220" s="230" t="s">
        <v>2596</v>
      </c>
      <c r="C1220" s="230" t="s">
        <v>69</v>
      </c>
      <c r="D1220" s="230" t="s">
        <v>248</v>
      </c>
      <c r="E1220" s="230" t="s">
        <v>141</v>
      </c>
      <c r="F1220" s="230">
        <v>34783</v>
      </c>
      <c r="G1220" s="230" t="s">
        <v>276</v>
      </c>
      <c r="H1220" s="230" t="s">
        <v>1377</v>
      </c>
      <c r="I1220" s="230" t="s">
        <v>1412</v>
      </c>
      <c r="J1220" s="230" t="s">
        <v>290</v>
      </c>
      <c r="K1220" s="230">
        <v>2013</v>
      </c>
      <c r="L1220" s="230" t="s">
        <v>276</v>
      </c>
    </row>
    <row r="1221" spans="1:22" ht="17.25" customHeight="1" x14ac:dyDescent="0.3">
      <c r="A1221" s="230">
        <v>417135</v>
      </c>
      <c r="B1221" s="230" t="s">
        <v>2597</v>
      </c>
      <c r="C1221" s="230" t="s">
        <v>81</v>
      </c>
      <c r="D1221" s="230" t="s">
        <v>131</v>
      </c>
      <c r="E1221" s="230" t="s">
        <v>141</v>
      </c>
      <c r="F1221" s="230">
        <v>34814</v>
      </c>
      <c r="G1221" s="230" t="s">
        <v>276</v>
      </c>
      <c r="H1221" s="230" t="s">
        <v>1377</v>
      </c>
      <c r="I1221" s="230" t="s">
        <v>1412</v>
      </c>
      <c r="J1221" s="230" t="s">
        <v>290</v>
      </c>
      <c r="K1221" s="230">
        <v>2013</v>
      </c>
      <c r="L1221" s="230" t="s">
        <v>276</v>
      </c>
      <c r="V1221" s="230" t="s">
        <v>882</v>
      </c>
    </row>
    <row r="1222" spans="1:22" ht="17.25" customHeight="1" x14ac:dyDescent="0.3">
      <c r="A1222" s="230">
        <v>420107</v>
      </c>
      <c r="B1222" s="230" t="s">
        <v>2598</v>
      </c>
      <c r="C1222" s="230" t="s">
        <v>2189</v>
      </c>
      <c r="D1222" s="230" t="s">
        <v>226</v>
      </c>
      <c r="E1222" s="230" t="s">
        <v>141</v>
      </c>
      <c r="F1222" s="230">
        <v>34851</v>
      </c>
      <c r="G1222" s="230" t="s">
        <v>276</v>
      </c>
      <c r="H1222" s="230" t="s">
        <v>1377</v>
      </c>
      <c r="I1222" s="230" t="s">
        <v>1412</v>
      </c>
      <c r="J1222" s="230" t="s">
        <v>290</v>
      </c>
      <c r="K1222" s="230">
        <v>2013</v>
      </c>
      <c r="L1222" s="230" t="s">
        <v>276</v>
      </c>
    </row>
    <row r="1223" spans="1:22" ht="17.25" customHeight="1" x14ac:dyDescent="0.3">
      <c r="A1223" s="230">
        <v>418560</v>
      </c>
      <c r="B1223" s="230" t="s">
        <v>2599</v>
      </c>
      <c r="C1223" s="230" t="s">
        <v>2401</v>
      </c>
      <c r="D1223" s="230" t="s">
        <v>247</v>
      </c>
      <c r="E1223" s="230" t="s">
        <v>141</v>
      </c>
      <c r="F1223" s="230">
        <v>34874</v>
      </c>
      <c r="G1223" s="230" t="s">
        <v>276</v>
      </c>
      <c r="H1223" s="230" t="s">
        <v>1377</v>
      </c>
      <c r="I1223" s="230" t="s">
        <v>1412</v>
      </c>
      <c r="J1223" s="230" t="s">
        <v>290</v>
      </c>
      <c r="K1223" s="230">
        <v>2013</v>
      </c>
      <c r="L1223" s="230" t="s">
        <v>276</v>
      </c>
    </row>
    <row r="1224" spans="1:22" ht="17.25" customHeight="1" x14ac:dyDescent="0.3">
      <c r="A1224" s="230">
        <v>417098</v>
      </c>
      <c r="B1224" s="230" t="s">
        <v>2600</v>
      </c>
      <c r="C1224" s="230" t="s">
        <v>464</v>
      </c>
      <c r="D1224" s="230" t="s">
        <v>2601</v>
      </c>
      <c r="E1224" s="230" t="s">
        <v>142</v>
      </c>
      <c r="F1224" s="230">
        <v>34895</v>
      </c>
      <c r="G1224" s="230" t="s">
        <v>276</v>
      </c>
      <c r="H1224" s="230" t="s">
        <v>1377</v>
      </c>
      <c r="I1224" s="230" t="s">
        <v>1412</v>
      </c>
      <c r="J1224" s="230" t="s">
        <v>290</v>
      </c>
      <c r="K1224" s="230">
        <v>2013</v>
      </c>
      <c r="L1224" s="230" t="s">
        <v>276</v>
      </c>
    </row>
    <row r="1225" spans="1:22" ht="17.25" customHeight="1" x14ac:dyDescent="0.3">
      <c r="A1225" s="230">
        <v>419633</v>
      </c>
      <c r="B1225" s="230" t="s">
        <v>2602</v>
      </c>
      <c r="C1225" s="230" t="s">
        <v>403</v>
      </c>
      <c r="D1225" s="230" t="s">
        <v>222</v>
      </c>
      <c r="E1225" s="230" t="s">
        <v>142</v>
      </c>
      <c r="F1225" s="230">
        <v>34914</v>
      </c>
      <c r="G1225" s="230" t="s">
        <v>276</v>
      </c>
      <c r="H1225" s="230" t="s">
        <v>1377</v>
      </c>
      <c r="I1225" s="230" t="s">
        <v>1412</v>
      </c>
      <c r="J1225" s="230" t="s">
        <v>290</v>
      </c>
      <c r="K1225" s="230">
        <v>2013</v>
      </c>
      <c r="L1225" s="230" t="s">
        <v>276</v>
      </c>
    </row>
    <row r="1226" spans="1:22" ht="17.25" customHeight="1" x14ac:dyDescent="0.3">
      <c r="A1226" s="230">
        <v>419524</v>
      </c>
      <c r="B1226" s="230" t="s">
        <v>2603</v>
      </c>
      <c r="C1226" s="230" t="s">
        <v>371</v>
      </c>
      <c r="D1226" s="230" t="s">
        <v>210</v>
      </c>
      <c r="E1226" s="230" t="s">
        <v>142</v>
      </c>
      <c r="F1226" s="230">
        <v>34942</v>
      </c>
      <c r="G1226" s="230" t="s">
        <v>276</v>
      </c>
      <c r="H1226" s="230" t="s">
        <v>1377</v>
      </c>
      <c r="I1226" s="230" t="s">
        <v>1412</v>
      </c>
      <c r="J1226" s="230" t="s">
        <v>290</v>
      </c>
      <c r="K1226" s="230">
        <v>2013</v>
      </c>
      <c r="L1226" s="230" t="s">
        <v>276</v>
      </c>
    </row>
    <row r="1227" spans="1:22" ht="17.25" customHeight="1" x14ac:dyDescent="0.3">
      <c r="A1227" s="230">
        <v>421604</v>
      </c>
      <c r="B1227" s="230" t="s">
        <v>2604</v>
      </c>
      <c r="C1227" s="230" t="s">
        <v>112</v>
      </c>
      <c r="D1227" s="230" t="s">
        <v>356</v>
      </c>
      <c r="E1227" s="230" t="s">
        <v>142</v>
      </c>
      <c r="F1227" s="230">
        <v>34955</v>
      </c>
      <c r="G1227" s="230" t="s">
        <v>276</v>
      </c>
      <c r="H1227" s="230" t="s">
        <v>1377</v>
      </c>
      <c r="I1227" s="230" t="s">
        <v>1412</v>
      </c>
      <c r="J1227" s="230" t="s">
        <v>290</v>
      </c>
      <c r="K1227" s="230">
        <v>2013</v>
      </c>
      <c r="L1227" s="230" t="s">
        <v>276</v>
      </c>
    </row>
    <row r="1228" spans="1:22" ht="17.25" customHeight="1" x14ac:dyDescent="0.3">
      <c r="A1228" s="230">
        <v>424069</v>
      </c>
      <c r="B1228" s="230" t="s">
        <v>2605</v>
      </c>
      <c r="C1228" s="230" t="s">
        <v>623</v>
      </c>
      <c r="D1228" s="230" t="s">
        <v>621</v>
      </c>
      <c r="E1228" s="230" t="s">
        <v>142</v>
      </c>
      <c r="F1228" s="230">
        <v>34962</v>
      </c>
      <c r="G1228" s="230" t="s">
        <v>276</v>
      </c>
      <c r="H1228" s="230" t="s">
        <v>1377</v>
      </c>
      <c r="I1228" s="230" t="s">
        <v>1412</v>
      </c>
      <c r="J1228" s="230" t="s">
        <v>290</v>
      </c>
      <c r="K1228" s="230">
        <v>2013</v>
      </c>
      <c r="L1228" s="230" t="s">
        <v>276</v>
      </c>
    </row>
    <row r="1229" spans="1:22" ht="17.25" customHeight="1" x14ac:dyDescent="0.3">
      <c r="A1229" s="230">
        <v>417552</v>
      </c>
      <c r="B1229" s="230" t="s">
        <v>2606</v>
      </c>
      <c r="C1229" s="230" t="s">
        <v>361</v>
      </c>
      <c r="D1229" s="230" t="s">
        <v>1014</v>
      </c>
      <c r="E1229" s="230" t="s">
        <v>141</v>
      </c>
      <c r="F1229" s="230">
        <v>35065</v>
      </c>
      <c r="G1229" s="230" t="s">
        <v>276</v>
      </c>
      <c r="H1229" s="230" t="s">
        <v>1377</v>
      </c>
      <c r="I1229" s="230" t="s">
        <v>1412</v>
      </c>
      <c r="J1229" s="230" t="s">
        <v>290</v>
      </c>
      <c r="K1229" s="230">
        <v>2013</v>
      </c>
      <c r="L1229" s="230" t="s">
        <v>276</v>
      </c>
      <c r="N1229" s="230">
        <v>3103</v>
      </c>
      <c r="O1229" s="230">
        <v>44424.576331018521</v>
      </c>
      <c r="P1229" s="230">
        <v>16500</v>
      </c>
    </row>
    <row r="1230" spans="1:22" ht="17.25" customHeight="1" x14ac:dyDescent="0.3">
      <c r="A1230" s="230">
        <v>417482</v>
      </c>
      <c r="B1230" s="230" t="s">
        <v>2607</v>
      </c>
      <c r="C1230" s="230" t="s">
        <v>109</v>
      </c>
      <c r="D1230" s="230" t="s">
        <v>224</v>
      </c>
      <c r="E1230" s="230" t="s">
        <v>141</v>
      </c>
      <c r="F1230" s="230">
        <v>35065</v>
      </c>
      <c r="G1230" s="230" t="s">
        <v>276</v>
      </c>
      <c r="H1230" s="230" t="s">
        <v>1377</v>
      </c>
      <c r="I1230" s="230" t="s">
        <v>1412</v>
      </c>
      <c r="J1230" s="230" t="s">
        <v>290</v>
      </c>
      <c r="K1230" s="230">
        <v>2013</v>
      </c>
      <c r="L1230" s="230" t="s">
        <v>276</v>
      </c>
      <c r="V1230" s="230" t="s">
        <v>882</v>
      </c>
    </row>
    <row r="1231" spans="1:22" ht="17.25" customHeight="1" x14ac:dyDescent="0.3">
      <c r="A1231" s="230">
        <v>417437</v>
      </c>
      <c r="B1231" s="230" t="s">
        <v>2608</v>
      </c>
      <c r="C1231" s="230" t="s">
        <v>88</v>
      </c>
      <c r="D1231" s="230" t="s">
        <v>366</v>
      </c>
      <c r="E1231" s="230" t="s">
        <v>141</v>
      </c>
      <c r="F1231" s="230">
        <v>35066</v>
      </c>
      <c r="G1231" s="230" t="s">
        <v>276</v>
      </c>
      <c r="H1231" s="230" t="s">
        <v>1377</v>
      </c>
      <c r="I1231" s="230" t="s">
        <v>1412</v>
      </c>
      <c r="J1231" s="230" t="s">
        <v>290</v>
      </c>
      <c r="K1231" s="230">
        <v>2013</v>
      </c>
      <c r="L1231" s="230" t="s">
        <v>276</v>
      </c>
    </row>
    <row r="1232" spans="1:22" ht="17.25" customHeight="1" x14ac:dyDescent="0.3">
      <c r="A1232" s="230">
        <v>422343</v>
      </c>
      <c r="B1232" s="230" t="s">
        <v>2609</v>
      </c>
      <c r="C1232" s="230" t="s">
        <v>605</v>
      </c>
      <c r="D1232" s="230" t="s">
        <v>359</v>
      </c>
      <c r="E1232" s="230" t="s">
        <v>142</v>
      </c>
      <c r="F1232" s="230">
        <v>35076</v>
      </c>
      <c r="G1232" s="230" t="s">
        <v>276</v>
      </c>
      <c r="H1232" s="230" t="s">
        <v>1377</v>
      </c>
      <c r="I1232" s="230" t="s">
        <v>1412</v>
      </c>
      <c r="J1232" s="230" t="s">
        <v>290</v>
      </c>
      <c r="K1232" s="230">
        <v>2013</v>
      </c>
      <c r="L1232" s="230" t="s">
        <v>276</v>
      </c>
    </row>
    <row r="1233" spans="1:22" ht="17.25" customHeight="1" x14ac:dyDescent="0.3">
      <c r="A1233" s="230">
        <v>420488</v>
      </c>
      <c r="B1233" s="230" t="s">
        <v>2612</v>
      </c>
      <c r="C1233" s="230" t="s">
        <v>2613</v>
      </c>
      <c r="D1233" s="230" t="s">
        <v>199</v>
      </c>
      <c r="E1233" s="230" t="s">
        <v>142</v>
      </c>
      <c r="F1233" s="230">
        <v>35096</v>
      </c>
      <c r="G1233" s="230" t="s">
        <v>276</v>
      </c>
      <c r="H1233" s="230" t="s">
        <v>1377</v>
      </c>
      <c r="I1233" s="230" t="s">
        <v>1412</v>
      </c>
      <c r="J1233" s="230" t="s">
        <v>290</v>
      </c>
      <c r="K1233" s="230">
        <v>2013</v>
      </c>
      <c r="L1233" s="230" t="s">
        <v>276</v>
      </c>
    </row>
    <row r="1234" spans="1:22" ht="17.25" customHeight="1" x14ac:dyDescent="0.3">
      <c r="A1234" s="230">
        <v>417656</v>
      </c>
      <c r="B1234" s="230" t="s">
        <v>2614</v>
      </c>
      <c r="C1234" s="230" t="s">
        <v>559</v>
      </c>
      <c r="D1234" s="230" t="s">
        <v>548</v>
      </c>
      <c r="E1234" s="230" t="s">
        <v>141</v>
      </c>
      <c r="F1234" s="230">
        <v>35125</v>
      </c>
      <c r="G1234" s="230" t="s">
        <v>276</v>
      </c>
      <c r="H1234" s="230" t="s">
        <v>1377</v>
      </c>
      <c r="I1234" s="230" t="s">
        <v>1412</v>
      </c>
      <c r="J1234" s="230" t="s">
        <v>290</v>
      </c>
      <c r="K1234" s="230">
        <v>2013</v>
      </c>
      <c r="L1234" s="230" t="s">
        <v>276</v>
      </c>
    </row>
    <row r="1235" spans="1:22" ht="17.25" customHeight="1" x14ac:dyDescent="0.3">
      <c r="A1235" s="230">
        <v>420640</v>
      </c>
      <c r="B1235" s="230" t="s">
        <v>2615</v>
      </c>
      <c r="C1235" s="230" t="s">
        <v>80</v>
      </c>
      <c r="D1235" s="230" t="s">
        <v>356</v>
      </c>
      <c r="E1235" s="230" t="s">
        <v>142</v>
      </c>
      <c r="F1235" s="230">
        <v>34545</v>
      </c>
      <c r="G1235" s="230" t="s">
        <v>276</v>
      </c>
      <c r="H1235" s="230" t="s">
        <v>1377</v>
      </c>
      <c r="I1235" s="230" t="s">
        <v>1412</v>
      </c>
      <c r="J1235" s="230" t="s">
        <v>291</v>
      </c>
      <c r="K1235" s="230">
        <v>2013</v>
      </c>
      <c r="L1235" s="230" t="s">
        <v>276</v>
      </c>
    </row>
    <row r="1236" spans="1:22" ht="17.25" customHeight="1" x14ac:dyDescent="0.3">
      <c r="A1236" s="230">
        <v>416864</v>
      </c>
      <c r="B1236" s="230" t="s">
        <v>2616</v>
      </c>
      <c r="C1236" s="230" t="s">
        <v>81</v>
      </c>
      <c r="D1236" s="230" t="s">
        <v>224</v>
      </c>
      <c r="E1236" s="230" t="s">
        <v>142</v>
      </c>
      <c r="F1236" s="230">
        <v>34700</v>
      </c>
      <c r="G1236" s="230" t="s">
        <v>276</v>
      </c>
      <c r="H1236" s="230" t="s">
        <v>1377</v>
      </c>
      <c r="I1236" s="230" t="s">
        <v>1412</v>
      </c>
      <c r="J1236" s="230" t="s">
        <v>291</v>
      </c>
      <c r="K1236" s="230">
        <v>2013</v>
      </c>
      <c r="L1236" s="230" t="s">
        <v>276</v>
      </c>
    </row>
    <row r="1237" spans="1:22" ht="17.25" customHeight="1" x14ac:dyDescent="0.3">
      <c r="A1237" s="230">
        <v>420102</v>
      </c>
      <c r="B1237" s="230" t="s">
        <v>2617</v>
      </c>
      <c r="C1237" s="230" t="s">
        <v>640</v>
      </c>
      <c r="D1237" s="230" t="s">
        <v>211</v>
      </c>
      <c r="E1237" s="230" t="s">
        <v>141</v>
      </c>
      <c r="F1237" s="230">
        <v>34700</v>
      </c>
      <c r="G1237" s="230" t="s">
        <v>276</v>
      </c>
      <c r="H1237" s="230" t="s">
        <v>1377</v>
      </c>
      <c r="I1237" s="230" t="s">
        <v>1412</v>
      </c>
      <c r="J1237" s="230" t="s">
        <v>291</v>
      </c>
      <c r="K1237" s="230">
        <v>2013</v>
      </c>
      <c r="L1237" s="230" t="s">
        <v>276</v>
      </c>
      <c r="N1237" s="230">
        <v>3035</v>
      </c>
      <c r="O1237" s="230">
        <v>44420.484293981484</v>
      </c>
      <c r="P1237" s="230">
        <v>15000</v>
      </c>
    </row>
    <row r="1238" spans="1:22" ht="17.25" customHeight="1" x14ac:dyDescent="0.3">
      <c r="A1238" s="230">
        <v>420184</v>
      </c>
      <c r="B1238" s="230" t="s">
        <v>2618</v>
      </c>
      <c r="C1238" s="230" t="s">
        <v>594</v>
      </c>
      <c r="D1238" s="230" t="s">
        <v>191</v>
      </c>
      <c r="E1238" s="230" t="s">
        <v>141</v>
      </c>
      <c r="F1238" s="230">
        <v>34805</v>
      </c>
      <c r="G1238" s="230" t="s">
        <v>276</v>
      </c>
      <c r="H1238" s="230" t="s">
        <v>1377</v>
      </c>
      <c r="I1238" s="230" t="s">
        <v>1412</v>
      </c>
      <c r="J1238" s="230" t="s">
        <v>291</v>
      </c>
      <c r="K1238" s="230">
        <v>2013</v>
      </c>
      <c r="L1238" s="230" t="s">
        <v>276</v>
      </c>
      <c r="V1238" s="230" t="s">
        <v>882</v>
      </c>
    </row>
    <row r="1239" spans="1:22" ht="17.25" customHeight="1" x14ac:dyDescent="0.3">
      <c r="A1239" s="230">
        <v>424456</v>
      </c>
      <c r="B1239" s="230" t="s">
        <v>2620</v>
      </c>
      <c r="C1239" s="230" t="s">
        <v>2621</v>
      </c>
      <c r="D1239" s="230" t="s">
        <v>528</v>
      </c>
      <c r="E1239" s="230" t="s">
        <v>142</v>
      </c>
      <c r="F1239" s="230">
        <v>34813</v>
      </c>
      <c r="G1239" s="230" t="s">
        <v>276</v>
      </c>
      <c r="H1239" s="230" t="s">
        <v>1377</v>
      </c>
      <c r="I1239" s="230" t="s">
        <v>1412</v>
      </c>
      <c r="J1239" s="230" t="s">
        <v>291</v>
      </c>
      <c r="K1239" s="230">
        <v>2013</v>
      </c>
      <c r="L1239" s="230" t="s">
        <v>276</v>
      </c>
    </row>
    <row r="1240" spans="1:22" ht="17.25" customHeight="1" x14ac:dyDescent="0.3">
      <c r="A1240" s="230">
        <v>420111</v>
      </c>
      <c r="B1240" s="230" t="s">
        <v>2622</v>
      </c>
      <c r="C1240" s="230" t="s">
        <v>1046</v>
      </c>
      <c r="D1240" s="230" t="s">
        <v>191</v>
      </c>
      <c r="E1240" s="230" t="s">
        <v>141</v>
      </c>
      <c r="F1240" s="230">
        <v>34825</v>
      </c>
      <c r="G1240" s="230" t="s">
        <v>276</v>
      </c>
      <c r="H1240" s="230" t="s">
        <v>1377</v>
      </c>
      <c r="I1240" s="230" t="s">
        <v>1412</v>
      </c>
      <c r="J1240" s="230" t="s">
        <v>291</v>
      </c>
      <c r="K1240" s="230">
        <v>2013</v>
      </c>
      <c r="L1240" s="230" t="s">
        <v>276</v>
      </c>
    </row>
    <row r="1241" spans="1:22" ht="17.25" customHeight="1" x14ac:dyDescent="0.3">
      <c r="A1241" s="230">
        <v>418035</v>
      </c>
      <c r="B1241" s="230" t="s">
        <v>2623</v>
      </c>
      <c r="C1241" s="230" t="s">
        <v>642</v>
      </c>
      <c r="D1241" s="230" t="s">
        <v>1796</v>
      </c>
      <c r="E1241" s="230" t="s">
        <v>141</v>
      </c>
      <c r="F1241" s="230">
        <v>34938</v>
      </c>
      <c r="G1241" s="230" t="s">
        <v>276</v>
      </c>
      <c r="H1241" s="230" t="s">
        <v>1377</v>
      </c>
      <c r="I1241" s="230" t="s">
        <v>1412</v>
      </c>
      <c r="J1241" s="230" t="s">
        <v>291</v>
      </c>
      <c r="K1241" s="230">
        <v>2013</v>
      </c>
      <c r="L1241" s="230" t="s">
        <v>276</v>
      </c>
    </row>
    <row r="1242" spans="1:22" ht="17.25" customHeight="1" x14ac:dyDescent="0.3">
      <c r="A1242" s="230">
        <v>420388</v>
      </c>
      <c r="B1242" s="230" t="s">
        <v>2624</v>
      </c>
      <c r="C1242" s="230" t="s">
        <v>2625</v>
      </c>
      <c r="D1242" s="230" t="s">
        <v>230</v>
      </c>
      <c r="E1242" s="230" t="s">
        <v>142</v>
      </c>
      <c r="F1242" s="230">
        <v>34956</v>
      </c>
      <c r="G1242" s="230" t="s">
        <v>276</v>
      </c>
      <c r="H1242" s="230" t="s">
        <v>1377</v>
      </c>
      <c r="I1242" s="230" t="s">
        <v>1412</v>
      </c>
      <c r="J1242" s="230" t="s">
        <v>291</v>
      </c>
      <c r="K1242" s="230">
        <v>2013</v>
      </c>
      <c r="L1242" s="230" t="s">
        <v>276</v>
      </c>
    </row>
    <row r="1243" spans="1:22" ht="17.25" customHeight="1" x14ac:dyDescent="0.3">
      <c r="A1243" s="230">
        <v>422137</v>
      </c>
      <c r="B1243" s="230" t="s">
        <v>2626</v>
      </c>
      <c r="C1243" s="230" t="s">
        <v>473</v>
      </c>
      <c r="D1243" s="230" t="s">
        <v>230</v>
      </c>
      <c r="E1243" s="230" t="s">
        <v>142</v>
      </c>
      <c r="F1243" s="230">
        <v>34956</v>
      </c>
      <c r="G1243" s="230" t="s">
        <v>276</v>
      </c>
      <c r="H1243" s="230" t="s">
        <v>1377</v>
      </c>
      <c r="I1243" s="230" t="s">
        <v>1412</v>
      </c>
      <c r="J1243" s="230" t="s">
        <v>291</v>
      </c>
      <c r="K1243" s="230">
        <v>2013</v>
      </c>
      <c r="L1243" s="230" t="s">
        <v>276</v>
      </c>
      <c r="V1243" s="230" t="s">
        <v>882</v>
      </c>
    </row>
    <row r="1244" spans="1:22" ht="17.25" customHeight="1" x14ac:dyDescent="0.3">
      <c r="A1244" s="230">
        <v>422584</v>
      </c>
      <c r="B1244" s="230" t="s">
        <v>2627</v>
      </c>
      <c r="C1244" s="230" t="s">
        <v>104</v>
      </c>
      <c r="D1244" s="230" t="s">
        <v>252</v>
      </c>
      <c r="E1244" s="230" t="s">
        <v>142</v>
      </c>
      <c r="F1244" s="230">
        <v>34979</v>
      </c>
      <c r="G1244" s="230" t="s">
        <v>276</v>
      </c>
      <c r="H1244" s="230" t="s">
        <v>1377</v>
      </c>
      <c r="I1244" s="230" t="s">
        <v>1412</v>
      </c>
      <c r="J1244" s="230" t="s">
        <v>291</v>
      </c>
      <c r="K1244" s="230">
        <v>2013</v>
      </c>
      <c r="L1244" s="230" t="s">
        <v>276</v>
      </c>
    </row>
    <row r="1245" spans="1:22" ht="17.25" customHeight="1" x14ac:dyDescent="0.3">
      <c r="A1245" s="230">
        <v>419786</v>
      </c>
      <c r="B1245" s="230" t="s">
        <v>2628</v>
      </c>
      <c r="C1245" s="230" t="s">
        <v>63</v>
      </c>
      <c r="D1245" s="230" t="s">
        <v>222</v>
      </c>
      <c r="E1245" s="230" t="s">
        <v>141</v>
      </c>
      <c r="F1245" s="230">
        <v>35052</v>
      </c>
      <c r="G1245" s="230" t="s">
        <v>276</v>
      </c>
      <c r="H1245" s="230" t="s">
        <v>1377</v>
      </c>
      <c r="I1245" s="230" t="s">
        <v>1412</v>
      </c>
      <c r="J1245" s="230" t="s">
        <v>291</v>
      </c>
      <c r="K1245" s="230">
        <v>2013</v>
      </c>
      <c r="L1245" s="230" t="s">
        <v>276</v>
      </c>
    </row>
    <row r="1246" spans="1:22" ht="17.25" customHeight="1" x14ac:dyDescent="0.3">
      <c r="A1246" s="230">
        <v>417518</v>
      </c>
      <c r="B1246" s="230" t="s">
        <v>2632</v>
      </c>
      <c r="C1246" s="230" t="s">
        <v>2633</v>
      </c>
      <c r="D1246" s="230" t="s">
        <v>211</v>
      </c>
      <c r="E1246" s="230" t="s">
        <v>141</v>
      </c>
      <c r="F1246" s="230">
        <v>35065</v>
      </c>
      <c r="G1246" s="230" t="s">
        <v>276</v>
      </c>
      <c r="H1246" s="230" t="s">
        <v>1377</v>
      </c>
      <c r="I1246" s="230" t="s">
        <v>1412</v>
      </c>
      <c r="J1246" s="230" t="s">
        <v>291</v>
      </c>
      <c r="K1246" s="230">
        <v>2013</v>
      </c>
      <c r="L1246" s="230" t="s">
        <v>276</v>
      </c>
      <c r="N1246" s="230">
        <v>3101</v>
      </c>
      <c r="O1246" s="230">
        <v>44424.575370370374</v>
      </c>
      <c r="P1246" s="230">
        <v>7500</v>
      </c>
    </row>
    <row r="1247" spans="1:22" ht="17.25" customHeight="1" x14ac:dyDescent="0.3">
      <c r="A1247" s="230">
        <v>423609</v>
      </c>
      <c r="B1247" s="230" t="s">
        <v>2634</v>
      </c>
      <c r="C1247" s="230" t="s">
        <v>473</v>
      </c>
      <c r="D1247" s="230" t="s">
        <v>457</v>
      </c>
      <c r="E1247" s="230" t="s">
        <v>142</v>
      </c>
      <c r="F1247" s="230">
        <v>35068</v>
      </c>
      <c r="G1247" s="230" t="s">
        <v>276</v>
      </c>
      <c r="H1247" s="230" t="s">
        <v>1377</v>
      </c>
      <c r="I1247" s="230" t="s">
        <v>1412</v>
      </c>
      <c r="J1247" s="230" t="s">
        <v>291</v>
      </c>
      <c r="K1247" s="230">
        <v>2013</v>
      </c>
      <c r="L1247" s="230" t="s">
        <v>276</v>
      </c>
    </row>
    <row r="1248" spans="1:22" ht="17.25" customHeight="1" x14ac:dyDescent="0.3">
      <c r="A1248" s="230">
        <v>424701</v>
      </c>
      <c r="B1248" s="230" t="s">
        <v>2636</v>
      </c>
      <c r="C1248" s="230" t="s">
        <v>83</v>
      </c>
      <c r="D1248" s="230" t="s">
        <v>622</v>
      </c>
      <c r="E1248" s="230" t="s">
        <v>142</v>
      </c>
      <c r="F1248" s="230">
        <v>35065</v>
      </c>
      <c r="G1248" s="230" t="s">
        <v>276</v>
      </c>
      <c r="H1248" s="230" t="s">
        <v>1377</v>
      </c>
      <c r="I1248" s="230" t="s">
        <v>1412</v>
      </c>
      <c r="J1248" s="230" t="s">
        <v>291</v>
      </c>
      <c r="K1248" s="230">
        <v>2013</v>
      </c>
      <c r="L1248" s="230" t="s">
        <v>276</v>
      </c>
    </row>
    <row r="1249" spans="1:22" ht="17.25" customHeight="1" x14ac:dyDescent="0.3">
      <c r="A1249" s="230">
        <v>425506</v>
      </c>
      <c r="B1249" s="230" t="s">
        <v>2638</v>
      </c>
      <c r="C1249" s="230" t="s">
        <v>81</v>
      </c>
      <c r="D1249" s="230" t="s">
        <v>479</v>
      </c>
      <c r="E1249" s="230" t="s">
        <v>141</v>
      </c>
      <c r="F1249" s="230">
        <v>35273</v>
      </c>
      <c r="G1249" s="230" t="s">
        <v>276</v>
      </c>
      <c r="H1249" s="230" t="s">
        <v>1377</v>
      </c>
      <c r="I1249" s="230" t="s">
        <v>1412</v>
      </c>
      <c r="J1249" s="230" t="s">
        <v>290</v>
      </c>
      <c r="K1249" s="230">
        <v>2014</v>
      </c>
      <c r="L1249" s="230" t="s">
        <v>276</v>
      </c>
    </row>
    <row r="1250" spans="1:22" ht="17.25" customHeight="1" x14ac:dyDescent="0.3">
      <c r="A1250" s="230">
        <v>418403</v>
      </c>
      <c r="B1250" s="230" t="s">
        <v>2640</v>
      </c>
      <c r="C1250" s="230" t="s">
        <v>85</v>
      </c>
      <c r="D1250" s="230" t="s">
        <v>2641</v>
      </c>
      <c r="E1250" s="230" t="s">
        <v>142</v>
      </c>
      <c r="F1250" s="230">
        <v>31778</v>
      </c>
      <c r="G1250" s="230" t="s">
        <v>276</v>
      </c>
      <c r="H1250" s="230" t="s">
        <v>1377</v>
      </c>
      <c r="I1250" s="230" t="s">
        <v>1412</v>
      </c>
      <c r="J1250" s="230" t="s">
        <v>290</v>
      </c>
      <c r="K1250" s="230">
        <v>2014</v>
      </c>
      <c r="L1250" s="230" t="s">
        <v>276</v>
      </c>
    </row>
    <row r="1251" spans="1:22" ht="17.25" customHeight="1" x14ac:dyDescent="0.3">
      <c r="A1251" s="230">
        <v>418228</v>
      </c>
      <c r="B1251" s="230" t="s">
        <v>2642</v>
      </c>
      <c r="C1251" s="230" t="s">
        <v>2232</v>
      </c>
      <c r="D1251" s="230" t="s">
        <v>446</v>
      </c>
      <c r="E1251" s="230" t="s">
        <v>142</v>
      </c>
      <c r="F1251" s="230">
        <v>33604</v>
      </c>
      <c r="G1251" s="230" t="s">
        <v>276</v>
      </c>
      <c r="H1251" s="230" t="s">
        <v>1377</v>
      </c>
      <c r="I1251" s="230" t="s">
        <v>1412</v>
      </c>
      <c r="J1251" s="230" t="s">
        <v>290</v>
      </c>
      <c r="K1251" s="230">
        <v>2014</v>
      </c>
      <c r="L1251" s="230" t="s">
        <v>276</v>
      </c>
    </row>
    <row r="1252" spans="1:22" ht="17.25" customHeight="1" x14ac:dyDescent="0.3">
      <c r="A1252" s="230">
        <v>423490</v>
      </c>
      <c r="B1252" s="230" t="s">
        <v>2643</v>
      </c>
      <c r="C1252" s="230" t="s">
        <v>538</v>
      </c>
      <c r="D1252" s="230" t="s">
        <v>413</v>
      </c>
      <c r="E1252" s="230" t="s">
        <v>142</v>
      </c>
      <c r="F1252" s="230">
        <v>33616</v>
      </c>
      <c r="G1252" s="230" t="s">
        <v>276</v>
      </c>
      <c r="H1252" s="230" t="s">
        <v>1377</v>
      </c>
      <c r="I1252" s="230" t="s">
        <v>1412</v>
      </c>
      <c r="J1252" s="230" t="s">
        <v>290</v>
      </c>
      <c r="K1252" s="230">
        <v>2014</v>
      </c>
      <c r="L1252" s="230" t="s">
        <v>276</v>
      </c>
    </row>
    <row r="1253" spans="1:22" ht="17.25" customHeight="1" x14ac:dyDescent="0.3">
      <c r="A1253" s="230">
        <v>417911</v>
      </c>
      <c r="B1253" s="230" t="s">
        <v>2645</v>
      </c>
      <c r="C1253" s="230" t="s">
        <v>61</v>
      </c>
      <c r="D1253" s="230" t="s">
        <v>223</v>
      </c>
      <c r="E1253" s="230" t="s">
        <v>141</v>
      </c>
      <c r="F1253" s="230">
        <v>34335</v>
      </c>
      <c r="G1253" s="230" t="s">
        <v>276</v>
      </c>
      <c r="H1253" s="230" t="s">
        <v>1377</v>
      </c>
      <c r="I1253" s="230" t="s">
        <v>1412</v>
      </c>
      <c r="J1253" s="230" t="s">
        <v>290</v>
      </c>
      <c r="K1253" s="230">
        <v>2014</v>
      </c>
      <c r="L1253" s="230" t="s">
        <v>276</v>
      </c>
    </row>
    <row r="1254" spans="1:22" ht="17.25" customHeight="1" x14ac:dyDescent="0.3">
      <c r="A1254" s="230">
        <v>417066</v>
      </c>
      <c r="B1254" s="230" t="s">
        <v>2646</v>
      </c>
      <c r="C1254" s="230" t="s">
        <v>2647</v>
      </c>
      <c r="D1254" s="230" t="s">
        <v>222</v>
      </c>
      <c r="E1254" s="230" t="s">
        <v>141</v>
      </c>
      <c r="F1254" s="230">
        <v>34414</v>
      </c>
      <c r="G1254" s="230" t="s">
        <v>276</v>
      </c>
      <c r="H1254" s="230" t="s">
        <v>1377</v>
      </c>
      <c r="I1254" s="230" t="s">
        <v>1412</v>
      </c>
      <c r="J1254" s="230" t="s">
        <v>290</v>
      </c>
      <c r="K1254" s="230">
        <v>2014</v>
      </c>
      <c r="L1254" s="230" t="s">
        <v>276</v>
      </c>
    </row>
    <row r="1255" spans="1:22" ht="17.25" customHeight="1" x14ac:dyDescent="0.3">
      <c r="A1255" s="230">
        <v>417624</v>
      </c>
      <c r="B1255" s="230" t="s">
        <v>2648</v>
      </c>
      <c r="C1255" s="230" t="s">
        <v>616</v>
      </c>
      <c r="D1255" s="230" t="s">
        <v>1939</v>
      </c>
      <c r="E1255" s="230" t="s">
        <v>142</v>
      </c>
      <c r="F1255" s="230">
        <v>34433</v>
      </c>
      <c r="G1255" s="230" t="s">
        <v>276</v>
      </c>
      <c r="H1255" s="230" t="s">
        <v>1377</v>
      </c>
      <c r="I1255" s="230" t="s">
        <v>1412</v>
      </c>
      <c r="J1255" s="230" t="s">
        <v>290</v>
      </c>
      <c r="K1255" s="230">
        <v>2014</v>
      </c>
      <c r="L1255" s="230" t="s">
        <v>276</v>
      </c>
    </row>
    <row r="1256" spans="1:22" ht="17.25" customHeight="1" x14ac:dyDescent="0.3">
      <c r="A1256" s="230">
        <v>417218</v>
      </c>
      <c r="B1256" s="230" t="s">
        <v>2649</v>
      </c>
      <c r="C1256" s="230" t="s">
        <v>339</v>
      </c>
      <c r="D1256" s="230" t="s">
        <v>223</v>
      </c>
      <c r="E1256" s="230" t="s">
        <v>141</v>
      </c>
      <c r="F1256" s="230">
        <v>34458</v>
      </c>
      <c r="G1256" s="230" t="s">
        <v>276</v>
      </c>
      <c r="H1256" s="230" t="s">
        <v>1377</v>
      </c>
      <c r="I1256" s="230" t="s">
        <v>1412</v>
      </c>
      <c r="J1256" s="230" t="s">
        <v>290</v>
      </c>
      <c r="K1256" s="230">
        <v>2014</v>
      </c>
      <c r="L1256" s="230" t="s">
        <v>276</v>
      </c>
      <c r="T1256" s="230" t="s">
        <v>882</v>
      </c>
      <c r="U1256" s="230" t="s">
        <v>882</v>
      </c>
      <c r="V1256" s="230" t="s">
        <v>882</v>
      </c>
    </row>
    <row r="1257" spans="1:22" ht="17.25" customHeight="1" x14ac:dyDescent="0.3">
      <c r="A1257" s="230">
        <v>419967</v>
      </c>
      <c r="B1257" s="230" t="s">
        <v>2650</v>
      </c>
      <c r="C1257" s="230" t="s">
        <v>82</v>
      </c>
      <c r="D1257" s="230" t="s">
        <v>129</v>
      </c>
      <c r="E1257" s="230" t="s">
        <v>142</v>
      </c>
      <c r="F1257" s="230">
        <v>34627</v>
      </c>
      <c r="G1257" s="230" t="s">
        <v>276</v>
      </c>
      <c r="H1257" s="230" t="s">
        <v>1377</v>
      </c>
      <c r="I1257" s="230" t="s">
        <v>1412</v>
      </c>
      <c r="J1257" s="230" t="s">
        <v>290</v>
      </c>
      <c r="K1257" s="230">
        <v>2014</v>
      </c>
      <c r="L1257" s="230" t="s">
        <v>276</v>
      </c>
    </row>
    <row r="1258" spans="1:22" ht="17.25" customHeight="1" x14ac:dyDescent="0.3">
      <c r="A1258" s="230">
        <v>418500</v>
      </c>
      <c r="B1258" s="230" t="s">
        <v>2652</v>
      </c>
      <c r="C1258" s="230" t="s">
        <v>2653</v>
      </c>
      <c r="D1258" s="230" t="s">
        <v>235</v>
      </c>
      <c r="E1258" s="230" t="s">
        <v>141</v>
      </c>
      <c r="F1258" s="230">
        <v>34700</v>
      </c>
      <c r="G1258" s="230" t="s">
        <v>287</v>
      </c>
      <c r="H1258" s="230" t="s">
        <v>1377</v>
      </c>
      <c r="I1258" s="230" t="s">
        <v>1412</v>
      </c>
      <c r="J1258" s="230" t="s">
        <v>290</v>
      </c>
      <c r="K1258" s="230">
        <v>2014</v>
      </c>
      <c r="L1258" s="230" t="s">
        <v>276</v>
      </c>
    </row>
    <row r="1259" spans="1:22" ht="17.25" customHeight="1" x14ac:dyDescent="0.3">
      <c r="A1259" s="230">
        <v>419087</v>
      </c>
      <c r="B1259" s="230" t="s">
        <v>2654</v>
      </c>
      <c r="C1259" s="230" t="s">
        <v>121</v>
      </c>
      <c r="D1259" s="230" t="s">
        <v>129</v>
      </c>
      <c r="E1259" s="230" t="s">
        <v>142</v>
      </c>
      <c r="F1259" s="230">
        <v>34700</v>
      </c>
      <c r="G1259" s="230" t="s">
        <v>276</v>
      </c>
      <c r="H1259" s="230" t="s">
        <v>1377</v>
      </c>
      <c r="I1259" s="230" t="s">
        <v>1412</v>
      </c>
      <c r="J1259" s="230" t="s">
        <v>290</v>
      </c>
      <c r="K1259" s="230">
        <v>2014</v>
      </c>
      <c r="L1259" s="230" t="s">
        <v>276</v>
      </c>
    </row>
    <row r="1260" spans="1:22" ht="17.25" customHeight="1" x14ac:dyDescent="0.3">
      <c r="A1260" s="230">
        <v>419540</v>
      </c>
      <c r="B1260" s="230" t="s">
        <v>2655</v>
      </c>
      <c r="C1260" s="230" t="s">
        <v>125</v>
      </c>
      <c r="D1260" s="230" t="s">
        <v>222</v>
      </c>
      <c r="E1260" s="230" t="s">
        <v>141</v>
      </c>
      <c r="F1260" s="230">
        <v>34700</v>
      </c>
      <c r="G1260" s="230" t="s">
        <v>276</v>
      </c>
      <c r="H1260" s="230" t="s">
        <v>1377</v>
      </c>
      <c r="I1260" s="230" t="s">
        <v>1412</v>
      </c>
      <c r="J1260" s="230" t="s">
        <v>290</v>
      </c>
      <c r="K1260" s="230">
        <v>2014</v>
      </c>
      <c r="L1260" s="230" t="s">
        <v>276</v>
      </c>
    </row>
    <row r="1261" spans="1:22" ht="17.25" customHeight="1" x14ac:dyDescent="0.3">
      <c r="A1261" s="230">
        <v>418238</v>
      </c>
      <c r="B1261" s="230" t="s">
        <v>2656</v>
      </c>
      <c r="C1261" s="230" t="s">
        <v>61</v>
      </c>
      <c r="D1261" s="230" t="s">
        <v>253</v>
      </c>
      <c r="E1261" s="230" t="s">
        <v>141</v>
      </c>
      <c r="F1261" s="230">
        <v>34752</v>
      </c>
      <c r="G1261" s="230" t="s">
        <v>276</v>
      </c>
      <c r="H1261" s="230" t="s">
        <v>1377</v>
      </c>
      <c r="I1261" s="230" t="s">
        <v>1412</v>
      </c>
      <c r="J1261" s="230" t="s">
        <v>290</v>
      </c>
      <c r="K1261" s="230">
        <v>2014</v>
      </c>
      <c r="L1261" s="230" t="s">
        <v>276</v>
      </c>
    </row>
    <row r="1262" spans="1:22" ht="17.25" customHeight="1" x14ac:dyDescent="0.3">
      <c r="A1262" s="230">
        <v>420175</v>
      </c>
      <c r="B1262" s="230" t="s">
        <v>2657</v>
      </c>
      <c r="C1262" s="230" t="s">
        <v>126</v>
      </c>
      <c r="D1262" s="230" t="s">
        <v>2658</v>
      </c>
      <c r="E1262" s="230" t="s">
        <v>141</v>
      </c>
      <c r="F1262" s="230">
        <v>34779</v>
      </c>
      <c r="G1262" s="230" t="s">
        <v>276</v>
      </c>
      <c r="H1262" s="230" t="s">
        <v>1377</v>
      </c>
      <c r="I1262" s="230" t="s">
        <v>1412</v>
      </c>
      <c r="J1262" s="230" t="s">
        <v>290</v>
      </c>
      <c r="K1262" s="230">
        <v>2014</v>
      </c>
      <c r="L1262" s="230" t="s">
        <v>276</v>
      </c>
    </row>
    <row r="1263" spans="1:22" ht="17.25" customHeight="1" x14ac:dyDescent="0.3">
      <c r="A1263" s="230">
        <v>418328</v>
      </c>
      <c r="B1263" s="230" t="s">
        <v>2659</v>
      </c>
      <c r="C1263" s="230" t="s">
        <v>84</v>
      </c>
      <c r="D1263" s="230" t="s">
        <v>201</v>
      </c>
      <c r="E1263" s="230" t="s">
        <v>141</v>
      </c>
      <c r="F1263" s="230">
        <v>34780</v>
      </c>
      <c r="G1263" s="230" t="s">
        <v>276</v>
      </c>
      <c r="H1263" s="230" t="s">
        <v>1377</v>
      </c>
      <c r="I1263" s="230" t="s">
        <v>1412</v>
      </c>
      <c r="J1263" s="230" t="s">
        <v>290</v>
      </c>
      <c r="K1263" s="230">
        <v>2014</v>
      </c>
      <c r="L1263" s="230" t="s">
        <v>276</v>
      </c>
    </row>
    <row r="1264" spans="1:22" ht="17.25" customHeight="1" x14ac:dyDescent="0.3">
      <c r="A1264" s="230">
        <v>418849</v>
      </c>
      <c r="B1264" s="230" t="s">
        <v>2660</v>
      </c>
      <c r="C1264" s="230" t="s">
        <v>83</v>
      </c>
      <c r="D1264" s="230" t="s">
        <v>444</v>
      </c>
      <c r="E1264" s="230" t="s">
        <v>141</v>
      </c>
      <c r="F1264" s="230">
        <v>34881</v>
      </c>
      <c r="G1264" s="230" t="s">
        <v>276</v>
      </c>
      <c r="H1264" s="230" t="s">
        <v>1377</v>
      </c>
      <c r="I1264" s="230" t="s">
        <v>1412</v>
      </c>
      <c r="J1264" s="230" t="s">
        <v>290</v>
      </c>
      <c r="K1264" s="230">
        <v>2014</v>
      </c>
      <c r="L1264" s="230" t="s">
        <v>276</v>
      </c>
    </row>
    <row r="1265" spans="1:22" ht="17.25" customHeight="1" x14ac:dyDescent="0.3">
      <c r="A1265" s="230">
        <v>419834</v>
      </c>
      <c r="B1265" s="230" t="s">
        <v>2661</v>
      </c>
      <c r="C1265" s="230" t="s">
        <v>466</v>
      </c>
      <c r="D1265" s="230" t="s">
        <v>244</v>
      </c>
      <c r="E1265" s="230" t="s">
        <v>141</v>
      </c>
      <c r="F1265" s="230">
        <v>34902</v>
      </c>
      <c r="G1265" s="230" t="s">
        <v>276</v>
      </c>
      <c r="H1265" s="230" t="s">
        <v>1377</v>
      </c>
      <c r="I1265" s="230" t="s">
        <v>1412</v>
      </c>
      <c r="J1265" s="230" t="s">
        <v>290</v>
      </c>
      <c r="K1265" s="230">
        <v>2014</v>
      </c>
      <c r="L1265" s="230" t="s">
        <v>276</v>
      </c>
    </row>
    <row r="1266" spans="1:22" ht="17.25" customHeight="1" x14ac:dyDescent="0.3">
      <c r="A1266" s="230">
        <v>418865</v>
      </c>
      <c r="B1266" s="230" t="s">
        <v>2663</v>
      </c>
      <c r="C1266" s="230" t="s">
        <v>63</v>
      </c>
      <c r="D1266" s="230" t="s">
        <v>251</v>
      </c>
      <c r="E1266" s="230" t="s">
        <v>141</v>
      </c>
      <c r="F1266" s="230">
        <v>34973</v>
      </c>
      <c r="G1266" s="230" t="s">
        <v>276</v>
      </c>
      <c r="H1266" s="230" t="s">
        <v>1377</v>
      </c>
      <c r="I1266" s="230" t="s">
        <v>1412</v>
      </c>
      <c r="J1266" s="230" t="s">
        <v>290</v>
      </c>
      <c r="K1266" s="230">
        <v>2014</v>
      </c>
      <c r="L1266" s="230" t="s">
        <v>276</v>
      </c>
    </row>
    <row r="1267" spans="1:22" ht="17.25" customHeight="1" x14ac:dyDescent="0.3">
      <c r="A1267" s="230">
        <v>420436</v>
      </c>
      <c r="B1267" s="230" t="s">
        <v>2664</v>
      </c>
      <c r="C1267" s="230" t="s">
        <v>61</v>
      </c>
      <c r="D1267" s="230" t="s">
        <v>245</v>
      </c>
      <c r="E1267" s="230" t="s">
        <v>141</v>
      </c>
      <c r="F1267" s="230">
        <v>35036</v>
      </c>
      <c r="G1267" s="230" t="s">
        <v>276</v>
      </c>
      <c r="H1267" s="230" t="s">
        <v>1377</v>
      </c>
      <c r="I1267" s="230" t="s">
        <v>1412</v>
      </c>
      <c r="J1267" s="230" t="s">
        <v>290</v>
      </c>
      <c r="K1267" s="230">
        <v>2014</v>
      </c>
      <c r="L1267" s="230" t="s">
        <v>276</v>
      </c>
    </row>
    <row r="1268" spans="1:22" ht="17.25" customHeight="1" x14ac:dyDescent="0.3">
      <c r="A1268" s="230">
        <v>420298</v>
      </c>
      <c r="B1268" s="230" t="s">
        <v>2665</v>
      </c>
      <c r="C1268" s="230" t="s">
        <v>64</v>
      </c>
      <c r="D1268" s="230" t="s">
        <v>200</v>
      </c>
      <c r="E1268" s="230" t="s">
        <v>141</v>
      </c>
      <c r="F1268" s="230">
        <v>35038</v>
      </c>
      <c r="G1268" s="230" t="s">
        <v>276</v>
      </c>
      <c r="H1268" s="230" t="s">
        <v>1377</v>
      </c>
      <c r="I1268" s="230" t="s">
        <v>1412</v>
      </c>
      <c r="J1268" s="230" t="s">
        <v>290</v>
      </c>
      <c r="K1268" s="230">
        <v>2014</v>
      </c>
      <c r="L1268" s="230" t="s">
        <v>276</v>
      </c>
    </row>
    <row r="1269" spans="1:22" ht="17.25" customHeight="1" x14ac:dyDescent="0.3">
      <c r="A1269" s="230">
        <v>418441</v>
      </c>
      <c r="B1269" s="230" t="s">
        <v>2666</v>
      </c>
      <c r="C1269" s="230" t="s">
        <v>2667</v>
      </c>
      <c r="D1269" s="230" t="s">
        <v>197</v>
      </c>
      <c r="E1269" s="230" t="s">
        <v>141</v>
      </c>
      <c r="F1269" s="230">
        <v>35065</v>
      </c>
      <c r="G1269" s="230" t="s">
        <v>286</v>
      </c>
      <c r="H1269" s="230" t="s">
        <v>1377</v>
      </c>
      <c r="I1269" s="230" t="s">
        <v>1412</v>
      </c>
      <c r="J1269" s="230" t="s">
        <v>290</v>
      </c>
      <c r="K1269" s="230">
        <v>2014</v>
      </c>
      <c r="L1269" s="230" t="s">
        <v>276</v>
      </c>
      <c r="U1269" s="230" t="s">
        <v>882</v>
      </c>
      <c r="V1269" s="230" t="s">
        <v>882</v>
      </c>
    </row>
    <row r="1270" spans="1:22" ht="17.25" customHeight="1" x14ac:dyDescent="0.3">
      <c r="A1270" s="230">
        <v>418235</v>
      </c>
      <c r="B1270" s="230" t="s">
        <v>2669</v>
      </c>
      <c r="C1270" s="230" t="s">
        <v>98</v>
      </c>
      <c r="D1270" s="230" t="s">
        <v>338</v>
      </c>
      <c r="E1270" s="230" t="s">
        <v>141</v>
      </c>
      <c r="F1270" s="230">
        <v>35065</v>
      </c>
      <c r="G1270" s="230" t="s">
        <v>276</v>
      </c>
      <c r="H1270" s="230" t="s">
        <v>1377</v>
      </c>
      <c r="I1270" s="230" t="s">
        <v>1412</v>
      </c>
      <c r="J1270" s="230" t="s">
        <v>290</v>
      </c>
      <c r="K1270" s="230">
        <v>2014</v>
      </c>
      <c r="L1270" s="230" t="s">
        <v>276</v>
      </c>
    </row>
    <row r="1271" spans="1:22" ht="17.25" customHeight="1" x14ac:dyDescent="0.3">
      <c r="A1271" s="230">
        <v>418436</v>
      </c>
      <c r="B1271" s="230" t="s">
        <v>2670</v>
      </c>
      <c r="C1271" s="230" t="s">
        <v>2671</v>
      </c>
      <c r="D1271" s="230" t="s">
        <v>1481</v>
      </c>
      <c r="E1271" s="230" t="s">
        <v>141</v>
      </c>
      <c r="F1271" s="230">
        <v>35065</v>
      </c>
      <c r="G1271" s="230" t="s">
        <v>276</v>
      </c>
      <c r="H1271" s="230" t="s">
        <v>1377</v>
      </c>
      <c r="I1271" s="230" t="s">
        <v>1412</v>
      </c>
      <c r="J1271" s="230" t="s">
        <v>290</v>
      </c>
      <c r="K1271" s="230">
        <v>2014</v>
      </c>
      <c r="L1271" s="230" t="s">
        <v>276</v>
      </c>
    </row>
    <row r="1272" spans="1:22" ht="17.25" customHeight="1" x14ac:dyDescent="0.3">
      <c r="A1272" s="230">
        <v>421572</v>
      </c>
      <c r="B1272" s="230" t="s">
        <v>2672</v>
      </c>
      <c r="C1272" s="230" t="s">
        <v>642</v>
      </c>
      <c r="D1272" s="230" t="s">
        <v>226</v>
      </c>
      <c r="E1272" s="230" t="s">
        <v>141</v>
      </c>
      <c r="F1272" s="230">
        <v>35065</v>
      </c>
      <c r="G1272" s="230" t="s">
        <v>276</v>
      </c>
      <c r="H1272" s="230" t="s">
        <v>1377</v>
      </c>
      <c r="I1272" s="230" t="s">
        <v>1412</v>
      </c>
      <c r="J1272" s="230" t="s">
        <v>290</v>
      </c>
      <c r="K1272" s="230">
        <v>2014</v>
      </c>
      <c r="L1272" s="230" t="s">
        <v>276</v>
      </c>
    </row>
    <row r="1273" spans="1:22" ht="17.25" customHeight="1" x14ac:dyDescent="0.3">
      <c r="A1273" s="230">
        <v>422395</v>
      </c>
      <c r="B1273" s="230" t="s">
        <v>2673</v>
      </c>
      <c r="C1273" s="230" t="s">
        <v>111</v>
      </c>
      <c r="D1273" s="230" t="s">
        <v>562</v>
      </c>
      <c r="E1273" s="230" t="s">
        <v>141</v>
      </c>
      <c r="F1273" s="230">
        <v>35065</v>
      </c>
      <c r="G1273" s="230" t="s">
        <v>276</v>
      </c>
      <c r="H1273" s="230" t="s">
        <v>1377</v>
      </c>
      <c r="I1273" s="230" t="s">
        <v>1412</v>
      </c>
      <c r="J1273" s="230" t="s">
        <v>290</v>
      </c>
      <c r="K1273" s="230">
        <v>2014</v>
      </c>
      <c r="L1273" s="230" t="s">
        <v>276</v>
      </c>
    </row>
    <row r="1274" spans="1:22" ht="17.25" customHeight="1" x14ac:dyDescent="0.3">
      <c r="A1274" s="230">
        <v>418867</v>
      </c>
      <c r="B1274" s="230" t="s">
        <v>2676</v>
      </c>
      <c r="C1274" s="230" t="s">
        <v>115</v>
      </c>
      <c r="D1274" s="230" t="s">
        <v>2188</v>
      </c>
      <c r="E1274" s="230" t="s">
        <v>141</v>
      </c>
      <c r="F1274" s="230">
        <v>35079</v>
      </c>
      <c r="G1274" s="230" t="s">
        <v>276</v>
      </c>
      <c r="H1274" s="230" t="s">
        <v>1377</v>
      </c>
      <c r="I1274" s="230" t="s">
        <v>1412</v>
      </c>
      <c r="J1274" s="230" t="s">
        <v>290</v>
      </c>
      <c r="K1274" s="230">
        <v>2014</v>
      </c>
      <c r="L1274" s="230" t="s">
        <v>276</v>
      </c>
    </row>
    <row r="1275" spans="1:22" ht="17.25" customHeight="1" x14ac:dyDescent="0.3">
      <c r="A1275" s="230">
        <v>422533</v>
      </c>
      <c r="B1275" s="230" t="s">
        <v>2677</v>
      </c>
      <c r="C1275" s="230" t="s">
        <v>63</v>
      </c>
      <c r="D1275" s="230" t="s">
        <v>366</v>
      </c>
      <c r="E1275" s="230" t="s">
        <v>141</v>
      </c>
      <c r="F1275" s="230">
        <v>35082</v>
      </c>
      <c r="G1275" s="230" t="s">
        <v>276</v>
      </c>
      <c r="H1275" s="230" t="s">
        <v>1377</v>
      </c>
      <c r="I1275" s="230" t="s">
        <v>1412</v>
      </c>
      <c r="J1275" s="230" t="s">
        <v>290</v>
      </c>
      <c r="K1275" s="230">
        <v>2014</v>
      </c>
      <c r="L1275" s="230" t="s">
        <v>276</v>
      </c>
    </row>
    <row r="1276" spans="1:22" ht="17.25" customHeight="1" x14ac:dyDescent="0.3">
      <c r="A1276" s="230">
        <v>424350</v>
      </c>
      <c r="B1276" s="230" t="s">
        <v>2678</v>
      </c>
      <c r="C1276" s="230" t="s">
        <v>1700</v>
      </c>
      <c r="D1276" s="230" t="s">
        <v>215</v>
      </c>
      <c r="E1276" s="230" t="s">
        <v>142</v>
      </c>
      <c r="F1276" s="230">
        <v>35120</v>
      </c>
      <c r="G1276" s="230" t="s">
        <v>276</v>
      </c>
      <c r="H1276" s="230" t="s">
        <v>1377</v>
      </c>
      <c r="I1276" s="230" t="s">
        <v>1412</v>
      </c>
      <c r="J1276" s="230" t="s">
        <v>290</v>
      </c>
      <c r="K1276" s="230">
        <v>2014</v>
      </c>
      <c r="L1276" s="230" t="s">
        <v>276</v>
      </c>
    </row>
    <row r="1277" spans="1:22" ht="17.25" customHeight="1" x14ac:dyDescent="0.3">
      <c r="A1277" s="230">
        <v>421943</v>
      </c>
      <c r="B1277" s="230" t="s">
        <v>2679</v>
      </c>
      <c r="C1277" s="230" t="s">
        <v>94</v>
      </c>
      <c r="D1277" s="230" t="s">
        <v>431</v>
      </c>
      <c r="E1277" s="230" t="s">
        <v>141</v>
      </c>
      <c r="F1277" s="230">
        <v>35121</v>
      </c>
      <c r="G1277" s="230" t="s">
        <v>2475</v>
      </c>
      <c r="H1277" s="230" t="s">
        <v>1377</v>
      </c>
      <c r="I1277" s="230" t="s">
        <v>1412</v>
      </c>
      <c r="J1277" s="230" t="s">
        <v>290</v>
      </c>
      <c r="K1277" s="230">
        <v>2014</v>
      </c>
      <c r="L1277" s="230" t="s">
        <v>276</v>
      </c>
      <c r="N1277" s="230">
        <v>2935</v>
      </c>
      <c r="O1277" s="230">
        <v>44417.487233796295</v>
      </c>
      <c r="P1277" s="230">
        <v>10000</v>
      </c>
    </row>
    <row r="1278" spans="1:22" ht="17.25" customHeight="1" x14ac:dyDescent="0.3">
      <c r="A1278" s="230">
        <v>423843</v>
      </c>
      <c r="B1278" s="230" t="s">
        <v>2680</v>
      </c>
      <c r="C1278" s="230" t="s">
        <v>2681</v>
      </c>
      <c r="D1278" s="230" t="s">
        <v>359</v>
      </c>
      <c r="E1278" s="230" t="s">
        <v>141</v>
      </c>
      <c r="F1278" s="230">
        <v>35132</v>
      </c>
      <c r="G1278" s="230" t="s">
        <v>276</v>
      </c>
      <c r="H1278" s="230" t="s">
        <v>1377</v>
      </c>
      <c r="I1278" s="230" t="s">
        <v>1412</v>
      </c>
      <c r="J1278" s="230" t="s">
        <v>290</v>
      </c>
      <c r="K1278" s="230">
        <v>2014</v>
      </c>
      <c r="L1278" s="230" t="s">
        <v>276</v>
      </c>
    </row>
    <row r="1279" spans="1:22" ht="17.25" customHeight="1" x14ac:dyDescent="0.3">
      <c r="A1279" s="230">
        <v>418682</v>
      </c>
      <c r="B1279" s="230" t="s">
        <v>424</v>
      </c>
      <c r="C1279" s="230" t="s">
        <v>98</v>
      </c>
      <c r="D1279" s="230" t="s">
        <v>211</v>
      </c>
      <c r="E1279" s="230" t="s">
        <v>141</v>
      </c>
      <c r="F1279" s="230">
        <v>35138</v>
      </c>
      <c r="G1279" s="230" t="s">
        <v>276</v>
      </c>
      <c r="H1279" s="230" t="s">
        <v>1377</v>
      </c>
      <c r="I1279" s="230" t="s">
        <v>1412</v>
      </c>
      <c r="J1279" s="230" t="s">
        <v>290</v>
      </c>
      <c r="K1279" s="230">
        <v>2014</v>
      </c>
      <c r="L1279" s="230" t="s">
        <v>276</v>
      </c>
    </row>
    <row r="1280" spans="1:22" ht="17.25" customHeight="1" x14ac:dyDescent="0.3">
      <c r="A1280" s="230">
        <v>419798</v>
      </c>
      <c r="B1280" s="230" t="s">
        <v>2682</v>
      </c>
      <c r="C1280" s="230" t="s">
        <v>116</v>
      </c>
      <c r="D1280" s="230" t="s">
        <v>200</v>
      </c>
      <c r="E1280" s="230" t="s">
        <v>141</v>
      </c>
      <c r="F1280" s="230">
        <v>35158</v>
      </c>
      <c r="G1280" s="230" t="s">
        <v>276</v>
      </c>
      <c r="H1280" s="230" t="s">
        <v>1377</v>
      </c>
      <c r="I1280" s="230" t="s">
        <v>1412</v>
      </c>
      <c r="J1280" s="230" t="s">
        <v>290</v>
      </c>
      <c r="K1280" s="230">
        <v>2014</v>
      </c>
      <c r="L1280" s="230" t="s">
        <v>276</v>
      </c>
    </row>
    <row r="1281" spans="1:22" ht="17.25" customHeight="1" x14ac:dyDescent="0.3">
      <c r="A1281" s="230">
        <v>418090</v>
      </c>
      <c r="B1281" s="230" t="s">
        <v>2684</v>
      </c>
      <c r="C1281" s="230" t="s">
        <v>111</v>
      </c>
      <c r="D1281" s="230" t="s">
        <v>2203</v>
      </c>
      <c r="E1281" s="230" t="s">
        <v>142</v>
      </c>
      <c r="F1281" s="230">
        <v>35280</v>
      </c>
      <c r="G1281" s="230" t="s">
        <v>276</v>
      </c>
      <c r="H1281" s="230" t="s">
        <v>1377</v>
      </c>
      <c r="I1281" s="230" t="s">
        <v>1412</v>
      </c>
      <c r="J1281" s="230" t="s">
        <v>290</v>
      </c>
      <c r="K1281" s="230">
        <v>2014</v>
      </c>
      <c r="L1281" s="230" t="s">
        <v>276</v>
      </c>
    </row>
    <row r="1282" spans="1:22" ht="17.25" customHeight="1" x14ac:dyDescent="0.3">
      <c r="A1282" s="230">
        <v>418237</v>
      </c>
      <c r="B1282" s="230" t="s">
        <v>2685</v>
      </c>
      <c r="C1282" s="230" t="s">
        <v>402</v>
      </c>
      <c r="D1282" s="230" t="s">
        <v>218</v>
      </c>
      <c r="E1282" s="230" t="s">
        <v>142</v>
      </c>
      <c r="F1282" s="230">
        <v>35290</v>
      </c>
      <c r="G1282" s="230" t="s">
        <v>276</v>
      </c>
      <c r="H1282" s="230" t="s">
        <v>1377</v>
      </c>
      <c r="I1282" s="230" t="s">
        <v>1412</v>
      </c>
      <c r="J1282" s="230" t="s">
        <v>290</v>
      </c>
      <c r="K1282" s="230">
        <v>2014</v>
      </c>
      <c r="L1282" s="230" t="s">
        <v>276</v>
      </c>
    </row>
    <row r="1283" spans="1:22" ht="17.25" customHeight="1" x14ac:dyDescent="0.3">
      <c r="A1283" s="230">
        <v>418076</v>
      </c>
      <c r="B1283" s="230" t="s">
        <v>2686</v>
      </c>
      <c r="C1283" s="230" t="s">
        <v>63</v>
      </c>
      <c r="D1283" s="230" t="s">
        <v>235</v>
      </c>
      <c r="E1283" s="230" t="s">
        <v>141</v>
      </c>
      <c r="F1283" s="230">
        <v>35309</v>
      </c>
      <c r="G1283" s="230" t="s">
        <v>276</v>
      </c>
      <c r="H1283" s="230" t="s">
        <v>1377</v>
      </c>
      <c r="I1283" s="230" t="s">
        <v>1412</v>
      </c>
      <c r="J1283" s="230" t="s">
        <v>290</v>
      </c>
      <c r="K1283" s="230">
        <v>2014</v>
      </c>
      <c r="L1283" s="230" t="s">
        <v>276</v>
      </c>
    </row>
    <row r="1284" spans="1:22" ht="17.25" customHeight="1" x14ac:dyDescent="0.3">
      <c r="A1284" s="230">
        <v>418932</v>
      </c>
      <c r="B1284" s="230" t="s">
        <v>2688</v>
      </c>
      <c r="C1284" s="230" t="s">
        <v>585</v>
      </c>
      <c r="D1284" s="230" t="s">
        <v>352</v>
      </c>
      <c r="E1284" s="230" t="s">
        <v>141</v>
      </c>
      <c r="F1284" s="230">
        <v>35327</v>
      </c>
      <c r="G1284" s="230" t="s">
        <v>276</v>
      </c>
      <c r="H1284" s="230" t="s">
        <v>1377</v>
      </c>
      <c r="I1284" s="230" t="s">
        <v>1412</v>
      </c>
      <c r="J1284" s="230" t="s">
        <v>290</v>
      </c>
      <c r="K1284" s="230">
        <v>2014</v>
      </c>
      <c r="L1284" s="230" t="s">
        <v>276</v>
      </c>
    </row>
    <row r="1285" spans="1:22" ht="17.25" customHeight="1" x14ac:dyDescent="0.3">
      <c r="A1285" s="230">
        <v>418728</v>
      </c>
      <c r="B1285" s="230" t="s">
        <v>2691</v>
      </c>
      <c r="C1285" s="230" t="s">
        <v>63</v>
      </c>
      <c r="D1285" s="230" t="s">
        <v>359</v>
      </c>
      <c r="E1285" s="230" t="s">
        <v>141</v>
      </c>
      <c r="F1285" s="230">
        <v>35431</v>
      </c>
      <c r="G1285" s="230" t="s">
        <v>276</v>
      </c>
      <c r="H1285" s="230" t="s">
        <v>1377</v>
      </c>
      <c r="I1285" s="230" t="s">
        <v>1412</v>
      </c>
      <c r="J1285" s="230" t="s">
        <v>290</v>
      </c>
      <c r="K1285" s="230">
        <v>2014</v>
      </c>
      <c r="L1285" s="230" t="s">
        <v>276</v>
      </c>
    </row>
    <row r="1286" spans="1:22" ht="17.25" customHeight="1" x14ac:dyDescent="0.3">
      <c r="A1286" s="230">
        <v>421883</v>
      </c>
      <c r="B1286" s="230" t="s">
        <v>2693</v>
      </c>
      <c r="C1286" s="230" t="s">
        <v>61</v>
      </c>
      <c r="D1286" s="230" t="s">
        <v>2694</v>
      </c>
      <c r="E1286" s="230" t="s">
        <v>141</v>
      </c>
      <c r="F1286" s="230">
        <v>35431</v>
      </c>
      <c r="G1286" s="230" t="s">
        <v>276</v>
      </c>
      <c r="H1286" s="230" t="s">
        <v>1377</v>
      </c>
      <c r="I1286" s="230" t="s">
        <v>1412</v>
      </c>
      <c r="J1286" s="230" t="s">
        <v>290</v>
      </c>
      <c r="K1286" s="230">
        <v>2014</v>
      </c>
      <c r="L1286" s="230" t="s">
        <v>276</v>
      </c>
    </row>
    <row r="1287" spans="1:22" ht="17.25" customHeight="1" x14ac:dyDescent="0.3">
      <c r="A1287" s="230">
        <v>421901</v>
      </c>
      <c r="B1287" s="230" t="s">
        <v>2695</v>
      </c>
      <c r="C1287" s="230" t="s">
        <v>380</v>
      </c>
      <c r="D1287" s="230" t="s">
        <v>199</v>
      </c>
      <c r="E1287" s="230" t="s">
        <v>141</v>
      </c>
      <c r="F1287" s="230">
        <v>35431</v>
      </c>
      <c r="G1287" s="230" t="s">
        <v>276</v>
      </c>
      <c r="H1287" s="230" t="s">
        <v>1377</v>
      </c>
      <c r="I1287" s="230" t="s">
        <v>1412</v>
      </c>
      <c r="J1287" s="230" t="s">
        <v>290</v>
      </c>
      <c r="K1287" s="230">
        <v>2014</v>
      </c>
      <c r="L1287" s="230" t="s">
        <v>276</v>
      </c>
    </row>
    <row r="1288" spans="1:22" ht="17.25" customHeight="1" x14ac:dyDescent="0.3">
      <c r="A1288" s="230">
        <v>420919</v>
      </c>
      <c r="B1288" s="230" t="s">
        <v>2700</v>
      </c>
      <c r="C1288" s="230" t="s">
        <v>61</v>
      </c>
      <c r="D1288" s="230" t="s">
        <v>233</v>
      </c>
      <c r="E1288" s="230" t="s">
        <v>141</v>
      </c>
      <c r="F1288" s="230">
        <v>35443</v>
      </c>
      <c r="G1288" s="230" t="s">
        <v>276</v>
      </c>
      <c r="H1288" s="230" t="s">
        <v>1377</v>
      </c>
      <c r="I1288" s="230" t="s">
        <v>1412</v>
      </c>
      <c r="J1288" s="230" t="s">
        <v>290</v>
      </c>
      <c r="K1288" s="230">
        <v>2014</v>
      </c>
      <c r="L1288" s="230" t="s">
        <v>276</v>
      </c>
    </row>
    <row r="1289" spans="1:22" ht="17.25" customHeight="1" x14ac:dyDescent="0.3">
      <c r="A1289" s="230">
        <v>423930</v>
      </c>
      <c r="B1289" s="230" t="s">
        <v>2701</v>
      </c>
      <c r="C1289" s="230" t="s">
        <v>2140</v>
      </c>
      <c r="D1289" s="230" t="s">
        <v>2702</v>
      </c>
      <c r="E1289" s="230" t="s">
        <v>142</v>
      </c>
      <c r="F1289" s="230">
        <v>35445</v>
      </c>
      <c r="G1289" s="230" t="s">
        <v>276</v>
      </c>
      <c r="H1289" s="230" t="s">
        <v>1377</v>
      </c>
      <c r="I1289" s="230" t="s">
        <v>1412</v>
      </c>
      <c r="J1289" s="230" t="s">
        <v>290</v>
      </c>
      <c r="K1289" s="230">
        <v>2014</v>
      </c>
      <c r="L1289" s="230" t="s">
        <v>276</v>
      </c>
    </row>
    <row r="1290" spans="1:22" ht="17.25" customHeight="1" x14ac:dyDescent="0.3">
      <c r="A1290" s="230">
        <v>416788</v>
      </c>
      <c r="B1290" s="230" t="s">
        <v>2703</v>
      </c>
      <c r="C1290" s="230" t="s">
        <v>1096</v>
      </c>
      <c r="D1290" s="230" t="s">
        <v>222</v>
      </c>
      <c r="E1290" s="230" t="s">
        <v>141</v>
      </c>
      <c r="F1290" s="230">
        <v>29874</v>
      </c>
      <c r="G1290" s="230" t="s">
        <v>276</v>
      </c>
      <c r="H1290" s="230" t="s">
        <v>1377</v>
      </c>
      <c r="I1290" s="230" t="s">
        <v>1412</v>
      </c>
      <c r="J1290" s="230" t="s">
        <v>291</v>
      </c>
      <c r="K1290" s="230">
        <v>2014</v>
      </c>
      <c r="L1290" s="230" t="s">
        <v>276</v>
      </c>
    </row>
    <row r="1291" spans="1:22" ht="17.25" customHeight="1" x14ac:dyDescent="0.3">
      <c r="A1291" s="230">
        <v>417921</v>
      </c>
      <c r="B1291" s="230" t="s">
        <v>2704</v>
      </c>
      <c r="C1291" s="230" t="s">
        <v>576</v>
      </c>
      <c r="D1291" s="230" t="s">
        <v>240</v>
      </c>
      <c r="E1291" s="230" t="s">
        <v>141</v>
      </c>
      <c r="F1291" s="230">
        <v>33970</v>
      </c>
      <c r="G1291" s="230" t="s">
        <v>276</v>
      </c>
      <c r="H1291" s="230" t="s">
        <v>1377</v>
      </c>
      <c r="I1291" s="230" t="s">
        <v>1412</v>
      </c>
      <c r="J1291" s="230" t="s">
        <v>291</v>
      </c>
      <c r="K1291" s="230">
        <v>2014</v>
      </c>
      <c r="L1291" s="230" t="s">
        <v>276</v>
      </c>
    </row>
    <row r="1292" spans="1:22" ht="17.25" customHeight="1" x14ac:dyDescent="0.3">
      <c r="A1292" s="230">
        <v>419131</v>
      </c>
      <c r="B1292" s="230" t="s">
        <v>2705</v>
      </c>
      <c r="C1292" s="230" t="s">
        <v>308</v>
      </c>
      <c r="D1292" s="230" t="s">
        <v>356</v>
      </c>
      <c r="E1292" s="230" t="s">
        <v>141</v>
      </c>
      <c r="F1292" s="230">
        <v>34700</v>
      </c>
      <c r="G1292" s="230" t="s">
        <v>276</v>
      </c>
      <c r="H1292" s="230" t="s">
        <v>1377</v>
      </c>
      <c r="I1292" s="230" t="s">
        <v>1412</v>
      </c>
      <c r="J1292" s="230" t="s">
        <v>291</v>
      </c>
      <c r="K1292" s="230">
        <v>2014</v>
      </c>
      <c r="L1292" s="230" t="s">
        <v>276</v>
      </c>
      <c r="T1292" s="230" t="s">
        <v>882</v>
      </c>
      <c r="U1292" s="230" t="s">
        <v>882</v>
      </c>
      <c r="V1292" s="230" t="s">
        <v>882</v>
      </c>
    </row>
    <row r="1293" spans="1:22" ht="17.25" customHeight="1" x14ac:dyDescent="0.3">
      <c r="A1293" s="230">
        <v>417269</v>
      </c>
      <c r="B1293" s="230" t="s">
        <v>2707</v>
      </c>
      <c r="C1293" s="230" t="s">
        <v>775</v>
      </c>
      <c r="D1293" s="230" t="s">
        <v>676</v>
      </c>
      <c r="E1293" s="230" t="s">
        <v>142</v>
      </c>
      <c r="F1293" s="230">
        <v>34796</v>
      </c>
      <c r="G1293" s="230" t="s">
        <v>276</v>
      </c>
      <c r="H1293" s="230" t="s">
        <v>1377</v>
      </c>
      <c r="I1293" s="230" t="s">
        <v>1412</v>
      </c>
      <c r="J1293" s="230" t="s">
        <v>291</v>
      </c>
      <c r="K1293" s="230">
        <v>2014</v>
      </c>
      <c r="L1293" s="230" t="s">
        <v>276</v>
      </c>
    </row>
    <row r="1294" spans="1:22" ht="17.25" customHeight="1" x14ac:dyDescent="0.3">
      <c r="A1294" s="230">
        <v>420009</v>
      </c>
      <c r="B1294" s="230" t="s">
        <v>2708</v>
      </c>
      <c r="C1294" s="230" t="s">
        <v>617</v>
      </c>
      <c r="D1294" s="230" t="s">
        <v>251</v>
      </c>
      <c r="E1294" s="230" t="s">
        <v>141</v>
      </c>
      <c r="F1294" s="230">
        <v>34843</v>
      </c>
      <c r="G1294" s="230" t="s">
        <v>276</v>
      </c>
      <c r="H1294" s="230" t="s">
        <v>1377</v>
      </c>
      <c r="I1294" s="230" t="s">
        <v>1412</v>
      </c>
      <c r="J1294" s="230" t="s">
        <v>291</v>
      </c>
      <c r="K1294" s="230">
        <v>2014</v>
      </c>
      <c r="L1294" s="230" t="s">
        <v>276</v>
      </c>
      <c r="V1294" s="230" t="s">
        <v>882</v>
      </c>
    </row>
    <row r="1295" spans="1:22" ht="17.25" customHeight="1" x14ac:dyDescent="0.3">
      <c r="A1295" s="230">
        <v>418640</v>
      </c>
      <c r="B1295" s="230" t="s">
        <v>2709</v>
      </c>
      <c r="C1295" s="230" t="s">
        <v>2710</v>
      </c>
      <c r="D1295" s="230" t="s">
        <v>217</v>
      </c>
      <c r="E1295" s="230" t="s">
        <v>141</v>
      </c>
      <c r="F1295" s="230">
        <v>34885</v>
      </c>
      <c r="G1295" s="230" t="s">
        <v>276</v>
      </c>
      <c r="H1295" s="230" t="s">
        <v>1377</v>
      </c>
      <c r="I1295" s="230" t="s">
        <v>1412</v>
      </c>
      <c r="J1295" s="230" t="s">
        <v>291</v>
      </c>
      <c r="K1295" s="230">
        <v>2014</v>
      </c>
      <c r="L1295" s="230" t="s">
        <v>276</v>
      </c>
    </row>
    <row r="1296" spans="1:22" ht="17.25" customHeight="1" x14ac:dyDescent="0.3">
      <c r="A1296" s="230">
        <v>418761</v>
      </c>
      <c r="B1296" s="230" t="s">
        <v>2711</v>
      </c>
      <c r="C1296" s="230" t="s">
        <v>63</v>
      </c>
      <c r="D1296" s="230" t="s">
        <v>565</v>
      </c>
      <c r="E1296" s="230" t="s">
        <v>141</v>
      </c>
      <c r="F1296" s="230">
        <v>34936</v>
      </c>
      <c r="G1296" s="230" t="s">
        <v>276</v>
      </c>
      <c r="H1296" s="230" t="s">
        <v>1377</v>
      </c>
      <c r="I1296" s="230" t="s">
        <v>1412</v>
      </c>
      <c r="J1296" s="230" t="s">
        <v>291</v>
      </c>
      <c r="K1296" s="230">
        <v>2014</v>
      </c>
      <c r="L1296" s="230" t="s">
        <v>276</v>
      </c>
    </row>
    <row r="1297" spans="1:22" ht="17.25" customHeight="1" x14ac:dyDescent="0.3">
      <c r="A1297" s="230">
        <v>423096</v>
      </c>
      <c r="B1297" s="230" t="s">
        <v>2714</v>
      </c>
      <c r="C1297" s="230" t="s">
        <v>117</v>
      </c>
      <c r="D1297" s="230" t="s">
        <v>217</v>
      </c>
      <c r="E1297" s="230" t="s">
        <v>142</v>
      </c>
      <c r="F1297" s="230">
        <v>35065</v>
      </c>
      <c r="G1297" s="230" t="s">
        <v>276</v>
      </c>
      <c r="H1297" s="230" t="s">
        <v>1377</v>
      </c>
      <c r="I1297" s="230" t="s">
        <v>1412</v>
      </c>
      <c r="J1297" s="230" t="s">
        <v>291</v>
      </c>
      <c r="K1297" s="230">
        <v>2014</v>
      </c>
      <c r="L1297" s="230" t="s">
        <v>276</v>
      </c>
    </row>
    <row r="1298" spans="1:22" ht="17.25" customHeight="1" x14ac:dyDescent="0.3">
      <c r="A1298" s="230">
        <v>418804</v>
      </c>
      <c r="B1298" s="230" t="s">
        <v>2715</v>
      </c>
      <c r="C1298" s="230" t="s">
        <v>79</v>
      </c>
      <c r="D1298" s="230" t="s">
        <v>129</v>
      </c>
      <c r="E1298" s="230" t="s">
        <v>141</v>
      </c>
      <c r="F1298" s="230">
        <v>35065</v>
      </c>
      <c r="G1298" s="230" t="s">
        <v>276</v>
      </c>
      <c r="H1298" s="230" t="s">
        <v>1377</v>
      </c>
      <c r="I1298" s="230" t="s">
        <v>1412</v>
      </c>
      <c r="J1298" s="230" t="s">
        <v>291</v>
      </c>
      <c r="K1298" s="230">
        <v>2014</v>
      </c>
      <c r="L1298" s="230" t="s">
        <v>276</v>
      </c>
    </row>
    <row r="1299" spans="1:22" ht="17.25" customHeight="1" x14ac:dyDescent="0.3">
      <c r="A1299" s="230">
        <v>421574</v>
      </c>
      <c r="B1299" s="230" t="s">
        <v>2716</v>
      </c>
      <c r="C1299" s="230" t="s">
        <v>103</v>
      </c>
      <c r="D1299" s="230" t="s">
        <v>193</v>
      </c>
      <c r="E1299" s="230" t="s">
        <v>141</v>
      </c>
      <c r="F1299" s="230">
        <v>35070</v>
      </c>
      <c r="G1299" s="230" t="s">
        <v>2689</v>
      </c>
      <c r="H1299" s="230" t="s">
        <v>1377</v>
      </c>
      <c r="I1299" s="230" t="s">
        <v>1412</v>
      </c>
      <c r="J1299" s="230" t="s">
        <v>291</v>
      </c>
      <c r="K1299" s="230">
        <v>2014</v>
      </c>
      <c r="L1299" s="230" t="s">
        <v>276</v>
      </c>
    </row>
    <row r="1300" spans="1:22" ht="17.25" customHeight="1" x14ac:dyDescent="0.3">
      <c r="A1300" s="230">
        <v>418135</v>
      </c>
      <c r="B1300" s="230" t="s">
        <v>2727</v>
      </c>
      <c r="C1300" s="230" t="s">
        <v>79</v>
      </c>
      <c r="D1300" s="230" t="s">
        <v>129</v>
      </c>
      <c r="E1300" s="230" t="s">
        <v>142</v>
      </c>
      <c r="F1300" s="230">
        <v>35431</v>
      </c>
      <c r="G1300" s="230" t="s">
        <v>276</v>
      </c>
      <c r="H1300" s="230" t="s">
        <v>1377</v>
      </c>
      <c r="I1300" s="230" t="s">
        <v>1412</v>
      </c>
      <c r="J1300" s="230" t="s">
        <v>291</v>
      </c>
      <c r="K1300" s="230">
        <v>2014</v>
      </c>
      <c r="L1300" s="230" t="s">
        <v>276</v>
      </c>
    </row>
    <row r="1301" spans="1:22" ht="17.25" customHeight="1" x14ac:dyDescent="0.3">
      <c r="A1301" s="230">
        <v>423691</v>
      </c>
      <c r="B1301" s="230" t="s">
        <v>2728</v>
      </c>
      <c r="C1301" s="230" t="s">
        <v>473</v>
      </c>
      <c r="D1301" s="230" t="s">
        <v>548</v>
      </c>
      <c r="E1301" s="230" t="s">
        <v>141</v>
      </c>
      <c r="F1301" s="230">
        <v>35431</v>
      </c>
      <c r="G1301" s="230" t="s">
        <v>276</v>
      </c>
      <c r="H1301" s="230" t="s">
        <v>1377</v>
      </c>
      <c r="I1301" s="230" t="s">
        <v>1412</v>
      </c>
      <c r="J1301" s="230" t="s">
        <v>291</v>
      </c>
      <c r="K1301" s="230">
        <v>2014</v>
      </c>
      <c r="L1301" s="230" t="s">
        <v>276</v>
      </c>
    </row>
    <row r="1302" spans="1:22" ht="17.25" customHeight="1" x14ac:dyDescent="0.3">
      <c r="A1302" s="230">
        <v>423888</v>
      </c>
      <c r="B1302" s="230" t="s">
        <v>2729</v>
      </c>
      <c r="C1302" s="230" t="s">
        <v>88</v>
      </c>
      <c r="D1302" s="230" t="s">
        <v>199</v>
      </c>
      <c r="E1302" s="230" t="s">
        <v>141</v>
      </c>
      <c r="F1302" s="230">
        <v>35431</v>
      </c>
      <c r="G1302" s="230" t="s">
        <v>276</v>
      </c>
      <c r="H1302" s="230" t="s">
        <v>1377</v>
      </c>
      <c r="I1302" s="230" t="s">
        <v>1412</v>
      </c>
      <c r="J1302" s="230" t="s">
        <v>291</v>
      </c>
      <c r="K1302" s="230">
        <v>2014</v>
      </c>
      <c r="L1302" s="230" t="s">
        <v>276</v>
      </c>
      <c r="V1302" s="230" t="s">
        <v>882</v>
      </c>
    </row>
    <row r="1303" spans="1:22" ht="17.25" customHeight="1" x14ac:dyDescent="0.3">
      <c r="A1303" s="230">
        <v>420830</v>
      </c>
      <c r="B1303" s="230" t="s">
        <v>2730</v>
      </c>
      <c r="C1303" s="230" t="s">
        <v>61</v>
      </c>
      <c r="D1303" s="230" t="s">
        <v>233</v>
      </c>
      <c r="E1303" s="230" t="s">
        <v>141</v>
      </c>
      <c r="F1303" s="230">
        <v>35443</v>
      </c>
      <c r="G1303" s="230" t="s">
        <v>276</v>
      </c>
      <c r="H1303" s="230" t="s">
        <v>1377</v>
      </c>
      <c r="I1303" s="230" t="s">
        <v>1412</v>
      </c>
      <c r="J1303" s="230" t="s">
        <v>291</v>
      </c>
      <c r="K1303" s="230">
        <v>2014</v>
      </c>
      <c r="L1303" s="230" t="s">
        <v>276</v>
      </c>
    </row>
    <row r="1304" spans="1:22" ht="17.25" customHeight="1" x14ac:dyDescent="0.3">
      <c r="A1304" s="230">
        <v>424275</v>
      </c>
      <c r="B1304" s="230" t="s">
        <v>2731</v>
      </c>
      <c r="C1304" s="230" t="s">
        <v>2732</v>
      </c>
      <c r="D1304" s="230" t="s">
        <v>598</v>
      </c>
      <c r="E1304" s="230" t="s">
        <v>141</v>
      </c>
      <c r="F1304" s="230">
        <v>35460</v>
      </c>
      <c r="G1304" s="230" t="s">
        <v>276</v>
      </c>
      <c r="H1304" s="230" t="s">
        <v>1377</v>
      </c>
      <c r="I1304" s="230" t="s">
        <v>1412</v>
      </c>
      <c r="J1304" s="230" t="s">
        <v>291</v>
      </c>
      <c r="K1304" s="230">
        <v>2014</v>
      </c>
      <c r="L1304" s="230" t="s">
        <v>276</v>
      </c>
    </row>
    <row r="1305" spans="1:22" ht="17.25" customHeight="1" x14ac:dyDescent="0.3">
      <c r="A1305" s="230">
        <v>422015</v>
      </c>
      <c r="B1305" s="230" t="s">
        <v>2733</v>
      </c>
      <c r="C1305" s="230" t="s">
        <v>94</v>
      </c>
      <c r="D1305" s="230" t="s">
        <v>224</v>
      </c>
      <c r="E1305" s="230" t="s">
        <v>141</v>
      </c>
      <c r="F1305" s="230">
        <v>35475</v>
      </c>
      <c r="G1305" s="230" t="s">
        <v>276</v>
      </c>
      <c r="H1305" s="230" t="s">
        <v>1377</v>
      </c>
      <c r="I1305" s="230" t="s">
        <v>1412</v>
      </c>
      <c r="J1305" s="230" t="s">
        <v>291</v>
      </c>
      <c r="K1305" s="230">
        <v>2014</v>
      </c>
      <c r="L1305" s="230" t="s">
        <v>276</v>
      </c>
      <c r="U1305" s="230" t="s">
        <v>882</v>
      </c>
      <c r="V1305" s="230" t="s">
        <v>882</v>
      </c>
    </row>
    <row r="1306" spans="1:22" ht="17.25" customHeight="1" x14ac:dyDescent="0.3">
      <c r="A1306" s="230">
        <v>422850</v>
      </c>
      <c r="B1306" s="230" t="s">
        <v>2734</v>
      </c>
      <c r="C1306" s="230" t="s">
        <v>103</v>
      </c>
      <c r="D1306" s="230" t="s">
        <v>427</v>
      </c>
      <c r="E1306" s="230" t="s">
        <v>142</v>
      </c>
      <c r="F1306" s="230">
        <v>34903</v>
      </c>
      <c r="G1306" s="230" t="s">
        <v>276</v>
      </c>
      <c r="H1306" s="230" t="s">
        <v>1377</v>
      </c>
      <c r="I1306" s="230" t="s">
        <v>1412</v>
      </c>
      <c r="J1306" s="230" t="s">
        <v>291</v>
      </c>
      <c r="K1306" s="230">
        <v>2014</v>
      </c>
      <c r="L1306" s="230" t="s">
        <v>276</v>
      </c>
    </row>
    <row r="1307" spans="1:22" ht="17.25" customHeight="1" x14ac:dyDescent="0.3">
      <c r="A1307" s="230">
        <v>419759</v>
      </c>
      <c r="B1307" s="230" t="s">
        <v>2735</v>
      </c>
      <c r="C1307" s="230" t="s">
        <v>64</v>
      </c>
      <c r="D1307" s="230" t="s">
        <v>660</v>
      </c>
      <c r="E1307" s="230" t="s">
        <v>141</v>
      </c>
      <c r="F1307" s="230">
        <v>35150</v>
      </c>
      <c r="G1307" s="230" t="s">
        <v>276</v>
      </c>
      <c r="H1307" s="230" t="s">
        <v>1377</v>
      </c>
      <c r="I1307" s="230" t="s">
        <v>1412</v>
      </c>
      <c r="J1307" s="230" t="s">
        <v>291</v>
      </c>
      <c r="K1307" s="230">
        <v>2014</v>
      </c>
      <c r="L1307" s="230" t="s">
        <v>276</v>
      </c>
    </row>
    <row r="1308" spans="1:22" ht="17.25" customHeight="1" x14ac:dyDescent="0.3">
      <c r="A1308" s="230">
        <v>418857</v>
      </c>
      <c r="B1308" s="230" t="s">
        <v>2736</v>
      </c>
      <c r="C1308" s="230" t="s">
        <v>72</v>
      </c>
      <c r="D1308" s="230" t="s">
        <v>249</v>
      </c>
      <c r="E1308" s="230" t="s">
        <v>141</v>
      </c>
      <c r="F1308" s="230">
        <v>35243</v>
      </c>
      <c r="G1308" s="230" t="s">
        <v>276</v>
      </c>
      <c r="H1308" s="230" t="s">
        <v>1377</v>
      </c>
      <c r="I1308" s="230" t="s">
        <v>1412</v>
      </c>
      <c r="J1308" s="230" t="s">
        <v>291</v>
      </c>
      <c r="K1308" s="230">
        <v>2014</v>
      </c>
      <c r="L1308" s="230" t="s">
        <v>276</v>
      </c>
    </row>
    <row r="1309" spans="1:22" ht="17.25" customHeight="1" x14ac:dyDescent="0.3">
      <c r="A1309" s="230">
        <v>424791</v>
      </c>
      <c r="B1309" s="230" t="s">
        <v>2741</v>
      </c>
      <c r="C1309" s="230" t="s">
        <v>112</v>
      </c>
      <c r="D1309" s="230" t="s">
        <v>223</v>
      </c>
      <c r="E1309" s="230" t="s">
        <v>141</v>
      </c>
      <c r="F1309" s="230">
        <v>35431</v>
      </c>
      <c r="G1309" s="230" t="s">
        <v>276</v>
      </c>
      <c r="H1309" s="230" t="s">
        <v>1377</v>
      </c>
      <c r="I1309" s="230" t="s">
        <v>1412</v>
      </c>
      <c r="K1309" s="230">
        <v>2014</v>
      </c>
      <c r="L1309" s="230" t="s">
        <v>276</v>
      </c>
    </row>
    <row r="1310" spans="1:22" ht="17.25" customHeight="1" x14ac:dyDescent="0.3">
      <c r="A1310" s="230">
        <v>425439</v>
      </c>
      <c r="B1310" s="230" t="s">
        <v>2742</v>
      </c>
      <c r="C1310" s="230" t="s">
        <v>80</v>
      </c>
      <c r="D1310" s="230" t="s">
        <v>201</v>
      </c>
      <c r="E1310" s="230" t="s">
        <v>141</v>
      </c>
      <c r="F1310" s="230">
        <v>34728</v>
      </c>
      <c r="G1310" s="230" t="s">
        <v>276</v>
      </c>
      <c r="H1310" s="230" t="s">
        <v>1377</v>
      </c>
      <c r="I1310" s="230" t="s">
        <v>1412</v>
      </c>
      <c r="J1310" s="230" t="s">
        <v>290</v>
      </c>
      <c r="K1310" s="230">
        <v>2015</v>
      </c>
      <c r="L1310" s="230" t="s">
        <v>276</v>
      </c>
    </row>
    <row r="1311" spans="1:22" ht="17.25" customHeight="1" x14ac:dyDescent="0.3">
      <c r="A1311" s="230">
        <v>419646</v>
      </c>
      <c r="B1311" s="230" t="s">
        <v>2745</v>
      </c>
      <c r="C1311" s="230" t="s">
        <v>2746</v>
      </c>
      <c r="D1311" s="230" t="s">
        <v>198</v>
      </c>
      <c r="E1311" s="230" t="s">
        <v>142</v>
      </c>
      <c r="F1311" s="230">
        <v>34455</v>
      </c>
      <c r="G1311" s="230" t="s">
        <v>276</v>
      </c>
      <c r="H1311" s="230" t="s">
        <v>1377</v>
      </c>
      <c r="I1311" s="230" t="s">
        <v>1412</v>
      </c>
      <c r="J1311" s="230" t="s">
        <v>290</v>
      </c>
      <c r="K1311" s="230">
        <v>2015</v>
      </c>
      <c r="L1311" s="230" t="s">
        <v>276</v>
      </c>
    </row>
    <row r="1312" spans="1:22" ht="17.25" customHeight="1" x14ac:dyDescent="0.3">
      <c r="A1312" s="230">
        <v>419358</v>
      </c>
      <c r="B1312" s="230" t="s">
        <v>2747</v>
      </c>
      <c r="C1312" s="230" t="s">
        <v>121</v>
      </c>
      <c r="D1312" s="230" t="s">
        <v>207</v>
      </c>
      <c r="E1312" s="230" t="s">
        <v>141</v>
      </c>
      <c r="F1312" s="230">
        <v>34574</v>
      </c>
      <c r="G1312" s="230" t="s">
        <v>276</v>
      </c>
      <c r="H1312" s="230" t="s">
        <v>1377</v>
      </c>
      <c r="I1312" s="230" t="s">
        <v>1412</v>
      </c>
      <c r="J1312" s="230" t="s">
        <v>290</v>
      </c>
      <c r="K1312" s="230">
        <v>2015</v>
      </c>
      <c r="L1312" s="230" t="s">
        <v>276</v>
      </c>
      <c r="N1312" s="230">
        <v>2957</v>
      </c>
      <c r="O1312" s="230">
        <v>44418.488333333335</v>
      </c>
      <c r="P1312" s="230">
        <v>10000</v>
      </c>
    </row>
    <row r="1313" spans="1:22" ht="17.25" customHeight="1" x14ac:dyDescent="0.3">
      <c r="A1313" s="230">
        <v>421248</v>
      </c>
      <c r="B1313" s="230" t="s">
        <v>2748</v>
      </c>
      <c r="C1313" s="230" t="s">
        <v>83</v>
      </c>
      <c r="D1313" s="230" t="s">
        <v>950</v>
      </c>
      <c r="E1313" s="230" t="s">
        <v>142</v>
      </c>
      <c r="F1313" s="230">
        <v>34766</v>
      </c>
      <c r="G1313" s="230" t="s">
        <v>276</v>
      </c>
      <c r="H1313" s="230" t="s">
        <v>1377</v>
      </c>
      <c r="I1313" s="230" t="s">
        <v>1412</v>
      </c>
      <c r="J1313" s="230" t="s">
        <v>290</v>
      </c>
      <c r="K1313" s="230">
        <v>2015</v>
      </c>
      <c r="L1313" s="230" t="s">
        <v>276</v>
      </c>
      <c r="V1313" s="230" t="s">
        <v>882</v>
      </c>
    </row>
    <row r="1314" spans="1:22" ht="17.25" customHeight="1" x14ac:dyDescent="0.3">
      <c r="A1314" s="230">
        <v>419551</v>
      </c>
      <c r="B1314" s="230" t="s">
        <v>2749</v>
      </c>
      <c r="C1314" s="230" t="s">
        <v>70</v>
      </c>
      <c r="D1314" s="230" t="s">
        <v>200</v>
      </c>
      <c r="E1314" s="230" t="s">
        <v>142</v>
      </c>
      <c r="F1314" s="230">
        <v>34875</v>
      </c>
      <c r="G1314" s="230" t="s">
        <v>276</v>
      </c>
      <c r="H1314" s="230" t="s">
        <v>1377</v>
      </c>
      <c r="I1314" s="230" t="s">
        <v>1412</v>
      </c>
      <c r="J1314" s="230" t="s">
        <v>290</v>
      </c>
      <c r="K1314" s="230">
        <v>2015</v>
      </c>
      <c r="L1314" s="230" t="s">
        <v>276</v>
      </c>
    </row>
    <row r="1315" spans="1:22" ht="17.25" customHeight="1" x14ac:dyDescent="0.3">
      <c r="A1315" s="230">
        <v>419905</v>
      </c>
      <c r="B1315" s="230" t="s">
        <v>2750</v>
      </c>
      <c r="C1315" s="230" t="s">
        <v>2744</v>
      </c>
      <c r="D1315" s="230" t="s">
        <v>222</v>
      </c>
      <c r="E1315" s="230" t="s">
        <v>142</v>
      </c>
      <c r="F1315" s="230">
        <v>35020</v>
      </c>
      <c r="G1315" s="230" t="s">
        <v>276</v>
      </c>
      <c r="H1315" s="230" t="s">
        <v>1377</v>
      </c>
      <c r="I1315" s="230" t="s">
        <v>1412</v>
      </c>
      <c r="J1315" s="230" t="s">
        <v>290</v>
      </c>
      <c r="K1315" s="230">
        <v>2015</v>
      </c>
      <c r="L1315" s="230" t="s">
        <v>276</v>
      </c>
    </row>
    <row r="1316" spans="1:22" ht="17.25" customHeight="1" x14ac:dyDescent="0.3">
      <c r="A1316" s="230">
        <v>419878</v>
      </c>
      <c r="B1316" s="230" t="s">
        <v>2753</v>
      </c>
      <c r="C1316" s="230" t="s">
        <v>1020</v>
      </c>
      <c r="D1316" s="230" t="s">
        <v>2754</v>
      </c>
      <c r="E1316" s="230" t="s">
        <v>141</v>
      </c>
      <c r="F1316" s="230">
        <v>35074</v>
      </c>
      <c r="G1316" s="230" t="s">
        <v>276</v>
      </c>
      <c r="H1316" s="230" t="s">
        <v>1377</v>
      </c>
      <c r="I1316" s="230" t="s">
        <v>1412</v>
      </c>
      <c r="J1316" s="230" t="s">
        <v>290</v>
      </c>
      <c r="K1316" s="230">
        <v>2015</v>
      </c>
      <c r="L1316" s="230" t="s">
        <v>276</v>
      </c>
    </row>
    <row r="1317" spans="1:22" ht="17.25" customHeight="1" x14ac:dyDescent="0.3">
      <c r="A1317" s="230">
        <v>420197</v>
      </c>
      <c r="B1317" s="230" t="s">
        <v>2756</v>
      </c>
      <c r="C1317" s="230" t="s">
        <v>134</v>
      </c>
      <c r="D1317" s="230" t="s">
        <v>673</v>
      </c>
      <c r="E1317" s="230" t="s">
        <v>141</v>
      </c>
      <c r="F1317" s="230">
        <v>35205</v>
      </c>
      <c r="G1317" s="230" t="s">
        <v>276</v>
      </c>
      <c r="H1317" s="230" t="s">
        <v>1377</v>
      </c>
      <c r="I1317" s="230" t="s">
        <v>1412</v>
      </c>
      <c r="J1317" s="230" t="s">
        <v>290</v>
      </c>
      <c r="K1317" s="230">
        <v>2015</v>
      </c>
      <c r="L1317" s="230" t="s">
        <v>276</v>
      </c>
    </row>
    <row r="1318" spans="1:22" ht="17.25" customHeight="1" x14ac:dyDescent="0.3">
      <c r="A1318" s="230">
        <v>420354</v>
      </c>
      <c r="B1318" s="230" t="s">
        <v>2757</v>
      </c>
      <c r="C1318" s="230" t="s">
        <v>835</v>
      </c>
      <c r="D1318" s="230" t="s">
        <v>229</v>
      </c>
      <c r="E1318" s="230" t="s">
        <v>142</v>
      </c>
      <c r="F1318" s="230">
        <v>35231</v>
      </c>
      <c r="G1318" s="230" t="s">
        <v>276</v>
      </c>
      <c r="H1318" s="230" t="s">
        <v>1377</v>
      </c>
      <c r="I1318" s="230" t="s">
        <v>1412</v>
      </c>
      <c r="J1318" s="230" t="s">
        <v>290</v>
      </c>
      <c r="K1318" s="230">
        <v>2015</v>
      </c>
      <c r="L1318" s="230" t="s">
        <v>276</v>
      </c>
    </row>
    <row r="1319" spans="1:22" ht="17.25" customHeight="1" x14ac:dyDescent="0.3">
      <c r="A1319" s="230">
        <v>419221</v>
      </c>
      <c r="B1319" s="230" t="s">
        <v>2758</v>
      </c>
      <c r="C1319" s="230" t="s">
        <v>633</v>
      </c>
      <c r="D1319" s="230" t="s">
        <v>196</v>
      </c>
      <c r="E1319" s="230" t="s">
        <v>142</v>
      </c>
      <c r="F1319" s="230">
        <v>35258</v>
      </c>
      <c r="G1319" s="230" t="s">
        <v>276</v>
      </c>
      <c r="H1319" s="230" t="s">
        <v>1377</v>
      </c>
      <c r="I1319" s="230" t="s">
        <v>1412</v>
      </c>
      <c r="J1319" s="230" t="s">
        <v>290</v>
      </c>
      <c r="K1319" s="230">
        <v>2015</v>
      </c>
      <c r="L1319" s="230" t="s">
        <v>276</v>
      </c>
    </row>
    <row r="1320" spans="1:22" ht="17.25" customHeight="1" x14ac:dyDescent="0.3">
      <c r="A1320" s="230">
        <v>420165</v>
      </c>
      <c r="B1320" s="230" t="s">
        <v>2759</v>
      </c>
      <c r="C1320" s="230" t="s">
        <v>2760</v>
      </c>
      <c r="D1320" s="230" t="s">
        <v>657</v>
      </c>
      <c r="E1320" s="230" t="s">
        <v>141</v>
      </c>
      <c r="F1320" s="230">
        <v>35273</v>
      </c>
      <c r="G1320" s="230" t="s">
        <v>276</v>
      </c>
      <c r="H1320" s="230" t="s">
        <v>1377</v>
      </c>
      <c r="I1320" s="230" t="s">
        <v>1412</v>
      </c>
      <c r="J1320" s="230" t="s">
        <v>290</v>
      </c>
      <c r="K1320" s="230">
        <v>2015</v>
      </c>
      <c r="L1320" s="230" t="s">
        <v>276</v>
      </c>
    </row>
    <row r="1321" spans="1:22" ht="17.25" customHeight="1" x14ac:dyDescent="0.3">
      <c r="A1321" s="230">
        <v>418147</v>
      </c>
      <c r="B1321" s="230" t="s">
        <v>2761</v>
      </c>
      <c r="C1321" s="230" t="s">
        <v>1421</v>
      </c>
      <c r="D1321" s="230" t="s">
        <v>230</v>
      </c>
      <c r="E1321" s="230" t="s">
        <v>142</v>
      </c>
      <c r="F1321" s="230">
        <v>35431</v>
      </c>
      <c r="G1321" s="230" t="s">
        <v>276</v>
      </c>
      <c r="H1321" s="230" t="s">
        <v>1377</v>
      </c>
      <c r="I1321" s="230" t="s">
        <v>1412</v>
      </c>
      <c r="J1321" s="230" t="s">
        <v>290</v>
      </c>
      <c r="K1321" s="230">
        <v>2015</v>
      </c>
      <c r="L1321" s="230" t="s">
        <v>276</v>
      </c>
    </row>
    <row r="1322" spans="1:22" ht="17.25" customHeight="1" x14ac:dyDescent="0.3">
      <c r="A1322" s="230">
        <v>420092</v>
      </c>
      <c r="B1322" s="230" t="s">
        <v>2762</v>
      </c>
      <c r="C1322" s="230" t="s">
        <v>2763</v>
      </c>
      <c r="D1322" s="230" t="s">
        <v>223</v>
      </c>
      <c r="E1322" s="230" t="s">
        <v>141</v>
      </c>
      <c r="F1322" s="230">
        <v>35431</v>
      </c>
      <c r="G1322" s="230" t="s">
        <v>276</v>
      </c>
      <c r="H1322" s="230" t="s">
        <v>1377</v>
      </c>
      <c r="I1322" s="230" t="s">
        <v>1412</v>
      </c>
      <c r="J1322" s="230" t="s">
        <v>290</v>
      </c>
      <c r="K1322" s="230">
        <v>2015</v>
      </c>
      <c r="L1322" s="230" t="s">
        <v>276</v>
      </c>
    </row>
    <row r="1323" spans="1:22" ht="17.25" customHeight="1" x14ac:dyDescent="0.3">
      <c r="A1323" s="230">
        <v>419799</v>
      </c>
      <c r="B1323" s="230" t="s">
        <v>2764</v>
      </c>
      <c r="C1323" s="230" t="s">
        <v>617</v>
      </c>
      <c r="D1323" s="230" t="s">
        <v>353</v>
      </c>
      <c r="E1323" s="230" t="s">
        <v>141</v>
      </c>
      <c r="F1323" s="230">
        <v>35450</v>
      </c>
      <c r="G1323" s="230" t="s">
        <v>276</v>
      </c>
      <c r="H1323" s="230" t="s">
        <v>1377</v>
      </c>
      <c r="I1323" s="230" t="s">
        <v>1412</v>
      </c>
      <c r="J1323" s="230" t="s">
        <v>290</v>
      </c>
      <c r="K1323" s="230">
        <v>2015</v>
      </c>
      <c r="L1323" s="230" t="s">
        <v>276</v>
      </c>
    </row>
    <row r="1324" spans="1:22" ht="17.25" customHeight="1" x14ac:dyDescent="0.3">
      <c r="A1324" s="230">
        <v>421852</v>
      </c>
      <c r="B1324" s="230" t="s">
        <v>2765</v>
      </c>
      <c r="C1324" s="230" t="s">
        <v>515</v>
      </c>
      <c r="D1324" s="230" t="s">
        <v>645</v>
      </c>
      <c r="E1324" s="230" t="s">
        <v>141</v>
      </c>
      <c r="F1324" s="230">
        <v>35453</v>
      </c>
      <c r="G1324" s="230" t="s">
        <v>276</v>
      </c>
      <c r="H1324" s="230" t="s">
        <v>1377</v>
      </c>
      <c r="I1324" s="230" t="s">
        <v>1412</v>
      </c>
      <c r="J1324" s="230" t="s">
        <v>290</v>
      </c>
      <c r="K1324" s="230">
        <v>2015</v>
      </c>
      <c r="L1324" s="230" t="s">
        <v>276</v>
      </c>
    </row>
    <row r="1325" spans="1:22" ht="17.25" customHeight="1" x14ac:dyDescent="0.3">
      <c r="A1325" s="230">
        <v>420682</v>
      </c>
      <c r="B1325" s="230" t="s">
        <v>2768</v>
      </c>
      <c r="C1325" s="230" t="s">
        <v>63</v>
      </c>
      <c r="D1325" s="230" t="s">
        <v>450</v>
      </c>
      <c r="E1325" s="230" t="s">
        <v>141</v>
      </c>
      <c r="F1325" s="230">
        <v>35472</v>
      </c>
      <c r="G1325" s="230" t="s">
        <v>1382</v>
      </c>
      <c r="H1325" s="230" t="s">
        <v>1377</v>
      </c>
      <c r="I1325" s="230" t="s">
        <v>1412</v>
      </c>
      <c r="J1325" s="230" t="s">
        <v>290</v>
      </c>
      <c r="K1325" s="230">
        <v>2015</v>
      </c>
      <c r="L1325" s="230" t="s">
        <v>276</v>
      </c>
    </row>
    <row r="1326" spans="1:22" ht="17.25" customHeight="1" x14ac:dyDescent="0.3">
      <c r="A1326" s="230">
        <v>419993</v>
      </c>
      <c r="B1326" s="230" t="s">
        <v>2769</v>
      </c>
      <c r="C1326" s="230" t="s">
        <v>2653</v>
      </c>
      <c r="D1326" s="230" t="s">
        <v>200</v>
      </c>
      <c r="E1326" s="230" t="s">
        <v>142</v>
      </c>
      <c r="F1326" s="230">
        <v>35478</v>
      </c>
      <c r="G1326" s="230" t="s">
        <v>276</v>
      </c>
      <c r="H1326" s="230" t="s">
        <v>1377</v>
      </c>
      <c r="I1326" s="230" t="s">
        <v>1412</v>
      </c>
      <c r="J1326" s="230" t="s">
        <v>290</v>
      </c>
      <c r="K1326" s="230">
        <v>2015</v>
      </c>
      <c r="L1326" s="230" t="s">
        <v>276</v>
      </c>
    </row>
    <row r="1327" spans="1:22" ht="17.25" customHeight="1" x14ac:dyDescent="0.3">
      <c r="A1327" s="230">
        <v>420203</v>
      </c>
      <c r="B1327" s="230" t="s">
        <v>2770</v>
      </c>
      <c r="C1327" s="230" t="s">
        <v>63</v>
      </c>
      <c r="D1327" s="230" t="s">
        <v>356</v>
      </c>
      <c r="E1327" s="230" t="s">
        <v>141</v>
      </c>
      <c r="F1327" s="230">
        <v>35570</v>
      </c>
      <c r="G1327" s="230" t="s">
        <v>276</v>
      </c>
      <c r="H1327" s="230" t="s">
        <v>1377</v>
      </c>
      <c r="I1327" s="230" t="s">
        <v>1412</v>
      </c>
      <c r="J1327" s="230" t="s">
        <v>290</v>
      </c>
      <c r="K1327" s="230">
        <v>2015</v>
      </c>
      <c r="L1327" s="230" t="s">
        <v>276</v>
      </c>
    </row>
    <row r="1328" spans="1:22" ht="17.25" customHeight="1" x14ac:dyDescent="0.3">
      <c r="A1328" s="230">
        <v>420060</v>
      </c>
      <c r="B1328" s="230" t="s">
        <v>2771</v>
      </c>
      <c r="C1328" s="230" t="s">
        <v>99</v>
      </c>
      <c r="D1328" s="230" t="s">
        <v>91</v>
      </c>
      <c r="E1328" s="230" t="s">
        <v>141</v>
      </c>
      <c r="F1328" s="230">
        <v>35580</v>
      </c>
      <c r="G1328" s="230" t="s">
        <v>276</v>
      </c>
      <c r="H1328" s="230" t="s">
        <v>1377</v>
      </c>
      <c r="I1328" s="230" t="s">
        <v>1412</v>
      </c>
      <c r="J1328" s="230" t="s">
        <v>290</v>
      </c>
      <c r="K1328" s="230">
        <v>2015</v>
      </c>
      <c r="L1328" s="230" t="s">
        <v>276</v>
      </c>
    </row>
    <row r="1329" spans="1:22" ht="17.25" customHeight="1" x14ac:dyDescent="0.3">
      <c r="A1329" s="230">
        <v>420123</v>
      </c>
      <c r="B1329" s="230" t="s">
        <v>2772</v>
      </c>
      <c r="C1329" s="230" t="s">
        <v>64</v>
      </c>
      <c r="D1329" s="230" t="s">
        <v>348</v>
      </c>
      <c r="E1329" s="230" t="s">
        <v>141</v>
      </c>
      <c r="F1329" s="230">
        <v>35642</v>
      </c>
      <c r="G1329" s="230" t="s">
        <v>276</v>
      </c>
      <c r="H1329" s="230" t="s">
        <v>1377</v>
      </c>
      <c r="I1329" s="230" t="s">
        <v>1412</v>
      </c>
      <c r="J1329" s="230" t="s">
        <v>290</v>
      </c>
      <c r="K1329" s="230">
        <v>2015</v>
      </c>
      <c r="L1329" s="230" t="s">
        <v>276</v>
      </c>
    </row>
    <row r="1330" spans="1:22" ht="17.25" customHeight="1" x14ac:dyDescent="0.3">
      <c r="A1330" s="230">
        <v>419223</v>
      </c>
      <c r="B1330" s="230" t="s">
        <v>2774</v>
      </c>
      <c r="C1330" s="230" t="s">
        <v>63</v>
      </c>
      <c r="D1330" s="230" t="s">
        <v>393</v>
      </c>
      <c r="E1330" s="230" t="s">
        <v>141</v>
      </c>
      <c r="F1330" s="230">
        <v>35737</v>
      </c>
      <c r="G1330" s="230" t="s">
        <v>276</v>
      </c>
      <c r="H1330" s="230" t="s">
        <v>1377</v>
      </c>
      <c r="I1330" s="230" t="s">
        <v>1412</v>
      </c>
      <c r="J1330" s="230" t="s">
        <v>290</v>
      </c>
      <c r="K1330" s="230">
        <v>2015</v>
      </c>
      <c r="L1330" s="230" t="s">
        <v>276</v>
      </c>
    </row>
    <row r="1331" spans="1:22" ht="17.25" customHeight="1" x14ac:dyDescent="0.3">
      <c r="A1331" s="230">
        <v>419439</v>
      </c>
      <c r="B1331" s="230" t="s">
        <v>2777</v>
      </c>
      <c r="C1331" s="230" t="s">
        <v>97</v>
      </c>
      <c r="D1331" s="230" t="s">
        <v>509</v>
      </c>
      <c r="E1331" s="230" t="s">
        <v>142</v>
      </c>
      <c r="F1331" s="230">
        <v>35774</v>
      </c>
      <c r="G1331" s="230" t="s">
        <v>276</v>
      </c>
      <c r="H1331" s="230" t="s">
        <v>1377</v>
      </c>
      <c r="I1331" s="230" t="s">
        <v>1412</v>
      </c>
      <c r="J1331" s="230" t="s">
        <v>290</v>
      </c>
      <c r="K1331" s="230">
        <v>2015</v>
      </c>
      <c r="L1331" s="230" t="s">
        <v>276</v>
      </c>
    </row>
    <row r="1332" spans="1:22" ht="17.25" customHeight="1" x14ac:dyDescent="0.3">
      <c r="A1332" s="230">
        <v>419978</v>
      </c>
      <c r="B1332" s="230" t="s">
        <v>2778</v>
      </c>
      <c r="C1332" s="230" t="s">
        <v>63</v>
      </c>
      <c r="D1332" s="230" t="s">
        <v>249</v>
      </c>
      <c r="E1332" s="230" t="s">
        <v>142</v>
      </c>
      <c r="F1332" s="230">
        <v>35796</v>
      </c>
      <c r="G1332" s="230" t="s">
        <v>276</v>
      </c>
      <c r="H1332" s="230" t="s">
        <v>1377</v>
      </c>
      <c r="I1332" s="230" t="s">
        <v>1412</v>
      </c>
      <c r="J1332" s="230" t="s">
        <v>290</v>
      </c>
      <c r="K1332" s="230">
        <v>2015</v>
      </c>
      <c r="L1332" s="230" t="s">
        <v>276</v>
      </c>
    </row>
    <row r="1333" spans="1:22" ht="17.25" customHeight="1" x14ac:dyDescent="0.3">
      <c r="A1333" s="230">
        <v>423267</v>
      </c>
      <c r="B1333" s="230" t="s">
        <v>2780</v>
      </c>
      <c r="C1333" s="230" t="s">
        <v>63</v>
      </c>
      <c r="D1333" s="230" t="s">
        <v>191</v>
      </c>
      <c r="E1333" s="230" t="s">
        <v>142</v>
      </c>
      <c r="F1333" s="230">
        <v>35796</v>
      </c>
      <c r="G1333" s="230" t="s">
        <v>276</v>
      </c>
      <c r="H1333" s="230" t="s">
        <v>1377</v>
      </c>
      <c r="I1333" s="230" t="s">
        <v>1412</v>
      </c>
      <c r="J1333" s="230" t="s">
        <v>290</v>
      </c>
      <c r="K1333" s="230">
        <v>2015</v>
      </c>
      <c r="L1333" s="230" t="s">
        <v>276</v>
      </c>
    </row>
    <row r="1334" spans="1:22" ht="17.25" customHeight="1" x14ac:dyDescent="0.3">
      <c r="A1334" s="230">
        <v>419918</v>
      </c>
      <c r="B1334" s="230" t="s">
        <v>2781</v>
      </c>
      <c r="C1334" s="230" t="s">
        <v>63</v>
      </c>
      <c r="D1334" s="230" t="s">
        <v>198</v>
      </c>
      <c r="E1334" s="230" t="s">
        <v>141</v>
      </c>
      <c r="F1334" s="230">
        <v>35796</v>
      </c>
      <c r="G1334" s="230" t="s">
        <v>276</v>
      </c>
      <c r="H1334" s="230" t="s">
        <v>1377</v>
      </c>
      <c r="I1334" s="230" t="s">
        <v>1412</v>
      </c>
      <c r="J1334" s="230" t="s">
        <v>290</v>
      </c>
      <c r="K1334" s="230">
        <v>2015</v>
      </c>
      <c r="L1334" s="230" t="s">
        <v>276</v>
      </c>
    </row>
    <row r="1335" spans="1:22" ht="17.25" customHeight="1" x14ac:dyDescent="0.3">
      <c r="A1335" s="230">
        <v>420043</v>
      </c>
      <c r="B1335" s="230" t="s">
        <v>2782</v>
      </c>
      <c r="C1335" s="230" t="s">
        <v>2783</v>
      </c>
      <c r="D1335" s="230" t="s">
        <v>193</v>
      </c>
      <c r="E1335" s="230" t="s">
        <v>141</v>
      </c>
      <c r="F1335" s="230">
        <v>35796</v>
      </c>
      <c r="G1335" s="230" t="s">
        <v>276</v>
      </c>
      <c r="H1335" s="230" t="s">
        <v>1377</v>
      </c>
      <c r="I1335" s="230" t="s">
        <v>1412</v>
      </c>
      <c r="J1335" s="230" t="s">
        <v>290</v>
      </c>
      <c r="K1335" s="230">
        <v>2015</v>
      </c>
      <c r="L1335" s="230" t="s">
        <v>276</v>
      </c>
    </row>
    <row r="1336" spans="1:22" ht="17.25" customHeight="1" x14ac:dyDescent="0.3">
      <c r="A1336" s="230">
        <v>424301</v>
      </c>
      <c r="B1336" s="230" t="s">
        <v>2789</v>
      </c>
      <c r="C1336" s="230" t="s">
        <v>397</v>
      </c>
      <c r="D1336" s="230" t="s">
        <v>201</v>
      </c>
      <c r="E1336" s="230" t="s">
        <v>142</v>
      </c>
      <c r="F1336" s="230">
        <v>35825</v>
      </c>
      <c r="G1336" s="230" t="s">
        <v>276</v>
      </c>
      <c r="H1336" s="230" t="s">
        <v>1377</v>
      </c>
      <c r="I1336" s="230" t="s">
        <v>1412</v>
      </c>
      <c r="J1336" s="230" t="s">
        <v>290</v>
      </c>
      <c r="K1336" s="230">
        <v>2015</v>
      </c>
      <c r="L1336" s="230" t="s">
        <v>276</v>
      </c>
    </row>
    <row r="1337" spans="1:22" ht="17.25" customHeight="1" x14ac:dyDescent="0.3">
      <c r="A1337" s="230">
        <v>419932</v>
      </c>
      <c r="B1337" s="230" t="s">
        <v>2790</v>
      </c>
      <c r="C1337" s="230" t="s">
        <v>2791</v>
      </c>
      <c r="D1337" s="230" t="s">
        <v>222</v>
      </c>
      <c r="E1337" s="230" t="s">
        <v>141</v>
      </c>
      <c r="F1337" s="230">
        <v>36079</v>
      </c>
      <c r="G1337" s="230" t="s">
        <v>276</v>
      </c>
      <c r="H1337" s="230" t="s">
        <v>1377</v>
      </c>
      <c r="I1337" s="230" t="s">
        <v>1412</v>
      </c>
      <c r="J1337" s="230" t="s">
        <v>290</v>
      </c>
      <c r="K1337" s="230">
        <v>2015</v>
      </c>
      <c r="L1337" s="230" t="s">
        <v>276</v>
      </c>
    </row>
    <row r="1338" spans="1:22" ht="17.25" customHeight="1" x14ac:dyDescent="0.3">
      <c r="A1338" s="230">
        <v>420937</v>
      </c>
      <c r="B1338" s="230" t="s">
        <v>2793</v>
      </c>
      <c r="C1338" s="230" t="s">
        <v>128</v>
      </c>
      <c r="D1338" s="230" t="s">
        <v>344</v>
      </c>
      <c r="E1338" s="230" t="s">
        <v>141</v>
      </c>
      <c r="F1338" s="230">
        <v>34839</v>
      </c>
      <c r="G1338" s="230" t="s">
        <v>276</v>
      </c>
      <c r="H1338" s="230" t="s">
        <v>1377</v>
      </c>
      <c r="I1338" s="230" t="s">
        <v>1412</v>
      </c>
      <c r="J1338" s="230" t="s">
        <v>291</v>
      </c>
      <c r="K1338" s="230">
        <v>2015</v>
      </c>
      <c r="L1338" s="230" t="s">
        <v>276</v>
      </c>
      <c r="T1338" s="230" t="s">
        <v>882</v>
      </c>
      <c r="U1338" s="230" t="s">
        <v>882</v>
      </c>
      <c r="V1338" s="230" t="s">
        <v>882</v>
      </c>
    </row>
    <row r="1339" spans="1:22" ht="17.25" customHeight="1" x14ac:dyDescent="0.3">
      <c r="A1339" s="230">
        <v>421291</v>
      </c>
      <c r="B1339" s="230" t="s">
        <v>2794</v>
      </c>
      <c r="C1339" s="230" t="s">
        <v>61</v>
      </c>
      <c r="D1339" s="230" t="s">
        <v>256</v>
      </c>
      <c r="E1339" s="230" t="s">
        <v>142</v>
      </c>
      <c r="F1339" s="230">
        <v>35095</v>
      </c>
      <c r="G1339" s="230" t="s">
        <v>276</v>
      </c>
      <c r="H1339" s="230" t="s">
        <v>1377</v>
      </c>
      <c r="I1339" s="230" t="s">
        <v>1412</v>
      </c>
      <c r="J1339" s="230" t="s">
        <v>291</v>
      </c>
      <c r="K1339" s="230">
        <v>2015</v>
      </c>
      <c r="L1339" s="230" t="s">
        <v>276</v>
      </c>
    </row>
    <row r="1340" spans="1:22" ht="17.25" customHeight="1" x14ac:dyDescent="0.3">
      <c r="A1340" s="230">
        <v>418714</v>
      </c>
      <c r="B1340" s="230" t="s">
        <v>2795</v>
      </c>
      <c r="C1340" s="230" t="s">
        <v>346</v>
      </c>
      <c r="D1340" s="230" t="s">
        <v>356</v>
      </c>
      <c r="E1340" s="230" t="s">
        <v>141</v>
      </c>
      <c r="F1340" s="230">
        <v>35252</v>
      </c>
      <c r="G1340" s="230" t="s">
        <v>276</v>
      </c>
      <c r="H1340" s="230" t="s">
        <v>1377</v>
      </c>
      <c r="I1340" s="230" t="s">
        <v>1412</v>
      </c>
      <c r="J1340" s="230" t="s">
        <v>291</v>
      </c>
      <c r="K1340" s="230">
        <v>2015</v>
      </c>
      <c r="L1340" s="230" t="s">
        <v>276</v>
      </c>
    </row>
    <row r="1341" spans="1:22" ht="17.25" customHeight="1" x14ac:dyDescent="0.3">
      <c r="A1341" s="230">
        <v>420220</v>
      </c>
      <c r="B1341" s="230" t="s">
        <v>2796</v>
      </c>
      <c r="C1341" s="230" t="s">
        <v>96</v>
      </c>
      <c r="D1341" s="230" t="s">
        <v>207</v>
      </c>
      <c r="E1341" s="230" t="s">
        <v>141</v>
      </c>
      <c r="F1341" s="230">
        <v>35431</v>
      </c>
      <c r="G1341" s="230" t="s">
        <v>276</v>
      </c>
      <c r="H1341" s="230" t="s">
        <v>1377</v>
      </c>
      <c r="I1341" s="230" t="s">
        <v>1412</v>
      </c>
      <c r="J1341" s="230" t="s">
        <v>291</v>
      </c>
      <c r="K1341" s="230">
        <v>2015</v>
      </c>
      <c r="L1341" s="230" t="s">
        <v>276</v>
      </c>
      <c r="T1341" s="230" t="s">
        <v>882</v>
      </c>
      <c r="U1341" s="230" t="s">
        <v>882</v>
      </c>
      <c r="V1341" s="230" t="s">
        <v>882</v>
      </c>
    </row>
    <row r="1342" spans="1:22" ht="17.25" customHeight="1" x14ac:dyDescent="0.3">
      <c r="A1342" s="230">
        <v>418041</v>
      </c>
      <c r="B1342" s="230" t="s">
        <v>2797</v>
      </c>
      <c r="C1342" s="230" t="s">
        <v>83</v>
      </c>
      <c r="D1342" s="230" t="s">
        <v>628</v>
      </c>
      <c r="E1342" s="230" t="s">
        <v>141</v>
      </c>
      <c r="F1342" s="230">
        <v>35431</v>
      </c>
      <c r="G1342" s="230" t="s">
        <v>276</v>
      </c>
      <c r="H1342" s="230" t="s">
        <v>1377</v>
      </c>
      <c r="I1342" s="230" t="s">
        <v>1412</v>
      </c>
      <c r="J1342" s="230" t="s">
        <v>291</v>
      </c>
      <c r="K1342" s="230">
        <v>2015</v>
      </c>
      <c r="L1342" s="230" t="s">
        <v>276</v>
      </c>
      <c r="V1342" s="230" t="s">
        <v>882</v>
      </c>
    </row>
    <row r="1343" spans="1:22" ht="17.25" customHeight="1" x14ac:dyDescent="0.3">
      <c r="A1343" s="230">
        <v>419191</v>
      </c>
      <c r="B1343" s="230" t="s">
        <v>902</v>
      </c>
      <c r="C1343" s="230" t="s">
        <v>1049</v>
      </c>
      <c r="D1343" s="230" t="s">
        <v>221</v>
      </c>
      <c r="E1343" s="230" t="s">
        <v>141</v>
      </c>
      <c r="F1343" s="230">
        <v>35602</v>
      </c>
      <c r="G1343" s="230" t="s">
        <v>276</v>
      </c>
      <c r="H1343" s="230" t="s">
        <v>1377</v>
      </c>
      <c r="I1343" s="230" t="s">
        <v>1412</v>
      </c>
      <c r="J1343" s="230" t="s">
        <v>291</v>
      </c>
      <c r="K1343" s="230">
        <v>2015</v>
      </c>
      <c r="L1343" s="230" t="s">
        <v>276</v>
      </c>
    </row>
    <row r="1344" spans="1:22" ht="17.25" customHeight="1" x14ac:dyDescent="0.3">
      <c r="A1344" s="230">
        <v>419301</v>
      </c>
      <c r="B1344" s="230" t="s">
        <v>2806</v>
      </c>
      <c r="C1344" s="230" t="s">
        <v>753</v>
      </c>
      <c r="D1344" s="230" t="s">
        <v>356</v>
      </c>
      <c r="E1344" s="230" t="s">
        <v>142</v>
      </c>
      <c r="F1344" s="230">
        <v>35452</v>
      </c>
      <c r="G1344" s="230" t="s">
        <v>276</v>
      </c>
      <c r="H1344" s="230" t="s">
        <v>1377</v>
      </c>
      <c r="I1344" s="230" t="s">
        <v>1412</v>
      </c>
      <c r="J1344" s="230" t="s">
        <v>291</v>
      </c>
      <c r="K1344" s="230">
        <v>2015</v>
      </c>
      <c r="L1344" s="230" t="s">
        <v>276</v>
      </c>
    </row>
    <row r="1345" spans="1:12" ht="17.25" customHeight="1" x14ac:dyDescent="0.3">
      <c r="A1345" s="230">
        <v>424930</v>
      </c>
      <c r="B1345" s="230" t="s">
        <v>2811</v>
      </c>
      <c r="C1345" s="230" t="s">
        <v>94</v>
      </c>
      <c r="D1345" s="230" t="s">
        <v>565</v>
      </c>
      <c r="E1345" s="230" t="s">
        <v>141</v>
      </c>
      <c r="F1345" s="230">
        <v>36191</v>
      </c>
      <c r="G1345" s="230" t="s">
        <v>276</v>
      </c>
      <c r="H1345" s="230" t="s">
        <v>1377</v>
      </c>
      <c r="I1345" s="230" t="s">
        <v>1412</v>
      </c>
      <c r="J1345" s="230" t="s">
        <v>290</v>
      </c>
      <c r="K1345" s="230">
        <v>2016</v>
      </c>
      <c r="L1345" s="230" t="s">
        <v>276</v>
      </c>
    </row>
    <row r="1346" spans="1:12" ht="17.25" customHeight="1" x14ac:dyDescent="0.3">
      <c r="A1346" s="230">
        <v>421520</v>
      </c>
      <c r="B1346" s="230" t="s">
        <v>2812</v>
      </c>
      <c r="C1346" s="230" t="s">
        <v>64</v>
      </c>
      <c r="D1346" s="230" t="s">
        <v>500</v>
      </c>
      <c r="E1346" s="230" t="s">
        <v>141</v>
      </c>
      <c r="F1346" s="230">
        <v>32509</v>
      </c>
      <c r="G1346" s="230" t="s">
        <v>276</v>
      </c>
      <c r="H1346" s="230" t="s">
        <v>1377</v>
      </c>
      <c r="I1346" s="230" t="s">
        <v>1412</v>
      </c>
      <c r="J1346" s="230" t="s">
        <v>290</v>
      </c>
      <c r="K1346" s="230">
        <v>2016</v>
      </c>
      <c r="L1346" s="230" t="s">
        <v>276</v>
      </c>
    </row>
    <row r="1347" spans="1:12" ht="17.25" customHeight="1" x14ac:dyDescent="0.3">
      <c r="A1347" s="230">
        <v>419057</v>
      </c>
      <c r="B1347" s="230" t="s">
        <v>2813</v>
      </c>
      <c r="C1347" s="230" t="s">
        <v>617</v>
      </c>
      <c r="D1347" s="230" t="s">
        <v>406</v>
      </c>
      <c r="E1347" s="230" t="s">
        <v>141</v>
      </c>
      <c r="F1347" s="230">
        <v>33604</v>
      </c>
      <c r="G1347" s="230" t="s">
        <v>276</v>
      </c>
      <c r="H1347" s="230" t="s">
        <v>1377</v>
      </c>
      <c r="I1347" s="230" t="s">
        <v>1412</v>
      </c>
      <c r="J1347" s="230" t="s">
        <v>290</v>
      </c>
      <c r="K1347" s="230">
        <v>2016</v>
      </c>
      <c r="L1347" s="230" t="s">
        <v>276</v>
      </c>
    </row>
    <row r="1348" spans="1:12" ht="17.25" customHeight="1" x14ac:dyDescent="0.3">
      <c r="A1348" s="230">
        <v>421491</v>
      </c>
      <c r="B1348" s="230" t="s">
        <v>2814</v>
      </c>
      <c r="C1348" s="230" t="s">
        <v>63</v>
      </c>
      <c r="D1348" s="230" t="s">
        <v>366</v>
      </c>
      <c r="E1348" s="230" t="s">
        <v>141</v>
      </c>
      <c r="F1348" s="230">
        <v>35204</v>
      </c>
      <c r="G1348" s="230" t="s">
        <v>276</v>
      </c>
      <c r="H1348" s="230" t="s">
        <v>1377</v>
      </c>
      <c r="I1348" s="230" t="s">
        <v>1412</v>
      </c>
      <c r="J1348" s="230" t="s">
        <v>290</v>
      </c>
      <c r="K1348" s="230">
        <v>2016</v>
      </c>
      <c r="L1348" s="230" t="s">
        <v>276</v>
      </c>
    </row>
    <row r="1349" spans="1:12" ht="17.25" customHeight="1" x14ac:dyDescent="0.3">
      <c r="A1349" s="230">
        <v>424048</v>
      </c>
      <c r="B1349" s="230" t="s">
        <v>2815</v>
      </c>
      <c r="C1349" s="230" t="s">
        <v>120</v>
      </c>
      <c r="D1349" s="230" t="s">
        <v>226</v>
      </c>
      <c r="E1349" s="230" t="s">
        <v>142</v>
      </c>
      <c r="F1349" s="230">
        <v>35217</v>
      </c>
      <c r="G1349" s="230" t="s">
        <v>276</v>
      </c>
      <c r="H1349" s="230" t="s">
        <v>1377</v>
      </c>
      <c r="I1349" s="230" t="s">
        <v>1412</v>
      </c>
      <c r="J1349" s="230" t="s">
        <v>290</v>
      </c>
      <c r="K1349" s="230">
        <v>2016</v>
      </c>
      <c r="L1349" s="230" t="s">
        <v>276</v>
      </c>
    </row>
    <row r="1350" spans="1:12" ht="17.25" customHeight="1" x14ac:dyDescent="0.3">
      <c r="A1350" s="230">
        <v>421053</v>
      </c>
      <c r="B1350" s="230" t="s">
        <v>2816</v>
      </c>
      <c r="C1350" s="230" t="s">
        <v>371</v>
      </c>
      <c r="D1350" s="230" t="s">
        <v>211</v>
      </c>
      <c r="E1350" s="230" t="s">
        <v>142</v>
      </c>
      <c r="F1350" s="230">
        <v>35540</v>
      </c>
      <c r="G1350" s="230" t="s">
        <v>276</v>
      </c>
      <c r="H1350" s="230" t="s">
        <v>1377</v>
      </c>
      <c r="I1350" s="230" t="s">
        <v>1412</v>
      </c>
      <c r="J1350" s="230" t="s">
        <v>290</v>
      </c>
      <c r="K1350" s="230">
        <v>2016</v>
      </c>
      <c r="L1350" s="230" t="s">
        <v>276</v>
      </c>
    </row>
    <row r="1351" spans="1:12" ht="17.25" customHeight="1" x14ac:dyDescent="0.3">
      <c r="A1351" s="230">
        <v>422225</v>
      </c>
      <c r="B1351" s="230" t="s">
        <v>2820</v>
      </c>
      <c r="C1351" s="230" t="s">
        <v>119</v>
      </c>
      <c r="D1351" s="230" t="s">
        <v>2821</v>
      </c>
      <c r="E1351" s="230" t="s">
        <v>141</v>
      </c>
      <c r="F1351" s="230">
        <v>35610</v>
      </c>
      <c r="G1351" s="230" t="s">
        <v>276</v>
      </c>
      <c r="H1351" s="230" t="s">
        <v>1377</v>
      </c>
      <c r="I1351" s="230" t="s">
        <v>1412</v>
      </c>
      <c r="J1351" s="230" t="s">
        <v>290</v>
      </c>
      <c r="K1351" s="230">
        <v>2016</v>
      </c>
      <c r="L1351" s="230" t="s">
        <v>276</v>
      </c>
    </row>
    <row r="1352" spans="1:12" ht="17.25" customHeight="1" x14ac:dyDescent="0.3">
      <c r="A1352" s="230">
        <v>421523</v>
      </c>
      <c r="B1352" s="230" t="s">
        <v>2822</v>
      </c>
      <c r="C1352" s="230" t="s">
        <v>354</v>
      </c>
      <c r="D1352" s="230" t="s">
        <v>248</v>
      </c>
      <c r="E1352" s="230" t="s">
        <v>141</v>
      </c>
      <c r="F1352" s="230">
        <v>35640</v>
      </c>
      <c r="G1352" s="230" t="s">
        <v>276</v>
      </c>
      <c r="H1352" s="230" t="s">
        <v>1377</v>
      </c>
      <c r="I1352" s="230" t="s">
        <v>1412</v>
      </c>
      <c r="J1352" s="230" t="s">
        <v>290</v>
      </c>
      <c r="K1352" s="230">
        <v>2016</v>
      </c>
      <c r="L1352" s="230" t="s">
        <v>276</v>
      </c>
    </row>
    <row r="1353" spans="1:12" ht="17.25" customHeight="1" x14ac:dyDescent="0.3">
      <c r="A1353" s="230">
        <v>422128</v>
      </c>
      <c r="B1353" s="230" t="s">
        <v>2823</v>
      </c>
      <c r="C1353" s="230" t="s">
        <v>81</v>
      </c>
      <c r="D1353" s="230" t="s">
        <v>240</v>
      </c>
      <c r="E1353" s="230" t="s">
        <v>142</v>
      </c>
      <c r="F1353" s="230">
        <v>35796</v>
      </c>
      <c r="G1353" s="230" t="s">
        <v>276</v>
      </c>
      <c r="H1353" s="230" t="s">
        <v>1377</v>
      </c>
      <c r="I1353" s="230" t="s">
        <v>1412</v>
      </c>
      <c r="J1353" s="230" t="s">
        <v>290</v>
      </c>
      <c r="K1353" s="230">
        <v>2016</v>
      </c>
      <c r="L1353" s="230" t="s">
        <v>276</v>
      </c>
    </row>
    <row r="1354" spans="1:12" ht="17.25" customHeight="1" x14ac:dyDescent="0.3">
      <c r="A1354" s="230">
        <v>421458</v>
      </c>
      <c r="B1354" s="230" t="s">
        <v>2826</v>
      </c>
      <c r="C1354" s="230" t="s">
        <v>633</v>
      </c>
      <c r="D1354" s="230" t="s">
        <v>199</v>
      </c>
      <c r="E1354" s="230" t="s">
        <v>141</v>
      </c>
      <c r="F1354" s="230">
        <v>35796</v>
      </c>
      <c r="G1354" s="230" t="s">
        <v>276</v>
      </c>
      <c r="H1354" s="230" t="s">
        <v>1377</v>
      </c>
      <c r="I1354" s="230" t="s">
        <v>1412</v>
      </c>
      <c r="J1354" s="230" t="s">
        <v>290</v>
      </c>
      <c r="K1354" s="230">
        <v>2016</v>
      </c>
      <c r="L1354" s="230" t="s">
        <v>276</v>
      </c>
    </row>
    <row r="1355" spans="1:12" ht="17.25" customHeight="1" x14ac:dyDescent="0.3">
      <c r="A1355" s="230">
        <v>421088</v>
      </c>
      <c r="B1355" s="230" t="s">
        <v>2830</v>
      </c>
      <c r="C1355" s="230" t="s">
        <v>63</v>
      </c>
      <c r="D1355" s="230" t="s">
        <v>347</v>
      </c>
      <c r="E1355" s="230" t="s">
        <v>141</v>
      </c>
      <c r="F1355" s="230">
        <v>35822</v>
      </c>
      <c r="G1355" s="230" t="s">
        <v>276</v>
      </c>
      <c r="H1355" s="230" t="s">
        <v>1377</v>
      </c>
      <c r="I1355" s="230" t="s">
        <v>1412</v>
      </c>
      <c r="J1355" s="230" t="s">
        <v>290</v>
      </c>
      <c r="K1355" s="230">
        <v>2016</v>
      </c>
      <c r="L1355" s="230" t="s">
        <v>276</v>
      </c>
    </row>
    <row r="1356" spans="1:12" ht="17.25" customHeight="1" x14ac:dyDescent="0.3">
      <c r="A1356" s="230">
        <v>420767</v>
      </c>
      <c r="B1356" s="230" t="s">
        <v>2831</v>
      </c>
      <c r="C1356" s="230" t="s">
        <v>638</v>
      </c>
      <c r="D1356" s="230" t="s">
        <v>254</v>
      </c>
      <c r="E1356" s="230" t="s">
        <v>142</v>
      </c>
      <c r="F1356" s="230">
        <v>35830</v>
      </c>
      <c r="G1356" s="230" t="s">
        <v>276</v>
      </c>
      <c r="H1356" s="230" t="s">
        <v>1377</v>
      </c>
      <c r="I1356" s="230" t="s">
        <v>1412</v>
      </c>
      <c r="J1356" s="230" t="s">
        <v>290</v>
      </c>
      <c r="K1356" s="230">
        <v>2016</v>
      </c>
      <c r="L1356" s="230" t="s">
        <v>276</v>
      </c>
    </row>
    <row r="1357" spans="1:12" ht="17.25" customHeight="1" x14ac:dyDescent="0.3">
      <c r="A1357" s="230">
        <v>420722</v>
      </c>
      <c r="B1357" s="230" t="s">
        <v>2833</v>
      </c>
      <c r="C1357" s="230" t="s">
        <v>87</v>
      </c>
      <c r="D1357" s="230" t="s">
        <v>2834</v>
      </c>
      <c r="E1357" s="230" t="s">
        <v>141</v>
      </c>
      <c r="F1357" s="230">
        <v>35858</v>
      </c>
      <c r="G1357" s="230" t="s">
        <v>276</v>
      </c>
      <c r="H1357" s="230" t="s">
        <v>1377</v>
      </c>
      <c r="I1357" s="230" t="s">
        <v>1412</v>
      </c>
      <c r="J1357" s="230" t="s">
        <v>290</v>
      </c>
      <c r="K1357" s="230">
        <v>2016</v>
      </c>
      <c r="L1357" s="230" t="s">
        <v>276</v>
      </c>
    </row>
    <row r="1358" spans="1:12" ht="17.25" customHeight="1" x14ac:dyDescent="0.3">
      <c r="A1358" s="230">
        <v>421993</v>
      </c>
      <c r="B1358" s="230" t="s">
        <v>2835</v>
      </c>
      <c r="C1358" s="230" t="s">
        <v>98</v>
      </c>
      <c r="D1358" s="230" t="s">
        <v>585</v>
      </c>
      <c r="E1358" s="230" t="s">
        <v>141</v>
      </c>
      <c r="F1358" s="230">
        <v>35874</v>
      </c>
      <c r="G1358" s="230" t="s">
        <v>276</v>
      </c>
      <c r="H1358" s="230" t="s">
        <v>1377</v>
      </c>
      <c r="I1358" s="230" t="s">
        <v>1412</v>
      </c>
      <c r="J1358" s="230" t="s">
        <v>290</v>
      </c>
      <c r="K1358" s="230">
        <v>2016</v>
      </c>
      <c r="L1358" s="230" t="s">
        <v>276</v>
      </c>
    </row>
    <row r="1359" spans="1:12" ht="17.25" customHeight="1" x14ac:dyDescent="0.3">
      <c r="A1359" s="230">
        <v>422141</v>
      </c>
      <c r="B1359" s="230" t="s">
        <v>2836</v>
      </c>
      <c r="C1359" s="230" t="s">
        <v>506</v>
      </c>
      <c r="D1359" s="230" t="s">
        <v>192</v>
      </c>
      <c r="E1359" s="230" t="s">
        <v>142</v>
      </c>
      <c r="F1359" s="230">
        <v>35887</v>
      </c>
      <c r="G1359" s="230" t="s">
        <v>276</v>
      </c>
      <c r="H1359" s="230" t="s">
        <v>1377</v>
      </c>
      <c r="I1359" s="230" t="s">
        <v>1412</v>
      </c>
      <c r="J1359" s="230" t="s">
        <v>290</v>
      </c>
      <c r="K1359" s="230">
        <v>2016</v>
      </c>
      <c r="L1359" s="230" t="s">
        <v>276</v>
      </c>
    </row>
    <row r="1360" spans="1:12" ht="17.25" customHeight="1" x14ac:dyDescent="0.3">
      <c r="A1360" s="230">
        <v>420995</v>
      </c>
      <c r="B1360" s="230" t="s">
        <v>2837</v>
      </c>
      <c r="C1360" s="230" t="s">
        <v>122</v>
      </c>
      <c r="D1360" s="230" t="s">
        <v>194</v>
      </c>
      <c r="E1360" s="230" t="s">
        <v>142</v>
      </c>
      <c r="F1360" s="230">
        <v>35889</v>
      </c>
      <c r="G1360" s="230" t="s">
        <v>276</v>
      </c>
      <c r="H1360" s="230" t="s">
        <v>1377</v>
      </c>
      <c r="I1360" s="230" t="s">
        <v>1412</v>
      </c>
      <c r="J1360" s="230" t="s">
        <v>290</v>
      </c>
      <c r="K1360" s="230">
        <v>2016</v>
      </c>
      <c r="L1360" s="230" t="s">
        <v>276</v>
      </c>
    </row>
    <row r="1361" spans="1:12" ht="17.25" customHeight="1" x14ac:dyDescent="0.3">
      <c r="A1361" s="230">
        <v>421666</v>
      </c>
      <c r="B1361" s="230" t="s">
        <v>2838</v>
      </c>
      <c r="C1361" s="230" t="s">
        <v>121</v>
      </c>
      <c r="D1361" s="230" t="s">
        <v>666</v>
      </c>
      <c r="E1361" s="230" t="s">
        <v>142</v>
      </c>
      <c r="F1361" s="230">
        <v>35891</v>
      </c>
      <c r="G1361" s="230" t="s">
        <v>1619</v>
      </c>
      <c r="H1361" s="230" t="s">
        <v>1377</v>
      </c>
      <c r="I1361" s="230" t="s">
        <v>1412</v>
      </c>
      <c r="J1361" s="230" t="s">
        <v>290</v>
      </c>
      <c r="K1361" s="230">
        <v>2016</v>
      </c>
      <c r="L1361" s="230" t="s">
        <v>276</v>
      </c>
    </row>
    <row r="1362" spans="1:12" ht="17.25" customHeight="1" x14ac:dyDescent="0.3">
      <c r="A1362" s="230">
        <v>422032</v>
      </c>
      <c r="B1362" s="230" t="s">
        <v>2841</v>
      </c>
      <c r="C1362" s="230" t="s">
        <v>786</v>
      </c>
      <c r="D1362" s="230" t="s">
        <v>196</v>
      </c>
      <c r="E1362" s="230" t="s">
        <v>141</v>
      </c>
      <c r="F1362" s="230">
        <v>35925</v>
      </c>
      <c r="G1362" s="230" t="s">
        <v>276</v>
      </c>
      <c r="H1362" s="230" t="s">
        <v>1377</v>
      </c>
      <c r="I1362" s="230" t="s">
        <v>1412</v>
      </c>
      <c r="J1362" s="230" t="s">
        <v>290</v>
      </c>
      <c r="K1362" s="230">
        <v>2016</v>
      </c>
      <c r="L1362" s="230" t="s">
        <v>276</v>
      </c>
    </row>
    <row r="1363" spans="1:12" ht="17.25" customHeight="1" x14ac:dyDescent="0.3">
      <c r="A1363" s="230">
        <v>421895</v>
      </c>
      <c r="B1363" s="230" t="s">
        <v>2842</v>
      </c>
      <c r="C1363" s="230" t="s">
        <v>396</v>
      </c>
      <c r="D1363" s="230" t="s">
        <v>222</v>
      </c>
      <c r="E1363" s="230" t="s">
        <v>141</v>
      </c>
      <c r="F1363" s="230">
        <v>35928</v>
      </c>
      <c r="G1363" s="230" t="s">
        <v>2843</v>
      </c>
      <c r="H1363" s="230" t="s">
        <v>1377</v>
      </c>
      <c r="I1363" s="230" t="s">
        <v>1412</v>
      </c>
      <c r="J1363" s="230" t="s">
        <v>290</v>
      </c>
      <c r="K1363" s="230">
        <v>2016</v>
      </c>
      <c r="L1363" s="230" t="s">
        <v>276</v>
      </c>
    </row>
    <row r="1364" spans="1:12" ht="17.25" customHeight="1" x14ac:dyDescent="0.3">
      <c r="A1364" s="230">
        <v>420688</v>
      </c>
      <c r="B1364" s="230" t="s">
        <v>2844</v>
      </c>
      <c r="C1364" s="230" t="s">
        <v>103</v>
      </c>
      <c r="D1364" s="230" t="s">
        <v>401</v>
      </c>
      <c r="E1364" s="230" t="s">
        <v>142</v>
      </c>
      <c r="F1364" s="230">
        <v>35931</v>
      </c>
      <c r="G1364" s="230" t="s">
        <v>1619</v>
      </c>
      <c r="H1364" s="230" t="s">
        <v>1377</v>
      </c>
      <c r="I1364" s="230" t="s">
        <v>1412</v>
      </c>
      <c r="J1364" s="230" t="s">
        <v>290</v>
      </c>
      <c r="K1364" s="230">
        <v>2016</v>
      </c>
      <c r="L1364" s="230" t="s">
        <v>276</v>
      </c>
    </row>
    <row r="1365" spans="1:12" ht="17.25" customHeight="1" x14ac:dyDescent="0.3">
      <c r="A1365" s="230">
        <v>421451</v>
      </c>
      <c r="B1365" s="230" t="s">
        <v>2846</v>
      </c>
      <c r="C1365" s="230" t="s">
        <v>2847</v>
      </c>
      <c r="D1365" s="230" t="s">
        <v>211</v>
      </c>
      <c r="E1365" s="230" t="s">
        <v>141</v>
      </c>
      <c r="F1365" s="230">
        <v>35948</v>
      </c>
      <c r="G1365" s="230" t="s">
        <v>276</v>
      </c>
      <c r="H1365" s="230" t="s">
        <v>1377</v>
      </c>
      <c r="I1365" s="230" t="s">
        <v>1412</v>
      </c>
      <c r="J1365" s="230" t="s">
        <v>290</v>
      </c>
      <c r="K1365" s="230">
        <v>2016</v>
      </c>
      <c r="L1365" s="230" t="s">
        <v>276</v>
      </c>
    </row>
    <row r="1366" spans="1:12" ht="17.25" customHeight="1" x14ac:dyDescent="0.3">
      <c r="A1366" s="230">
        <v>421075</v>
      </c>
      <c r="B1366" s="230" t="s">
        <v>2848</v>
      </c>
      <c r="C1366" s="230" t="s">
        <v>96</v>
      </c>
      <c r="D1366" s="230" t="s">
        <v>689</v>
      </c>
      <c r="E1366" s="230" t="s">
        <v>142</v>
      </c>
      <c r="F1366" s="230">
        <v>35979</v>
      </c>
      <c r="G1366" s="230" t="s">
        <v>276</v>
      </c>
      <c r="H1366" s="230" t="s">
        <v>1377</v>
      </c>
      <c r="I1366" s="230" t="s">
        <v>1412</v>
      </c>
      <c r="J1366" s="230" t="s">
        <v>290</v>
      </c>
      <c r="K1366" s="230">
        <v>2016</v>
      </c>
      <c r="L1366" s="230" t="s">
        <v>276</v>
      </c>
    </row>
    <row r="1367" spans="1:12" ht="17.25" customHeight="1" x14ac:dyDescent="0.3">
      <c r="A1367" s="230">
        <v>420893</v>
      </c>
      <c r="B1367" s="230" t="s">
        <v>2849</v>
      </c>
      <c r="C1367" s="230" t="s">
        <v>85</v>
      </c>
      <c r="D1367" s="230" t="s">
        <v>2850</v>
      </c>
      <c r="E1367" s="230" t="s">
        <v>141</v>
      </c>
      <c r="F1367" s="230">
        <v>36054</v>
      </c>
      <c r="G1367" s="230" t="s">
        <v>276</v>
      </c>
      <c r="H1367" s="230" t="s">
        <v>1377</v>
      </c>
      <c r="I1367" s="230" t="s">
        <v>1412</v>
      </c>
      <c r="J1367" s="230" t="s">
        <v>290</v>
      </c>
      <c r="K1367" s="230">
        <v>2016</v>
      </c>
      <c r="L1367" s="230" t="s">
        <v>276</v>
      </c>
    </row>
    <row r="1368" spans="1:12" ht="17.25" customHeight="1" x14ac:dyDescent="0.3">
      <c r="A1368" s="230">
        <v>421417</v>
      </c>
      <c r="B1368" s="230" t="s">
        <v>2852</v>
      </c>
      <c r="C1368" s="230" t="s">
        <v>65</v>
      </c>
      <c r="D1368" s="230" t="s">
        <v>230</v>
      </c>
      <c r="E1368" s="230" t="s">
        <v>141</v>
      </c>
      <c r="F1368" s="230">
        <v>36062</v>
      </c>
      <c r="G1368" s="230" t="s">
        <v>276</v>
      </c>
      <c r="H1368" s="230" t="s">
        <v>1377</v>
      </c>
      <c r="I1368" s="230" t="s">
        <v>1412</v>
      </c>
      <c r="J1368" s="230" t="s">
        <v>290</v>
      </c>
      <c r="K1368" s="230">
        <v>2016</v>
      </c>
      <c r="L1368" s="230" t="s">
        <v>276</v>
      </c>
    </row>
    <row r="1369" spans="1:12" ht="17.25" customHeight="1" x14ac:dyDescent="0.3">
      <c r="A1369" s="230">
        <v>420989</v>
      </c>
      <c r="B1369" s="230" t="s">
        <v>2855</v>
      </c>
      <c r="C1369" s="230" t="s">
        <v>92</v>
      </c>
      <c r="D1369" s="230" t="s">
        <v>247</v>
      </c>
      <c r="E1369" s="230" t="s">
        <v>142</v>
      </c>
      <c r="F1369" s="230">
        <v>36161</v>
      </c>
      <c r="G1369" s="230" t="s">
        <v>276</v>
      </c>
      <c r="H1369" s="230" t="s">
        <v>1377</v>
      </c>
      <c r="I1369" s="230" t="s">
        <v>1412</v>
      </c>
      <c r="J1369" s="230" t="s">
        <v>290</v>
      </c>
      <c r="K1369" s="230">
        <v>2016</v>
      </c>
      <c r="L1369" s="230" t="s">
        <v>276</v>
      </c>
    </row>
    <row r="1370" spans="1:12" ht="17.25" customHeight="1" x14ac:dyDescent="0.3">
      <c r="A1370" s="230">
        <v>421410</v>
      </c>
      <c r="B1370" s="230" t="s">
        <v>2857</v>
      </c>
      <c r="C1370" s="230" t="s">
        <v>102</v>
      </c>
      <c r="D1370" s="230" t="s">
        <v>244</v>
      </c>
      <c r="E1370" s="230" t="s">
        <v>141</v>
      </c>
      <c r="F1370" s="230">
        <v>36161</v>
      </c>
      <c r="G1370" s="230" t="s">
        <v>276</v>
      </c>
      <c r="H1370" s="230" t="s">
        <v>1377</v>
      </c>
      <c r="I1370" s="230" t="s">
        <v>1412</v>
      </c>
      <c r="J1370" s="230" t="s">
        <v>290</v>
      </c>
      <c r="K1370" s="230">
        <v>2016</v>
      </c>
      <c r="L1370" s="230" t="s">
        <v>276</v>
      </c>
    </row>
    <row r="1371" spans="1:12" ht="17.25" customHeight="1" x14ac:dyDescent="0.3">
      <c r="A1371" s="230">
        <v>421766</v>
      </c>
      <c r="B1371" s="230" t="s">
        <v>2861</v>
      </c>
      <c r="C1371" s="230" t="s">
        <v>617</v>
      </c>
      <c r="D1371" s="230" t="s">
        <v>840</v>
      </c>
      <c r="E1371" s="230" t="s">
        <v>141</v>
      </c>
      <c r="F1371" s="230">
        <v>36165</v>
      </c>
      <c r="G1371" s="230" t="s">
        <v>276</v>
      </c>
      <c r="H1371" s="230" t="s">
        <v>1377</v>
      </c>
      <c r="I1371" s="230" t="s">
        <v>1412</v>
      </c>
      <c r="J1371" s="230" t="s">
        <v>290</v>
      </c>
      <c r="K1371" s="230">
        <v>2016</v>
      </c>
      <c r="L1371" s="230" t="s">
        <v>276</v>
      </c>
    </row>
    <row r="1372" spans="1:12" ht="17.25" customHeight="1" x14ac:dyDescent="0.3">
      <c r="A1372" s="230">
        <v>421618</v>
      </c>
      <c r="B1372" s="230" t="s">
        <v>2862</v>
      </c>
      <c r="C1372" s="230" t="s">
        <v>505</v>
      </c>
      <c r="D1372" s="230" t="s">
        <v>239</v>
      </c>
      <c r="E1372" s="230" t="s">
        <v>142</v>
      </c>
      <c r="F1372" s="230">
        <v>36175</v>
      </c>
      <c r="G1372" s="230" t="s">
        <v>276</v>
      </c>
      <c r="H1372" s="230" t="s">
        <v>1377</v>
      </c>
      <c r="I1372" s="230" t="s">
        <v>1412</v>
      </c>
      <c r="J1372" s="230" t="s">
        <v>290</v>
      </c>
      <c r="K1372" s="230">
        <v>2016</v>
      </c>
      <c r="L1372" s="230" t="s">
        <v>276</v>
      </c>
    </row>
    <row r="1373" spans="1:12" ht="17.25" customHeight="1" x14ac:dyDescent="0.3">
      <c r="A1373" s="230">
        <v>421153</v>
      </c>
      <c r="B1373" s="230" t="s">
        <v>2863</v>
      </c>
      <c r="C1373" s="230" t="s">
        <v>1656</v>
      </c>
      <c r="D1373" s="230" t="s">
        <v>248</v>
      </c>
      <c r="E1373" s="230" t="s">
        <v>142</v>
      </c>
      <c r="F1373" s="230">
        <v>36180</v>
      </c>
      <c r="G1373" s="230" t="s">
        <v>276</v>
      </c>
      <c r="H1373" s="230" t="s">
        <v>1377</v>
      </c>
      <c r="I1373" s="230" t="s">
        <v>1412</v>
      </c>
      <c r="J1373" s="230" t="s">
        <v>290</v>
      </c>
      <c r="K1373" s="230">
        <v>2016</v>
      </c>
      <c r="L1373" s="230" t="s">
        <v>276</v>
      </c>
    </row>
    <row r="1374" spans="1:12" ht="17.25" customHeight="1" x14ac:dyDescent="0.3">
      <c r="A1374" s="230">
        <v>422216</v>
      </c>
      <c r="B1374" s="230" t="s">
        <v>2864</v>
      </c>
      <c r="C1374" s="230" t="s">
        <v>403</v>
      </c>
      <c r="D1374" s="230" t="s">
        <v>241</v>
      </c>
      <c r="E1374" s="230" t="s">
        <v>141</v>
      </c>
      <c r="F1374" s="230">
        <v>36190</v>
      </c>
      <c r="G1374" s="230" t="s">
        <v>276</v>
      </c>
      <c r="H1374" s="230" t="s">
        <v>1377</v>
      </c>
      <c r="I1374" s="230" t="s">
        <v>1412</v>
      </c>
      <c r="J1374" s="230" t="s">
        <v>290</v>
      </c>
      <c r="K1374" s="230">
        <v>2016</v>
      </c>
      <c r="L1374" s="230" t="s">
        <v>276</v>
      </c>
    </row>
    <row r="1375" spans="1:12" ht="17.25" customHeight="1" x14ac:dyDescent="0.3">
      <c r="A1375" s="230">
        <v>420728</v>
      </c>
      <c r="B1375" s="230" t="s">
        <v>2865</v>
      </c>
      <c r="C1375" s="230" t="s">
        <v>113</v>
      </c>
      <c r="D1375" s="230" t="s">
        <v>209</v>
      </c>
      <c r="E1375" s="230" t="s">
        <v>141</v>
      </c>
      <c r="F1375" s="230">
        <v>36191</v>
      </c>
      <c r="G1375" s="230" t="s">
        <v>276</v>
      </c>
      <c r="H1375" s="230" t="s">
        <v>1377</v>
      </c>
      <c r="I1375" s="230" t="s">
        <v>1412</v>
      </c>
      <c r="J1375" s="230" t="s">
        <v>290</v>
      </c>
      <c r="K1375" s="230">
        <v>2016</v>
      </c>
      <c r="L1375" s="230" t="s">
        <v>276</v>
      </c>
    </row>
    <row r="1376" spans="1:12" ht="17.25" customHeight="1" x14ac:dyDescent="0.3">
      <c r="A1376" s="230">
        <v>423404</v>
      </c>
      <c r="B1376" s="230" t="s">
        <v>2870</v>
      </c>
      <c r="C1376" s="230" t="s">
        <v>63</v>
      </c>
      <c r="D1376" s="230" t="s">
        <v>304</v>
      </c>
      <c r="E1376" s="230" t="s">
        <v>141</v>
      </c>
      <c r="F1376" s="230">
        <v>35114</v>
      </c>
      <c r="G1376" s="230" t="s">
        <v>276</v>
      </c>
      <c r="H1376" s="230" t="s">
        <v>1377</v>
      </c>
      <c r="I1376" s="230" t="s">
        <v>1412</v>
      </c>
      <c r="J1376" s="230" t="s">
        <v>291</v>
      </c>
      <c r="K1376" s="230">
        <v>2016</v>
      </c>
      <c r="L1376" s="230" t="s">
        <v>276</v>
      </c>
    </row>
    <row r="1377" spans="1:12" ht="17.25" customHeight="1" x14ac:dyDescent="0.3">
      <c r="A1377" s="230">
        <v>422191</v>
      </c>
      <c r="B1377" s="230" t="s">
        <v>2871</v>
      </c>
      <c r="C1377" s="230" t="s">
        <v>623</v>
      </c>
      <c r="D1377" s="230" t="s">
        <v>236</v>
      </c>
      <c r="E1377" s="230" t="s">
        <v>141</v>
      </c>
      <c r="F1377" s="230">
        <v>35206</v>
      </c>
      <c r="G1377" s="230" t="s">
        <v>276</v>
      </c>
      <c r="H1377" s="230" t="s">
        <v>1377</v>
      </c>
      <c r="I1377" s="230" t="s">
        <v>1412</v>
      </c>
      <c r="J1377" s="230" t="s">
        <v>291</v>
      </c>
      <c r="K1377" s="230">
        <v>2016</v>
      </c>
      <c r="L1377" s="230" t="s">
        <v>276</v>
      </c>
    </row>
    <row r="1378" spans="1:12" ht="17.25" customHeight="1" x14ac:dyDescent="0.3">
      <c r="A1378" s="230">
        <v>421493</v>
      </c>
      <c r="B1378" s="230" t="s">
        <v>2873</v>
      </c>
      <c r="C1378" s="230" t="s">
        <v>656</v>
      </c>
      <c r="D1378" s="230" t="s">
        <v>129</v>
      </c>
      <c r="E1378" s="230" t="s">
        <v>141</v>
      </c>
      <c r="F1378" s="230">
        <v>35726</v>
      </c>
      <c r="G1378" s="230" t="s">
        <v>276</v>
      </c>
      <c r="H1378" s="230" t="s">
        <v>1377</v>
      </c>
      <c r="I1378" s="230" t="s">
        <v>1412</v>
      </c>
      <c r="J1378" s="230" t="s">
        <v>291</v>
      </c>
      <c r="K1378" s="230">
        <v>2016</v>
      </c>
      <c r="L1378" s="230" t="s">
        <v>276</v>
      </c>
    </row>
    <row r="1379" spans="1:12" ht="17.25" customHeight="1" x14ac:dyDescent="0.3">
      <c r="A1379" s="230">
        <v>422226</v>
      </c>
      <c r="B1379" s="230" t="s">
        <v>2876</v>
      </c>
      <c r="C1379" s="230" t="s">
        <v>98</v>
      </c>
      <c r="D1379" s="230" t="s">
        <v>215</v>
      </c>
      <c r="E1379" s="230" t="s">
        <v>142</v>
      </c>
      <c r="F1379" s="230">
        <v>35796</v>
      </c>
      <c r="G1379" s="230" t="s">
        <v>276</v>
      </c>
      <c r="H1379" s="230" t="s">
        <v>1377</v>
      </c>
      <c r="I1379" s="230" t="s">
        <v>1412</v>
      </c>
      <c r="J1379" s="230" t="s">
        <v>291</v>
      </c>
      <c r="K1379" s="230">
        <v>2016</v>
      </c>
      <c r="L1379" s="230" t="s">
        <v>276</v>
      </c>
    </row>
    <row r="1380" spans="1:12" ht="17.25" customHeight="1" x14ac:dyDescent="0.3">
      <c r="A1380" s="230">
        <v>422207</v>
      </c>
      <c r="B1380" s="230" t="s">
        <v>2878</v>
      </c>
      <c r="C1380" s="230" t="s">
        <v>416</v>
      </c>
      <c r="D1380" s="230" t="s">
        <v>663</v>
      </c>
      <c r="E1380" s="230" t="s">
        <v>142</v>
      </c>
      <c r="F1380" s="230">
        <v>35800</v>
      </c>
      <c r="G1380" s="230" t="s">
        <v>276</v>
      </c>
      <c r="H1380" s="230" t="s">
        <v>1377</v>
      </c>
      <c r="I1380" s="230" t="s">
        <v>1412</v>
      </c>
      <c r="J1380" s="230" t="s">
        <v>291</v>
      </c>
      <c r="K1380" s="230">
        <v>2016</v>
      </c>
      <c r="L1380" s="230" t="s">
        <v>276</v>
      </c>
    </row>
    <row r="1381" spans="1:12" ht="17.25" customHeight="1" x14ac:dyDescent="0.3">
      <c r="A1381" s="230">
        <v>421706</v>
      </c>
      <c r="B1381" s="230" t="s">
        <v>2879</v>
      </c>
      <c r="C1381" s="230" t="s">
        <v>835</v>
      </c>
      <c r="D1381" s="230" t="s">
        <v>222</v>
      </c>
      <c r="E1381" s="230" t="s">
        <v>142</v>
      </c>
      <c r="F1381" s="230">
        <v>35871</v>
      </c>
      <c r="G1381" s="230" t="s">
        <v>276</v>
      </c>
      <c r="H1381" s="230" t="s">
        <v>1377</v>
      </c>
      <c r="I1381" s="230" t="s">
        <v>1412</v>
      </c>
      <c r="J1381" s="230" t="s">
        <v>291</v>
      </c>
      <c r="K1381" s="230">
        <v>2016</v>
      </c>
      <c r="L1381" s="230" t="s">
        <v>276</v>
      </c>
    </row>
    <row r="1382" spans="1:12" ht="17.25" customHeight="1" x14ac:dyDescent="0.3">
      <c r="A1382" s="230">
        <v>420677</v>
      </c>
      <c r="B1382" s="230" t="s">
        <v>2533</v>
      </c>
      <c r="C1382" s="230" t="s">
        <v>63</v>
      </c>
      <c r="D1382" s="230" t="s">
        <v>131</v>
      </c>
      <c r="E1382" s="230" t="s">
        <v>142</v>
      </c>
      <c r="F1382" s="230">
        <v>35996</v>
      </c>
      <c r="G1382" s="230" t="s">
        <v>276</v>
      </c>
      <c r="H1382" s="230" t="s">
        <v>1377</v>
      </c>
      <c r="I1382" s="230" t="s">
        <v>1412</v>
      </c>
      <c r="J1382" s="230" t="s">
        <v>291</v>
      </c>
      <c r="K1382" s="230">
        <v>2016</v>
      </c>
      <c r="L1382" s="230" t="s">
        <v>276</v>
      </c>
    </row>
    <row r="1383" spans="1:12" ht="17.25" customHeight="1" x14ac:dyDescent="0.3">
      <c r="A1383" s="230">
        <v>421123</v>
      </c>
      <c r="B1383" s="230" t="s">
        <v>2884</v>
      </c>
      <c r="C1383" s="230" t="s">
        <v>119</v>
      </c>
      <c r="D1383" s="230" t="s">
        <v>590</v>
      </c>
      <c r="E1383" s="230" t="s">
        <v>142</v>
      </c>
      <c r="F1383" s="230">
        <v>36030</v>
      </c>
      <c r="G1383" s="230" t="s">
        <v>276</v>
      </c>
      <c r="H1383" s="230" t="s">
        <v>1377</v>
      </c>
      <c r="I1383" s="230" t="s">
        <v>1412</v>
      </c>
      <c r="J1383" s="230" t="s">
        <v>291</v>
      </c>
      <c r="K1383" s="230">
        <v>2016</v>
      </c>
      <c r="L1383" s="230" t="s">
        <v>276</v>
      </c>
    </row>
    <row r="1384" spans="1:12" ht="17.25" customHeight="1" x14ac:dyDescent="0.3">
      <c r="A1384" s="230">
        <v>422190</v>
      </c>
      <c r="B1384" s="230" t="s">
        <v>2885</v>
      </c>
      <c r="C1384" s="230" t="s">
        <v>576</v>
      </c>
      <c r="D1384" s="230" t="s">
        <v>202</v>
      </c>
      <c r="E1384" s="230" t="s">
        <v>142</v>
      </c>
      <c r="F1384" s="230">
        <v>36161</v>
      </c>
      <c r="G1384" s="230" t="s">
        <v>276</v>
      </c>
      <c r="H1384" s="230" t="s">
        <v>1377</v>
      </c>
      <c r="I1384" s="230" t="s">
        <v>1412</v>
      </c>
      <c r="J1384" s="230" t="s">
        <v>291</v>
      </c>
      <c r="K1384" s="230">
        <v>2016</v>
      </c>
      <c r="L1384" s="230" t="s">
        <v>276</v>
      </c>
    </row>
    <row r="1385" spans="1:12" ht="17.25" customHeight="1" x14ac:dyDescent="0.3">
      <c r="A1385" s="230">
        <v>420862</v>
      </c>
      <c r="B1385" s="230" t="s">
        <v>2886</v>
      </c>
      <c r="C1385" s="230" t="s">
        <v>121</v>
      </c>
      <c r="D1385" s="230" t="s">
        <v>2887</v>
      </c>
      <c r="E1385" s="230" t="s">
        <v>142</v>
      </c>
      <c r="F1385" s="230">
        <v>36161</v>
      </c>
      <c r="G1385" s="230" t="s">
        <v>276</v>
      </c>
      <c r="H1385" s="230" t="s">
        <v>1377</v>
      </c>
      <c r="I1385" s="230" t="s">
        <v>1412</v>
      </c>
      <c r="J1385" s="230" t="s">
        <v>291</v>
      </c>
      <c r="K1385" s="230">
        <v>2016</v>
      </c>
      <c r="L1385" s="230" t="s">
        <v>276</v>
      </c>
    </row>
    <row r="1386" spans="1:12" ht="17.25" customHeight="1" x14ac:dyDescent="0.3">
      <c r="A1386" s="230">
        <v>420599</v>
      </c>
      <c r="B1386" s="230" t="s">
        <v>2888</v>
      </c>
      <c r="C1386" s="230" t="s">
        <v>2889</v>
      </c>
      <c r="D1386" s="230" t="s">
        <v>641</v>
      </c>
      <c r="E1386" s="230" t="s">
        <v>141</v>
      </c>
      <c r="F1386" s="230">
        <v>36161</v>
      </c>
      <c r="G1386" s="230" t="s">
        <v>276</v>
      </c>
      <c r="H1386" s="230" t="s">
        <v>1377</v>
      </c>
      <c r="I1386" s="230" t="s">
        <v>1412</v>
      </c>
      <c r="J1386" s="230" t="s">
        <v>291</v>
      </c>
      <c r="K1386" s="230">
        <v>2016</v>
      </c>
      <c r="L1386" s="230" t="s">
        <v>276</v>
      </c>
    </row>
    <row r="1387" spans="1:12" ht="17.25" customHeight="1" x14ac:dyDescent="0.3">
      <c r="A1387" s="230">
        <v>420922</v>
      </c>
      <c r="B1387" s="230" t="s">
        <v>2890</v>
      </c>
      <c r="C1387" s="230" t="s">
        <v>397</v>
      </c>
      <c r="D1387" s="230" t="s">
        <v>793</v>
      </c>
      <c r="E1387" s="230" t="s">
        <v>141</v>
      </c>
      <c r="F1387" s="230">
        <v>36161</v>
      </c>
      <c r="G1387" s="230" t="s">
        <v>276</v>
      </c>
      <c r="H1387" s="230" t="s">
        <v>1377</v>
      </c>
      <c r="I1387" s="230" t="s">
        <v>1412</v>
      </c>
      <c r="J1387" s="230" t="s">
        <v>291</v>
      </c>
      <c r="K1387" s="230">
        <v>2016</v>
      </c>
      <c r="L1387" s="230" t="s">
        <v>276</v>
      </c>
    </row>
    <row r="1388" spans="1:12" ht="17.25" customHeight="1" x14ac:dyDescent="0.3">
      <c r="A1388" s="230">
        <v>421407</v>
      </c>
      <c r="B1388" s="230" t="s">
        <v>2892</v>
      </c>
      <c r="C1388" s="230" t="s">
        <v>501</v>
      </c>
      <c r="D1388" s="230" t="s">
        <v>249</v>
      </c>
      <c r="E1388" s="230" t="s">
        <v>141</v>
      </c>
      <c r="F1388" s="230">
        <v>36162</v>
      </c>
      <c r="G1388" s="230" t="s">
        <v>276</v>
      </c>
      <c r="H1388" s="230" t="s">
        <v>1377</v>
      </c>
      <c r="I1388" s="230" t="s">
        <v>1412</v>
      </c>
      <c r="J1388" s="230" t="s">
        <v>291</v>
      </c>
      <c r="K1388" s="230">
        <v>2016</v>
      </c>
      <c r="L1388" s="230" t="s">
        <v>276</v>
      </c>
    </row>
    <row r="1389" spans="1:12" ht="17.25" customHeight="1" x14ac:dyDescent="0.3">
      <c r="A1389" s="230">
        <v>422307</v>
      </c>
      <c r="B1389" s="230" t="s">
        <v>2683</v>
      </c>
      <c r="C1389" s="230" t="s">
        <v>111</v>
      </c>
      <c r="D1389" s="230" t="s">
        <v>2372</v>
      </c>
      <c r="E1389" s="230" t="s">
        <v>142</v>
      </c>
      <c r="F1389" s="230">
        <v>36434</v>
      </c>
      <c r="G1389" s="230" t="s">
        <v>276</v>
      </c>
      <c r="H1389" s="230" t="s">
        <v>1377</v>
      </c>
      <c r="I1389" s="230" t="s">
        <v>1412</v>
      </c>
      <c r="J1389" s="230" t="s">
        <v>291</v>
      </c>
      <c r="K1389" s="230">
        <v>2016</v>
      </c>
      <c r="L1389" s="230" t="s">
        <v>276</v>
      </c>
    </row>
    <row r="1390" spans="1:12" ht="17.25" customHeight="1" x14ac:dyDescent="0.3">
      <c r="A1390" s="230">
        <v>421256</v>
      </c>
      <c r="B1390" s="230" t="s">
        <v>2894</v>
      </c>
      <c r="C1390" s="230" t="s">
        <v>617</v>
      </c>
      <c r="D1390" s="230" t="s">
        <v>1790</v>
      </c>
      <c r="E1390" s="230" t="s">
        <v>141</v>
      </c>
      <c r="F1390" s="230">
        <v>35948</v>
      </c>
      <c r="G1390" s="230" t="s">
        <v>276</v>
      </c>
      <c r="H1390" s="230" t="s">
        <v>1377</v>
      </c>
      <c r="I1390" s="230" t="s">
        <v>1412</v>
      </c>
      <c r="J1390" s="230" t="s">
        <v>291</v>
      </c>
      <c r="K1390" s="230">
        <v>2016</v>
      </c>
      <c r="L1390" s="230" t="s">
        <v>276</v>
      </c>
    </row>
    <row r="1391" spans="1:12" ht="17.25" customHeight="1" x14ac:dyDescent="0.3">
      <c r="A1391" s="230">
        <v>422360</v>
      </c>
      <c r="B1391" s="230" t="s">
        <v>2896</v>
      </c>
      <c r="C1391" s="230" t="s">
        <v>76</v>
      </c>
      <c r="D1391" s="230" t="s">
        <v>2897</v>
      </c>
      <c r="E1391" s="230" t="s">
        <v>142</v>
      </c>
      <c r="F1391" s="230">
        <v>36161</v>
      </c>
      <c r="G1391" s="230" t="s">
        <v>276</v>
      </c>
      <c r="H1391" s="230" t="s">
        <v>1377</v>
      </c>
      <c r="I1391" s="230" t="s">
        <v>1412</v>
      </c>
      <c r="J1391" s="230" t="s">
        <v>291</v>
      </c>
      <c r="K1391" s="230">
        <v>2016</v>
      </c>
      <c r="L1391" s="230" t="s">
        <v>276</v>
      </c>
    </row>
    <row r="1392" spans="1:12" ht="17.25" customHeight="1" x14ac:dyDescent="0.3">
      <c r="A1392" s="230">
        <v>421768</v>
      </c>
      <c r="B1392" s="230" t="s">
        <v>2899</v>
      </c>
      <c r="C1392" s="230" t="s">
        <v>61</v>
      </c>
      <c r="D1392" s="230" t="s">
        <v>626</v>
      </c>
      <c r="E1392" s="230" t="s">
        <v>141</v>
      </c>
      <c r="F1392" s="230">
        <v>36161</v>
      </c>
      <c r="G1392" s="230" t="s">
        <v>276</v>
      </c>
      <c r="H1392" s="230" t="s">
        <v>1377</v>
      </c>
      <c r="I1392" s="230" t="s">
        <v>1412</v>
      </c>
      <c r="J1392" s="230" t="s">
        <v>291</v>
      </c>
      <c r="K1392" s="230">
        <v>2016</v>
      </c>
      <c r="L1392" s="230" t="s">
        <v>276</v>
      </c>
    </row>
    <row r="1393" spans="1:22" ht="17.25" customHeight="1" x14ac:dyDescent="0.3">
      <c r="A1393" s="230">
        <v>422650</v>
      </c>
      <c r="B1393" s="230" t="s">
        <v>2900</v>
      </c>
      <c r="C1393" s="230" t="s">
        <v>1759</v>
      </c>
      <c r="D1393" s="230" t="s">
        <v>2901</v>
      </c>
      <c r="E1393" s="230" t="s">
        <v>141</v>
      </c>
      <c r="F1393" s="230">
        <v>36252</v>
      </c>
      <c r="G1393" s="230" t="s">
        <v>276</v>
      </c>
      <c r="H1393" s="230" t="s">
        <v>1377</v>
      </c>
      <c r="I1393" s="230" t="s">
        <v>1412</v>
      </c>
      <c r="J1393" s="230" t="s">
        <v>291</v>
      </c>
      <c r="K1393" s="230">
        <v>2016</v>
      </c>
      <c r="L1393" s="230" t="s">
        <v>276</v>
      </c>
    </row>
    <row r="1394" spans="1:22" ht="17.25" customHeight="1" x14ac:dyDescent="0.3">
      <c r="A1394" s="230">
        <v>422160</v>
      </c>
      <c r="B1394" s="230" t="s">
        <v>2902</v>
      </c>
      <c r="C1394" s="230" t="s">
        <v>544</v>
      </c>
      <c r="D1394" s="230" t="s">
        <v>650</v>
      </c>
      <c r="E1394" s="230" t="s">
        <v>142</v>
      </c>
      <c r="F1394" s="230">
        <v>34486</v>
      </c>
      <c r="G1394" s="230" t="s">
        <v>276</v>
      </c>
      <c r="H1394" s="230" t="s">
        <v>1377</v>
      </c>
      <c r="I1394" s="230" t="s">
        <v>1412</v>
      </c>
      <c r="K1394" s="230">
        <v>2016</v>
      </c>
      <c r="L1394" s="230" t="s">
        <v>276</v>
      </c>
      <c r="V1394" s="230" t="s">
        <v>882</v>
      </c>
    </row>
    <row r="1395" spans="1:22" ht="17.25" customHeight="1" x14ac:dyDescent="0.3">
      <c r="A1395" s="230">
        <v>423195</v>
      </c>
      <c r="B1395" s="230" t="s">
        <v>2908</v>
      </c>
      <c r="C1395" s="230" t="s">
        <v>98</v>
      </c>
      <c r="D1395" s="230" t="s">
        <v>129</v>
      </c>
      <c r="E1395" s="230" t="s">
        <v>142</v>
      </c>
      <c r="F1395" s="230">
        <v>35921</v>
      </c>
      <c r="G1395" s="230" t="s">
        <v>276</v>
      </c>
      <c r="H1395" s="230" t="s">
        <v>1377</v>
      </c>
      <c r="I1395" s="230" t="s">
        <v>1412</v>
      </c>
      <c r="J1395" s="230" t="s">
        <v>290</v>
      </c>
      <c r="K1395" s="230">
        <v>2017</v>
      </c>
      <c r="L1395" s="230" t="s">
        <v>276</v>
      </c>
    </row>
    <row r="1396" spans="1:22" ht="17.25" customHeight="1" x14ac:dyDescent="0.3">
      <c r="A1396" s="230">
        <v>421051</v>
      </c>
      <c r="B1396" s="230" t="s">
        <v>2909</v>
      </c>
      <c r="C1396" s="230" t="s">
        <v>402</v>
      </c>
      <c r="D1396" s="230" t="s">
        <v>197</v>
      </c>
      <c r="E1396" s="230" t="s">
        <v>142</v>
      </c>
      <c r="F1396" s="230">
        <v>35947</v>
      </c>
      <c r="G1396" s="230" t="s">
        <v>276</v>
      </c>
      <c r="H1396" s="230" t="s">
        <v>1377</v>
      </c>
      <c r="I1396" s="230" t="s">
        <v>1412</v>
      </c>
      <c r="J1396" s="230" t="s">
        <v>290</v>
      </c>
      <c r="K1396" s="230">
        <v>2017</v>
      </c>
      <c r="L1396" s="230" t="s">
        <v>276</v>
      </c>
    </row>
    <row r="1397" spans="1:22" ht="17.25" customHeight="1" x14ac:dyDescent="0.3">
      <c r="A1397" s="230">
        <v>422981</v>
      </c>
      <c r="B1397" s="230" t="s">
        <v>2910</v>
      </c>
      <c r="C1397" s="230" t="s">
        <v>83</v>
      </c>
      <c r="D1397" s="230" t="s">
        <v>2911</v>
      </c>
      <c r="E1397" s="230" t="s">
        <v>142</v>
      </c>
      <c r="F1397" s="230">
        <v>36086</v>
      </c>
      <c r="G1397" s="230" t="s">
        <v>276</v>
      </c>
      <c r="H1397" s="230" t="s">
        <v>1377</v>
      </c>
      <c r="I1397" s="230" t="s">
        <v>1412</v>
      </c>
      <c r="J1397" s="230" t="s">
        <v>290</v>
      </c>
      <c r="K1397" s="230">
        <v>2017</v>
      </c>
      <c r="L1397" s="230" t="s">
        <v>276</v>
      </c>
    </row>
    <row r="1398" spans="1:22" ht="17.25" customHeight="1" x14ac:dyDescent="0.3">
      <c r="A1398" s="230">
        <v>424168</v>
      </c>
      <c r="B1398" s="230" t="s">
        <v>2914</v>
      </c>
      <c r="C1398" s="230" t="s">
        <v>88</v>
      </c>
      <c r="D1398" s="230" t="s">
        <v>2915</v>
      </c>
      <c r="E1398" s="230" t="s">
        <v>142</v>
      </c>
      <c r="F1398" s="230">
        <v>36329</v>
      </c>
      <c r="G1398" s="230" t="s">
        <v>2292</v>
      </c>
      <c r="H1398" s="230" t="s">
        <v>1377</v>
      </c>
      <c r="I1398" s="230" t="s">
        <v>1412</v>
      </c>
      <c r="J1398" s="230" t="s">
        <v>290</v>
      </c>
      <c r="K1398" s="230">
        <v>2017</v>
      </c>
      <c r="L1398" s="230" t="s">
        <v>276</v>
      </c>
    </row>
    <row r="1399" spans="1:22" ht="17.25" customHeight="1" x14ac:dyDescent="0.3">
      <c r="A1399" s="230">
        <v>422974</v>
      </c>
      <c r="B1399" s="230" t="s">
        <v>2918</v>
      </c>
      <c r="C1399" s="230" t="s">
        <v>238</v>
      </c>
      <c r="D1399" s="230" t="s">
        <v>230</v>
      </c>
      <c r="E1399" s="230" t="s">
        <v>142</v>
      </c>
      <c r="F1399" s="230">
        <v>36397</v>
      </c>
      <c r="G1399" s="230" t="s">
        <v>282</v>
      </c>
      <c r="H1399" s="230" t="s">
        <v>1377</v>
      </c>
      <c r="I1399" s="230" t="s">
        <v>1412</v>
      </c>
      <c r="J1399" s="230" t="s">
        <v>290</v>
      </c>
      <c r="K1399" s="230">
        <v>2017</v>
      </c>
      <c r="L1399" s="230" t="s">
        <v>276</v>
      </c>
    </row>
    <row r="1400" spans="1:22" ht="17.25" customHeight="1" x14ac:dyDescent="0.3">
      <c r="A1400" s="230">
        <v>422601</v>
      </c>
      <c r="B1400" s="230" t="s">
        <v>2925</v>
      </c>
      <c r="C1400" s="230" t="s">
        <v>126</v>
      </c>
      <c r="D1400" s="230" t="s">
        <v>217</v>
      </c>
      <c r="E1400" s="230" t="s">
        <v>142</v>
      </c>
      <c r="F1400" s="230">
        <v>36526</v>
      </c>
      <c r="G1400" s="230" t="s">
        <v>276</v>
      </c>
      <c r="H1400" s="230" t="s">
        <v>1377</v>
      </c>
      <c r="I1400" s="230" t="s">
        <v>1412</v>
      </c>
      <c r="J1400" s="230" t="s">
        <v>290</v>
      </c>
      <c r="K1400" s="230">
        <v>2017</v>
      </c>
      <c r="L1400" s="230" t="s">
        <v>276</v>
      </c>
    </row>
    <row r="1401" spans="1:22" ht="17.25" customHeight="1" x14ac:dyDescent="0.3">
      <c r="A1401" s="230">
        <v>424215</v>
      </c>
      <c r="B1401" s="230" t="s">
        <v>2929</v>
      </c>
      <c r="C1401" s="230" t="s">
        <v>542</v>
      </c>
      <c r="D1401" s="230" t="s">
        <v>500</v>
      </c>
      <c r="E1401" s="230" t="s">
        <v>141</v>
      </c>
      <c r="F1401" s="230">
        <v>36526</v>
      </c>
      <c r="G1401" s="230" t="s">
        <v>276</v>
      </c>
      <c r="H1401" s="230" t="s">
        <v>1377</v>
      </c>
      <c r="I1401" s="230" t="s">
        <v>1412</v>
      </c>
      <c r="J1401" s="230" t="s">
        <v>290</v>
      </c>
      <c r="K1401" s="230">
        <v>2017</v>
      </c>
      <c r="L1401" s="230" t="s">
        <v>276</v>
      </c>
    </row>
    <row r="1402" spans="1:22" ht="17.25" customHeight="1" x14ac:dyDescent="0.3">
      <c r="A1402" s="230">
        <v>423123</v>
      </c>
      <c r="B1402" s="230" t="s">
        <v>2931</v>
      </c>
      <c r="C1402" s="230" t="s">
        <v>375</v>
      </c>
      <c r="D1402" s="230" t="s">
        <v>342</v>
      </c>
      <c r="E1402" s="230" t="s">
        <v>142</v>
      </c>
      <c r="F1402" s="230">
        <v>36800</v>
      </c>
      <c r="G1402" s="230" t="s">
        <v>276</v>
      </c>
      <c r="H1402" s="230" t="s">
        <v>1377</v>
      </c>
      <c r="I1402" s="230" t="s">
        <v>1412</v>
      </c>
      <c r="J1402" s="230" t="s">
        <v>290</v>
      </c>
      <c r="K1402" s="230">
        <v>2017</v>
      </c>
      <c r="L1402" s="230" t="s">
        <v>276</v>
      </c>
    </row>
    <row r="1403" spans="1:22" ht="17.25" customHeight="1" x14ac:dyDescent="0.3">
      <c r="A1403" s="230">
        <v>423196</v>
      </c>
      <c r="B1403" s="230" t="s">
        <v>2933</v>
      </c>
      <c r="C1403" s="230" t="s">
        <v>1020</v>
      </c>
      <c r="D1403" s="230" t="s">
        <v>366</v>
      </c>
      <c r="E1403" s="230" t="s">
        <v>142</v>
      </c>
      <c r="F1403" s="230">
        <v>33251</v>
      </c>
      <c r="G1403" s="230" t="s">
        <v>276</v>
      </c>
      <c r="H1403" s="230" t="s">
        <v>1377</v>
      </c>
      <c r="I1403" s="230" t="s">
        <v>1412</v>
      </c>
      <c r="J1403" s="230" t="s">
        <v>291</v>
      </c>
      <c r="K1403" s="230">
        <v>2017</v>
      </c>
      <c r="L1403" s="230" t="s">
        <v>276</v>
      </c>
    </row>
    <row r="1404" spans="1:22" ht="17.25" customHeight="1" x14ac:dyDescent="0.3">
      <c r="A1404" s="230">
        <v>423732</v>
      </c>
      <c r="B1404" s="230" t="s">
        <v>2934</v>
      </c>
      <c r="C1404" s="230" t="s">
        <v>904</v>
      </c>
      <c r="D1404" s="230" t="s">
        <v>250</v>
      </c>
      <c r="E1404" s="230" t="s">
        <v>141</v>
      </c>
      <c r="F1404" s="230">
        <v>35065</v>
      </c>
      <c r="G1404" s="230" t="s">
        <v>276</v>
      </c>
      <c r="H1404" s="230" t="s">
        <v>1377</v>
      </c>
      <c r="I1404" s="230" t="s">
        <v>1412</v>
      </c>
      <c r="J1404" s="230" t="s">
        <v>291</v>
      </c>
      <c r="K1404" s="230">
        <v>2017</v>
      </c>
      <c r="L1404" s="230" t="s">
        <v>276</v>
      </c>
    </row>
    <row r="1405" spans="1:22" ht="17.25" customHeight="1" x14ac:dyDescent="0.3">
      <c r="A1405" s="230">
        <v>422810</v>
      </c>
      <c r="B1405" s="230" t="s">
        <v>2938</v>
      </c>
      <c r="C1405" s="230" t="s">
        <v>103</v>
      </c>
      <c r="D1405" s="230" t="s">
        <v>378</v>
      </c>
      <c r="E1405" s="230" t="s">
        <v>142</v>
      </c>
      <c r="F1405" s="230">
        <v>36077</v>
      </c>
      <c r="G1405" s="230" t="s">
        <v>276</v>
      </c>
      <c r="H1405" s="230" t="s">
        <v>1377</v>
      </c>
      <c r="I1405" s="230" t="s">
        <v>1412</v>
      </c>
      <c r="J1405" s="230" t="s">
        <v>291</v>
      </c>
      <c r="K1405" s="230">
        <v>2017</v>
      </c>
      <c r="L1405" s="230" t="s">
        <v>276</v>
      </c>
    </row>
    <row r="1406" spans="1:22" ht="17.25" customHeight="1" x14ac:dyDescent="0.3">
      <c r="A1406" s="230">
        <v>423057</v>
      </c>
      <c r="B1406" s="230" t="s">
        <v>2939</v>
      </c>
      <c r="C1406" s="230" t="s">
        <v>702</v>
      </c>
      <c r="D1406" s="230" t="s">
        <v>1070</v>
      </c>
      <c r="E1406" s="230" t="s">
        <v>142</v>
      </c>
      <c r="F1406" s="230">
        <v>36161</v>
      </c>
      <c r="G1406" s="230" t="s">
        <v>276</v>
      </c>
      <c r="H1406" s="230" t="s">
        <v>1377</v>
      </c>
      <c r="I1406" s="230" t="s">
        <v>1412</v>
      </c>
      <c r="J1406" s="230" t="s">
        <v>291</v>
      </c>
      <c r="K1406" s="230">
        <v>2017</v>
      </c>
      <c r="L1406" s="230" t="s">
        <v>276</v>
      </c>
    </row>
    <row r="1407" spans="1:22" ht="17.25" customHeight="1" x14ac:dyDescent="0.3">
      <c r="A1407" s="230">
        <v>423266</v>
      </c>
      <c r="B1407" s="230" t="s">
        <v>2940</v>
      </c>
      <c r="C1407" s="230" t="s">
        <v>2779</v>
      </c>
      <c r="D1407" s="230" t="s">
        <v>229</v>
      </c>
      <c r="E1407" s="230" t="s">
        <v>142</v>
      </c>
      <c r="F1407" s="230">
        <v>36161</v>
      </c>
      <c r="G1407" s="230" t="s">
        <v>276</v>
      </c>
      <c r="H1407" s="230" t="s">
        <v>1377</v>
      </c>
      <c r="I1407" s="230" t="s">
        <v>1412</v>
      </c>
      <c r="J1407" s="230" t="s">
        <v>291</v>
      </c>
      <c r="K1407" s="230">
        <v>2017</v>
      </c>
      <c r="L1407" s="230" t="s">
        <v>276</v>
      </c>
    </row>
    <row r="1408" spans="1:22" ht="17.25" customHeight="1" x14ac:dyDescent="0.3">
      <c r="A1408" s="230">
        <v>424036</v>
      </c>
      <c r="B1408" s="230" t="s">
        <v>2941</v>
      </c>
      <c r="C1408" s="230" t="s">
        <v>104</v>
      </c>
      <c r="D1408" s="230" t="s">
        <v>800</v>
      </c>
      <c r="E1408" s="230" t="s">
        <v>142</v>
      </c>
      <c r="F1408" s="230">
        <v>36232</v>
      </c>
      <c r="G1408" s="230" t="s">
        <v>276</v>
      </c>
      <c r="H1408" s="230" t="s">
        <v>1377</v>
      </c>
      <c r="I1408" s="230" t="s">
        <v>1412</v>
      </c>
      <c r="J1408" s="230" t="s">
        <v>291</v>
      </c>
      <c r="K1408" s="230">
        <v>2017</v>
      </c>
      <c r="L1408" s="230" t="s">
        <v>276</v>
      </c>
    </row>
    <row r="1409" spans="1:22" ht="17.25" customHeight="1" x14ac:dyDescent="0.3">
      <c r="A1409" s="230">
        <v>422518</v>
      </c>
      <c r="B1409" s="230" t="s">
        <v>2942</v>
      </c>
      <c r="C1409" s="230" t="s">
        <v>103</v>
      </c>
      <c r="D1409" s="230" t="s">
        <v>457</v>
      </c>
      <c r="E1409" s="230" t="s">
        <v>141</v>
      </c>
      <c r="F1409" s="230">
        <v>36263</v>
      </c>
      <c r="G1409" s="230" t="s">
        <v>276</v>
      </c>
      <c r="H1409" s="230" t="s">
        <v>1377</v>
      </c>
      <c r="I1409" s="230" t="s">
        <v>1412</v>
      </c>
      <c r="J1409" s="230" t="s">
        <v>291</v>
      </c>
      <c r="K1409" s="230">
        <v>2017</v>
      </c>
      <c r="L1409" s="230" t="s">
        <v>276</v>
      </c>
    </row>
    <row r="1410" spans="1:22" ht="17.25" customHeight="1" x14ac:dyDescent="0.3">
      <c r="A1410" s="230">
        <v>423503</v>
      </c>
      <c r="B1410" s="230" t="s">
        <v>2943</v>
      </c>
      <c r="C1410" s="230" t="s">
        <v>1020</v>
      </c>
      <c r="D1410" s="230" t="s">
        <v>447</v>
      </c>
      <c r="E1410" s="230" t="s">
        <v>142</v>
      </c>
      <c r="F1410" s="230">
        <v>36313</v>
      </c>
      <c r="G1410" s="230" t="s">
        <v>276</v>
      </c>
      <c r="H1410" s="230" t="s">
        <v>1377</v>
      </c>
      <c r="I1410" s="230" t="s">
        <v>1412</v>
      </c>
      <c r="J1410" s="230" t="s">
        <v>291</v>
      </c>
      <c r="K1410" s="230">
        <v>2017</v>
      </c>
      <c r="L1410" s="230" t="s">
        <v>276</v>
      </c>
    </row>
    <row r="1411" spans="1:22" ht="17.25" customHeight="1" x14ac:dyDescent="0.3">
      <c r="A1411" s="230">
        <v>422989</v>
      </c>
      <c r="B1411" s="230" t="s">
        <v>2945</v>
      </c>
      <c r="C1411" s="230" t="s">
        <v>128</v>
      </c>
      <c r="D1411" s="230" t="s">
        <v>2124</v>
      </c>
      <c r="E1411" s="230" t="s">
        <v>142</v>
      </c>
      <c r="F1411" s="230">
        <v>36526</v>
      </c>
      <c r="G1411" s="230" t="s">
        <v>276</v>
      </c>
      <c r="H1411" s="230" t="s">
        <v>1377</v>
      </c>
      <c r="I1411" s="230" t="s">
        <v>1412</v>
      </c>
      <c r="J1411" s="230" t="s">
        <v>291</v>
      </c>
      <c r="K1411" s="230">
        <v>2017</v>
      </c>
      <c r="L1411" s="230" t="s">
        <v>276</v>
      </c>
    </row>
    <row r="1412" spans="1:22" ht="17.25" customHeight="1" x14ac:dyDescent="0.3">
      <c r="A1412" s="230">
        <v>424148</v>
      </c>
      <c r="B1412" s="230" t="s">
        <v>2946</v>
      </c>
      <c r="C1412" s="230" t="s">
        <v>61</v>
      </c>
      <c r="D1412" s="230" t="s">
        <v>447</v>
      </c>
      <c r="E1412" s="230" t="s">
        <v>142</v>
      </c>
      <c r="F1412" s="230">
        <v>36526</v>
      </c>
      <c r="G1412" s="230" t="s">
        <v>276</v>
      </c>
      <c r="H1412" s="230" t="s">
        <v>1377</v>
      </c>
      <c r="I1412" s="230" t="s">
        <v>1412</v>
      </c>
      <c r="J1412" s="230" t="s">
        <v>291</v>
      </c>
      <c r="K1412" s="230">
        <v>2017</v>
      </c>
      <c r="L1412" s="230" t="s">
        <v>276</v>
      </c>
    </row>
    <row r="1413" spans="1:22" ht="17.25" customHeight="1" x14ac:dyDescent="0.3">
      <c r="A1413" s="230">
        <v>422922</v>
      </c>
      <c r="B1413" s="230" t="s">
        <v>2947</v>
      </c>
      <c r="C1413" s="230" t="s">
        <v>499</v>
      </c>
      <c r="D1413" s="230" t="s">
        <v>194</v>
      </c>
      <c r="E1413" s="230" t="s">
        <v>141</v>
      </c>
      <c r="F1413" s="230">
        <v>36526</v>
      </c>
      <c r="G1413" s="230" t="s">
        <v>276</v>
      </c>
      <c r="H1413" s="230" t="s">
        <v>1377</v>
      </c>
      <c r="I1413" s="230" t="s">
        <v>1412</v>
      </c>
      <c r="J1413" s="230" t="s">
        <v>291</v>
      </c>
      <c r="K1413" s="230">
        <v>2017</v>
      </c>
      <c r="L1413" s="230" t="s">
        <v>276</v>
      </c>
    </row>
    <row r="1414" spans="1:22" ht="17.25" customHeight="1" x14ac:dyDescent="0.3">
      <c r="A1414" s="230">
        <v>422727</v>
      </c>
      <c r="B1414" s="230" t="s">
        <v>2948</v>
      </c>
      <c r="C1414" s="230" t="s">
        <v>640</v>
      </c>
      <c r="D1414" s="230" t="s">
        <v>129</v>
      </c>
      <c r="E1414" s="230" t="s">
        <v>142</v>
      </c>
      <c r="F1414" s="230">
        <v>36535</v>
      </c>
      <c r="G1414" s="230" t="s">
        <v>276</v>
      </c>
      <c r="H1414" s="230" t="s">
        <v>1377</v>
      </c>
      <c r="I1414" s="230" t="s">
        <v>1412</v>
      </c>
      <c r="J1414" s="230" t="s">
        <v>291</v>
      </c>
      <c r="K1414" s="230">
        <v>2017</v>
      </c>
      <c r="L1414" s="230" t="s">
        <v>276</v>
      </c>
    </row>
    <row r="1415" spans="1:22" ht="17.25" customHeight="1" x14ac:dyDescent="0.3">
      <c r="A1415" s="230">
        <v>423690</v>
      </c>
      <c r="B1415" s="230" t="s">
        <v>2949</v>
      </c>
      <c r="C1415" s="230" t="s">
        <v>2950</v>
      </c>
      <c r="D1415" s="230" t="s">
        <v>2951</v>
      </c>
      <c r="E1415" s="230" t="s">
        <v>141</v>
      </c>
      <c r="F1415" s="230">
        <v>35916</v>
      </c>
      <c r="G1415" s="230" t="s">
        <v>276</v>
      </c>
      <c r="H1415" s="230" t="s">
        <v>1377</v>
      </c>
      <c r="I1415" s="230" t="s">
        <v>1412</v>
      </c>
      <c r="J1415" s="230" t="s">
        <v>291</v>
      </c>
      <c r="K1415" s="230">
        <v>2017</v>
      </c>
      <c r="L1415" s="230" t="s">
        <v>276</v>
      </c>
    </row>
    <row r="1416" spans="1:22" ht="17.25" customHeight="1" x14ac:dyDescent="0.3">
      <c r="A1416" s="230">
        <v>422985</v>
      </c>
      <c r="B1416" s="230" t="s">
        <v>2952</v>
      </c>
      <c r="C1416" s="230" t="s">
        <v>419</v>
      </c>
      <c r="D1416" s="230" t="s">
        <v>135</v>
      </c>
      <c r="E1416" s="230" t="s">
        <v>142</v>
      </c>
      <c r="F1416" s="230">
        <v>35920</v>
      </c>
      <c r="G1416" s="230" t="s">
        <v>276</v>
      </c>
      <c r="H1416" s="230" t="s">
        <v>1377</v>
      </c>
      <c r="I1416" s="230" t="s">
        <v>1412</v>
      </c>
      <c r="J1416" s="230" t="s">
        <v>291</v>
      </c>
      <c r="K1416" s="230">
        <v>2017</v>
      </c>
      <c r="L1416" s="230" t="s">
        <v>276</v>
      </c>
    </row>
    <row r="1417" spans="1:22" ht="17.25" customHeight="1" x14ac:dyDescent="0.3">
      <c r="A1417" s="230">
        <v>418585</v>
      </c>
      <c r="B1417" s="230" t="s">
        <v>2957</v>
      </c>
      <c r="C1417" s="230" t="s">
        <v>76</v>
      </c>
      <c r="D1417" s="230" t="s">
        <v>507</v>
      </c>
      <c r="E1417" s="230" t="s">
        <v>141</v>
      </c>
      <c r="F1417" s="230">
        <v>34335</v>
      </c>
      <c r="G1417" s="230" t="s">
        <v>276</v>
      </c>
      <c r="H1417" s="230" t="s">
        <v>1377</v>
      </c>
      <c r="I1417" s="230" t="s">
        <v>1412</v>
      </c>
      <c r="J1417" s="230" t="s">
        <v>290</v>
      </c>
      <c r="K1417" s="230">
        <v>43142</v>
      </c>
      <c r="L1417" s="230" t="s">
        <v>276</v>
      </c>
      <c r="S1417" s="230" t="s">
        <v>882</v>
      </c>
      <c r="U1417" s="230" t="s">
        <v>882</v>
      </c>
      <c r="V1417" s="230" t="s">
        <v>882</v>
      </c>
    </row>
    <row r="1418" spans="1:22" ht="17.25" customHeight="1" x14ac:dyDescent="0.3">
      <c r="A1418" s="230">
        <v>413345</v>
      </c>
      <c r="B1418" s="230" t="s">
        <v>2960</v>
      </c>
      <c r="C1418" s="230" t="s">
        <v>343</v>
      </c>
      <c r="D1418" s="230" t="s">
        <v>2961</v>
      </c>
      <c r="E1418" s="230" t="s">
        <v>141</v>
      </c>
      <c r="F1418" s="230">
        <v>32250</v>
      </c>
      <c r="G1418" s="230" t="s">
        <v>276</v>
      </c>
      <c r="H1418" s="230" t="s">
        <v>1377</v>
      </c>
      <c r="I1418" s="230" t="s">
        <v>1412</v>
      </c>
      <c r="J1418" s="230" t="s">
        <v>290</v>
      </c>
      <c r="L1418" s="230" t="s">
        <v>276</v>
      </c>
    </row>
    <row r="1419" spans="1:22" ht="17.25" customHeight="1" x14ac:dyDescent="0.3">
      <c r="A1419" s="230">
        <v>417472</v>
      </c>
      <c r="B1419" s="230" t="s">
        <v>2962</v>
      </c>
      <c r="C1419" s="230" t="s">
        <v>445</v>
      </c>
      <c r="D1419" s="230" t="s">
        <v>207</v>
      </c>
      <c r="E1419" s="230" t="s">
        <v>141</v>
      </c>
      <c r="F1419" s="230">
        <v>35065</v>
      </c>
      <c r="G1419" s="230" t="s">
        <v>276</v>
      </c>
      <c r="H1419" s="230" t="s">
        <v>1377</v>
      </c>
      <c r="I1419" s="230" t="s">
        <v>1412</v>
      </c>
      <c r="J1419" s="230" t="s">
        <v>290</v>
      </c>
      <c r="L1419" s="230" t="s">
        <v>276</v>
      </c>
      <c r="N1419" s="230">
        <v>2775</v>
      </c>
      <c r="O1419" s="230">
        <v>44388.566805555558</v>
      </c>
      <c r="P1419" s="230">
        <v>15000</v>
      </c>
    </row>
    <row r="1420" spans="1:22" ht="17.25" customHeight="1" x14ac:dyDescent="0.3">
      <c r="A1420" s="230">
        <v>404926</v>
      </c>
      <c r="B1420" s="230" t="s">
        <v>2963</v>
      </c>
      <c r="C1420" s="230" t="s">
        <v>388</v>
      </c>
      <c r="D1420" s="230" t="s">
        <v>543</v>
      </c>
      <c r="E1420" s="230" t="s">
        <v>141</v>
      </c>
      <c r="F1420" s="230">
        <v>31695</v>
      </c>
      <c r="G1420" s="230" t="s">
        <v>276</v>
      </c>
      <c r="H1420" s="230" t="s">
        <v>1377</v>
      </c>
      <c r="I1420" s="230" t="s">
        <v>1412</v>
      </c>
      <c r="J1420" s="230" t="s">
        <v>291</v>
      </c>
      <c r="L1420" s="230" t="s">
        <v>276</v>
      </c>
      <c r="S1420" s="230" t="s">
        <v>882</v>
      </c>
      <c r="T1420" s="230" t="s">
        <v>882</v>
      </c>
      <c r="U1420" s="230" t="s">
        <v>882</v>
      </c>
      <c r="V1420" s="230" t="s">
        <v>882</v>
      </c>
    </row>
    <row r="1421" spans="1:22" ht="17.25" customHeight="1" x14ac:dyDescent="0.3">
      <c r="A1421" s="230">
        <v>424356</v>
      </c>
      <c r="B1421" s="230" t="s">
        <v>2964</v>
      </c>
      <c r="C1421" s="230" t="s">
        <v>57</v>
      </c>
      <c r="D1421" s="230" t="s">
        <v>226</v>
      </c>
      <c r="E1421" s="230" t="s">
        <v>142</v>
      </c>
      <c r="F1421" s="230">
        <v>32970</v>
      </c>
      <c r="G1421" s="230" t="s">
        <v>1380</v>
      </c>
      <c r="H1421" s="230" t="s">
        <v>1377</v>
      </c>
      <c r="I1421" s="230" t="s">
        <v>1412</v>
      </c>
      <c r="J1421" s="230" t="s">
        <v>291</v>
      </c>
      <c r="K1421" s="230">
        <v>2008</v>
      </c>
      <c r="L1421" s="230" t="s">
        <v>1380</v>
      </c>
    </row>
    <row r="1422" spans="1:22" ht="17.25" customHeight="1" x14ac:dyDescent="0.3">
      <c r="A1422" s="230">
        <v>425460</v>
      </c>
      <c r="B1422" s="230" t="s">
        <v>2966</v>
      </c>
      <c r="C1422" s="230" t="s">
        <v>107</v>
      </c>
      <c r="D1422" s="230" t="s">
        <v>228</v>
      </c>
      <c r="E1422" s="230" t="s">
        <v>141</v>
      </c>
      <c r="F1422" s="230">
        <v>34700</v>
      </c>
      <c r="G1422" s="230" t="s">
        <v>276</v>
      </c>
      <c r="H1422" s="230" t="s">
        <v>1377</v>
      </c>
      <c r="I1422" s="230" t="s">
        <v>1412</v>
      </c>
      <c r="J1422" s="230" t="s">
        <v>290</v>
      </c>
      <c r="K1422" s="230">
        <v>2012</v>
      </c>
      <c r="L1422" s="230" t="s">
        <v>1380</v>
      </c>
    </row>
    <row r="1423" spans="1:22" ht="17.25" customHeight="1" x14ac:dyDescent="0.3">
      <c r="A1423" s="230">
        <v>404279</v>
      </c>
      <c r="B1423" s="230" t="s">
        <v>2969</v>
      </c>
      <c r="C1423" s="230" t="s">
        <v>94</v>
      </c>
      <c r="D1423" s="230" t="s">
        <v>221</v>
      </c>
      <c r="E1423" s="230" t="s">
        <v>141</v>
      </c>
      <c r="F1423" s="230">
        <v>29429</v>
      </c>
      <c r="G1423" s="230" t="s">
        <v>276</v>
      </c>
      <c r="H1423" s="230" t="s">
        <v>1377</v>
      </c>
      <c r="I1423" s="230" t="s">
        <v>1412</v>
      </c>
      <c r="J1423" s="230" t="s">
        <v>290</v>
      </c>
      <c r="K1423" s="230">
        <v>1999</v>
      </c>
      <c r="L1423" s="230" t="s">
        <v>281</v>
      </c>
      <c r="T1423" s="230" t="s">
        <v>882</v>
      </c>
      <c r="U1423" s="230" t="s">
        <v>882</v>
      </c>
      <c r="V1423" s="230" t="s">
        <v>882</v>
      </c>
    </row>
    <row r="1424" spans="1:22" ht="17.25" customHeight="1" x14ac:dyDescent="0.3">
      <c r="A1424" s="230">
        <v>423249</v>
      </c>
      <c r="B1424" s="230" t="s">
        <v>2970</v>
      </c>
      <c r="C1424" s="230" t="s">
        <v>98</v>
      </c>
      <c r="D1424" s="230" t="s">
        <v>997</v>
      </c>
      <c r="E1424" s="230" t="s">
        <v>142</v>
      </c>
      <c r="F1424" s="230">
        <v>21916</v>
      </c>
      <c r="G1424" s="230" t="s">
        <v>276</v>
      </c>
      <c r="H1424" s="230" t="s">
        <v>1377</v>
      </c>
      <c r="I1424" s="230" t="s">
        <v>1412</v>
      </c>
      <c r="J1424" s="230" t="s">
        <v>290</v>
      </c>
      <c r="K1424" s="230">
        <v>2000</v>
      </c>
      <c r="L1424" s="230" t="s">
        <v>281</v>
      </c>
    </row>
    <row r="1425" spans="1:22" ht="17.25" customHeight="1" x14ac:dyDescent="0.3">
      <c r="A1425" s="230">
        <v>424174</v>
      </c>
      <c r="B1425" s="230" t="s">
        <v>2971</v>
      </c>
      <c r="C1425" s="230" t="s">
        <v>63</v>
      </c>
      <c r="D1425" s="230" t="s">
        <v>228</v>
      </c>
      <c r="E1425" s="230" t="s">
        <v>142</v>
      </c>
      <c r="F1425" s="230">
        <v>30214</v>
      </c>
      <c r="G1425" s="230" t="s">
        <v>2972</v>
      </c>
      <c r="H1425" s="230" t="s">
        <v>1377</v>
      </c>
      <c r="I1425" s="230" t="s">
        <v>1412</v>
      </c>
      <c r="J1425" s="230" t="s">
        <v>290</v>
      </c>
      <c r="K1425" s="230">
        <v>2000</v>
      </c>
      <c r="L1425" s="230" t="s">
        <v>281</v>
      </c>
    </row>
    <row r="1426" spans="1:22" ht="17.25" customHeight="1" x14ac:dyDescent="0.3">
      <c r="A1426" s="230">
        <v>418996</v>
      </c>
      <c r="B1426" s="230" t="s">
        <v>2973</v>
      </c>
      <c r="C1426" s="230" t="s">
        <v>83</v>
      </c>
      <c r="D1426" s="230" t="s">
        <v>194</v>
      </c>
      <c r="E1426" s="230" t="s">
        <v>142</v>
      </c>
      <c r="F1426" s="230">
        <v>31500</v>
      </c>
      <c r="G1426" s="230" t="s">
        <v>276</v>
      </c>
      <c r="H1426" s="230" t="s">
        <v>1377</v>
      </c>
      <c r="I1426" s="230" t="s">
        <v>1412</v>
      </c>
      <c r="J1426" s="230" t="s">
        <v>290</v>
      </c>
      <c r="K1426" s="230">
        <v>2003</v>
      </c>
      <c r="L1426" s="230" t="s">
        <v>281</v>
      </c>
    </row>
    <row r="1427" spans="1:22" ht="17.25" customHeight="1" x14ac:dyDescent="0.3">
      <c r="A1427" s="230">
        <v>400587</v>
      </c>
      <c r="B1427" s="230" t="s">
        <v>2974</v>
      </c>
      <c r="C1427" s="230" t="s">
        <v>80</v>
      </c>
      <c r="D1427" s="230" t="s">
        <v>2975</v>
      </c>
      <c r="E1427" s="230" t="s">
        <v>142</v>
      </c>
      <c r="F1427" s="230">
        <v>31512</v>
      </c>
      <c r="G1427" s="230" t="s">
        <v>276</v>
      </c>
      <c r="H1427" s="230" t="s">
        <v>1377</v>
      </c>
      <c r="I1427" s="230" t="s">
        <v>1412</v>
      </c>
      <c r="J1427" s="230" t="s">
        <v>291</v>
      </c>
      <c r="K1427" s="230">
        <v>2003</v>
      </c>
      <c r="L1427" s="230" t="s">
        <v>281</v>
      </c>
      <c r="N1427" s="230">
        <v>2780</v>
      </c>
      <c r="O1427" s="230">
        <v>44390.360011574077</v>
      </c>
      <c r="P1427" s="230">
        <v>39000</v>
      </c>
    </row>
    <row r="1428" spans="1:22" ht="17.25" customHeight="1" x14ac:dyDescent="0.3">
      <c r="A1428" s="230">
        <v>407354</v>
      </c>
      <c r="B1428" s="230" t="s">
        <v>2977</v>
      </c>
      <c r="C1428" s="230" t="s">
        <v>110</v>
      </c>
      <c r="D1428" s="230" t="s">
        <v>2978</v>
      </c>
      <c r="E1428" s="230" t="s">
        <v>141</v>
      </c>
      <c r="F1428" s="230">
        <v>31694</v>
      </c>
      <c r="G1428" s="230" t="s">
        <v>276</v>
      </c>
      <c r="H1428" s="230" t="s">
        <v>1377</v>
      </c>
      <c r="I1428" s="230" t="s">
        <v>1412</v>
      </c>
      <c r="J1428" s="230" t="s">
        <v>290</v>
      </c>
      <c r="K1428" s="230">
        <v>2005</v>
      </c>
      <c r="L1428" s="230" t="s">
        <v>281</v>
      </c>
    </row>
    <row r="1429" spans="1:22" ht="17.25" customHeight="1" x14ac:dyDescent="0.3">
      <c r="A1429" s="230">
        <v>404269</v>
      </c>
      <c r="B1429" s="230" t="s">
        <v>2979</v>
      </c>
      <c r="C1429" s="230" t="s">
        <v>388</v>
      </c>
      <c r="D1429" s="230" t="s">
        <v>2980</v>
      </c>
      <c r="E1429" s="230" t="s">
        <v>142</v>
      </c>
      <c r="F1429" s="230">
        <v>32110</v>
      </c>
      <c r="G1429" s="230" t="s">
        <v>2981</v>
      </c>
      <c r="H1429" s="230" t="s">
        <v>1377</v>
      </c>
      <c r="I1429" s="230" t="s">
        <v>1412</v>
      </c>
      <c r="J1429" s="230" t="s">
        <v>291</v>
      </c>
      <c r="K1429" s="230">
        <v>2005</v>
      </c>
      <c r="L1429" s="230" t="s">
        <v>281</v>
      </c>
    </row>
    <row r="1430" spans="1:22" ht="17.25" customHeight="1" x14ac:dyDescent="0.3">
      <c r="A1430" s="230">
        <v>409040</v>
      </c>
      <c r="B1430" s="230" t="s">
        <v>2982</v>
      </c>
      <c r="C1430" s="230" t="s">
        <v>2983</v>
      </c>
      <c r="D1430" s="230" t="s">
        <v>2984</v>
      </c>
      <c r="E1430" s="230" t="s">
        <v>142</v>
      </c>
      <c r="F1430" s="230">
        <v>31778</v>
      </c>
      <c r="G1430" s="230" t="s">
        <v>276</v>
      </c>
      <c r="H1430" s="230" t="s">
        <v>1377</v>
      </c>
      <c r="I1430" s="230" t="s">
        <v>1412</v>
      </c>
      <c r="J1430" s="230" t="s">
        <v>290</v>
      </c>
      <c r="K1430" s="230">
        <v>2006</v>
      </c>
      <c r="L1430" s="230" t="s">
        <v>281</v>
      </c>
      <c r="S1430" s="230" t="s">
        <v>882</v>
      </c>
      <c r="T1430" s="230" t="s">
        <v>882</v>
      </c>
      <c r="U1430" s="230" t="s">
        <v>882</v>
      </c>
      <c r="V1430" s="230" t="s">
        <v>882</v>
      </c>
    </row>
    <row r="1431" spans="1:22" ht="17.25" customHeight="1" x14ac:dyDescent="0.3">
      <c r="A1431" s="230">
        <v>421998</v>
      </c>
      <c r="B1431" s="230" t="s">
        <v>2986</v>
      </c>
      <c r="C1431" s="230" t="s">
        <v>104</v>
      </c>
      <c r="D1431" s="230" t="s">
        <v>211</v>
      </c>
      <c r="E1431" s="230" t="s">
        <v>141</v>
      </c>
      <c r="F1431" s="230">
        <v>33123</v>
      </c>
      <c r="G1431" s="230" t="s">
        <v>276</v>
      </c>
      <c r="H1431" s="230" t="s">
        <v>1377</v>
      </c>
      <c r="I1431" s="230" t="s">
        <v>1412</v>
      </c>
      <c r="J1431" s="230" t="s">
        <v>290</v>
      </c>
      <c r="K1431" s="230">
        <v>2008</v>
      </c>
      <c r="L1431" s="230" t="s">
        <v>281</v>
      </c>
    </row>
    <row r="1432" spans="1:22" ht="17.25" customHeight="1" x14ac:dyDescent="0.3">
      <c r="A1432" s="230">
        <v>412014</v>
      </c>
      <c r="B1432" s="230" t="s">
        <v>2987</v>
      </c>
      <c r="C1432" s="230" t="s">
        <v>2625</v>
      </c>
      <c r="D1432" s="230" t="s">
        <v>191</v>
      </c>
      <c r="E1432" s="230" t="s">
        <v>142</v>
      </c>
      <c r="F1432" s="230">
        <v>32763</v>
      </c>
      <c r="G1432" s="230" t="s">
        <v>276</v>
      </c>
      <c r="H1432" s="230" t="s">
        <v>1377</v>
      </c>
      <c r="I1432" s="230" t="s">
        <v>1412</v>
      </c>
      <c r="J1432" s="230" t="s">
        <v>291</v>
      </c>
      <c r="K1432" s="230">
        <v>2009</v>
      </c>
      <c r="L1432" s="230" t="s">
        <v>281</v>
      </c>
    </row>
    <row r="1433" spans="1:22" ht="17.25" customHeight="1" x14ac:dyDescent="0.3">
      <c r="A1433" s="230">
        <v>417711</v>
      </c>
      <c r="B1433" s="230" t="s">
        <v>2989</v>
      </c>
      <c r="C1433" s="230" t="s">
        <v>80</v>
      </c>
      <c r="D1433" s="230" t="s">
        <v>794</v>
      </c>
      <c r="E1433" s="230" t="s">
        <v>141</v>
      </c>
      <c r="F1433" s="230">
        <v>33970</v>
      </c>
      <c r="G1433" s="230" t="s">
        <v>276</v>
      </c>
      <c r="H1433" s="230" t="s">
        <v>1377</v>
      </c>
      <c r="I1433" s="230" t="s">
        <v>1412</v>
      </c>
      <c r="J1433" s="230" t="s">
        <v>290</v>
      </c>
      <c r="K1433" s="230">
        <v>2010</v>
      </c>
      <c r="L1433" s="230" t="s">
        <v>281</v>
      </c>
    </row>
    <row r="1434" spans="1:22" ht="17.25" customHeight="1" x14ac:dyDescent="0.3">
      <c r="A1434" s="230">
        <v>414292</v>
      </c>
      <c r="B1434" s="230" t="s">
        <v>2990</v>
      </c>
      <c r="C1434" s="230" t="s">
        <v>112</v>
      </c>
      <c r="D1434" s="230" t="s">
        <v>1553</v>
      </c>
      <c r="E1434" s="230" t="s">
        <v>142</v>
      </c>
      <c r="F1434" s="230">
        <v>33365</v>
      </c>
      <c r="G1434" s="230" t="s">
        <v>276</v>
      </c>
      <c r="H1434" s="230" t="s">
        <v>1377</v>
      </c>
      <c r="I1434" s="230" t="s">
        <v>1412</v>
      </c>
      <c r="J1434" s="230" t="s">
        <v>291</v>
      </c>
      <c r="K1434" s="230">
        <v>2010</v>
      </c>
      <c r="L1434" s="230" t="s">
        <v>281</v>
      </c>
    </row>
    <row r="1435" spans="1:22" ht="17.25" customHeight="1" x14ac:dyDescent="0.3">
      <c r="A1435" s="230">
        <v>422923</v>
      </c>
      <c r="B1435" s="230" t="s">
        <v>2991</v>
      </c>
      <c r="C1435" s="230" t="s">
        <v>2792</v>
      </c>
      <c r="D1435" s="230" t="s">
        <v>507</v>
      </c>
      <c r="E1435" s="230" t="s">
        <v>142</v>
      </c>
      <c r="F1435" s="230">
        <v>33402</v>
      </c>
      <c r="G1435" s="230" t="s">
        <v>276</v>
      </c>
      <c r="H1435" s="230" t="s">
        <v>1377</v>
      </c>
      <c r="I1435" s="230" t="s">
        <v>1412</v>
      </c>
      <c r="J1435" s="230" t="s">
        <v>291</v>
      </c>
      <c r="K1435" s="230">
        <v>2010</v>
      </c>
      <c r="L1435" s="230" t="s">
        <v>281</v>
      </c>
    </row>
    <row r="1436" spans="1:22" ht="17.25" customHeight="1" x14ac:dyDescent="0.3">
      <c r="A1436" s="230">
        <v>423426</v>
      </c>
      <c r="B1436" s="230" t="s">
        <v>2992</v>
      </c>
      <c r="C1436" s="230" t="s">
        <v>906</v>
      </c>
      <c r="D1436" s="230" t="s">
        <v>247</v>
      </c>
      <c r="E1436" s="230" t="s">
        <v>141</v>
      </c>
      <c r="F1436" s="230">
        <v>33356</v>
      </c>
      <c r="G1436" s="230" t="s">
        <v>1957</v>
      </c>
      <c r="H1436" s="230" t="s">
        <v>1377</v>
      </c>
      <c r="I1436" s="230" t="s">
        <v>1412</v>
      </c>
      <c r="J1436" s="230" t="s">
        <v>290</v>
      </c>
      <c r="K1436" s="230">
        <v>2011</v>
      </c>
      <c r="L1436" s="230" t="s">
        <v>281</v>
      </c>
    </row>
    <row r="1437" spans="1:22" ht="17.25" customHeight="1" x14ac:dyDescent="0.3">
      <c r="A1437" s="230">
        <v>425554</v>
      </c>
      <c r="B1437" s="230" t="s">
        <v>2993</v>
      </c>
      <c r="C1437" s="230" t="s">
        <v>2994</v>
      </c>
      <c r="D1437" s="230" t="s">
        <v>2995</v>
      </c>
      <c r="E1437" s="230" t="s">
        <v>142</v>
      </c>
      <c r="F1437" s="230">
        <v>33940</v>
      </c>
      <c r="G1437" s="230" t="s">
        <v>276</v>
      </c>
      <c r="H1437" s="230" t="s">
        <v>1377</v>
      </c>
      <c r="I1437" s="230" t="s">
        <v>1412</v>
      </c>
      <c r="J1437" s="230" t="s">
        <v>291</v>
      </c>
      <c r="K1437" s="230">
        <v>2011</v>
      </c>
      <c r="L1437" s="230" t="s">
        <v>281</v>
      </c>
    </row>
    <row r="1438" spans="1:22" ht="17.25" customHeight="1" x14ac:dyDescent="0.3">
      <c r="A1438" s="230">
        <v>419236</v>
      </c>
      <c r="B1438" s="230" t="s">
        <v>2997</v>
      </c>
      <c r="C1438" s="230" t="s">
        <v>2513</v>
      </c>
      <c r="D1438" s="230" t="s">
        <v>479</v>
      </c>
      <c r="E1438" s="230" t="s">
        <v>142</v>
      </c>
      <c r="F1438" s="230">
        <v>34347</v>
      </c>
      <c r="G1438" s="230" t="s">
        <v>276</v>
      </c>
      <c r="H1438" s="230" t="s">
        <v>1377</v>
      </c>
      <c r="I1438" s="230" t="s">
        <v>1412</v>
      </c>
      <c r="J1438" s="230" t="s">
        <v>291</v>
      </c>
      <c r="K1438" s="230">
        <v>2011</v>
      </c>
      <c r="L1438" s="230" t="s">
        <v>281</v>
      </c>
    </row>
    <row r="1439" spans="1:22" ht="17.25" customHeight="1" x14ac:dyDescent="0.3">
      <c r="A1439" s="230">
        <v>423776</v>
      </c>
      <c r="B1439" s="230" t="s">
        <v>2998</v>
      </c>
      <c r="C1439" s="230" t="s">
        <v>371</v>
      </c>
      <c r="D1439" s="230" t="s">
        <v>548</v>
      </c>
      <c r="E1439" s="230" t="s">
        <v>141</v>
      </c>
      <c r="F1439" s="230">
        <v>34344</v>
      </c>
      <c r="G1439" s="230" t="s">
        <v>276</v>
      </c>
      <c r="H1439" s="230" t="s">
        <v>1377</v>
      </c>
      <c r="I1439" s="230" t="s">
        <v>1412</v>
      </c>
      <c r="J1439" s="230" t="s">
        <v>290</v>
      </c>
      <c r="K1439" s="230">
        <v>2012</v>
      </c>
      <c r="L1439" s="230" t="s">
        <v>281</v>
      </c>
    </row>
    <row r="1440" spans="1:22" ht="17.25" customHeight="1" x14ac:dyDescent="0.3">
      <c r="A1440" s="230">
        <v>418355</v>
      </c>
      <c r="B1440" s="230" t="s">
        <v>2999</v>
      </c>
      <c r="C1440" s="230" t="s">
        <v>63</v>
      </c>
      <c r="D1440" s="230" t="s">
        <v>2081</v>
      </c>
      <c r="E1440" s="230" t="s">
        <v>141</v>
      </c>
      <c r="F1440" s="230">
        <v>34586</v>
      </c>
      <c r="G1440" s="230" t="s">
        <v>276</v>
      </c>
      <c r="H1440" s="230" t="s">
        <v>1377</v>
      </c>
      <c r="I1440" s="230" t="s">
        <v>1412</v>
      </c>
      <c r="J1440" s="230" t="s">
        <v>290</v>
      </c>
      <c r="K1440" s="230">
        <v>2012</v>
      </c>
      <c r="L1440" s="230" t="s">
        <v>281</v>
      </c>
      <c r="V1440" s="230" t="s">
        <v>882</v>
      </c>
    </row>
    <row r="1441" spans="1:22" ht="17.25" customHeight="1" x14ac:dyDescent="0.3">
      <c r="A1441" s="230">
        <v>419706</v>
      </c>
      <c r="B1441" s="230" t="s">
        <v>3000</v>
      </c>
      <c r="C1441" s="230" t="s">
        <v>63</v>
      </c>
      <c r="D1441" s="230" t="s">
        <v>194</v>
      </c>
      <c r="E1441" s="230" t="s">
        <v>142</v>
      </c>
      <c r="F1441" s="230">
        <v>34700</v>
      </c>
      <c r="G1441" s="230" t="s">
        <v>276</v>
      </c>
      <c r="H1441" s="230" t="s">
        <v>1377</v>
      </c>
      <c r="I1441" s="230" t="s">
        <v>1412</v>
      </c>
      <c r="J1441" s="230" t="s">
        <v>290</v>
      </c>
      <c r="K1441" s="230">
        <v>2012</v>
      </c>
      <c r="L1441" s="230" t="s">
        <v>281</v>
      </c>
    </row>
    <row r="1442" spans="1:22" ht="17.25" customHeight="1" x14ac:dyDescent="0.3">
      <c r="A1442" s="230">
        <v>419344</v>
      </c>
      <c r="B1442" s="230" t="s">
        <v>3003</v>
      </c>
      <c r="C1442" s="230" t="s">
        <v>83</v>
      </c>
      <c r="D1442" s="230" t="s">
        <v>2706</v>
      </c>
      <c r="E1442" s="230" t="s">
        <v>142</v>
      </c>
      <c r="F1442" s="230">
        <v>34425</v>
      </c>
      <c r="G1442" s="230" t="s">
        <v>276</v>
      </c>
      <c r="H1442" s="230" t="s">
        <v>1377</v>
      </c>
      <c r="I1442" s="230" t="s">
        <v>1412</v>
      </c>
      <c r="J1442" s="230" t="s">
        <v>291</v>
      </c>
      <c r="K1442" s="230">
        <v>2012</v>
      </c>
      <c r="L1442" s="230" t="s">
        <v>281</v>
      </c>
    </row>
    <row r="1443" spans="1:22" ht="17.25" customHeight="1" x14ac:dyDescent="0.3">
      <c r="A1443" s="230">
        <v>419788</v>
      </c>
      <c r="B1443" s="230" t="s">
        <v>3004</v>
      </c>
      <c r="C1443" s="230" t="s">
        <v>97</v>
      </c>
      <c r="D1443" s="230" t="s">
        <v>356</v>
      </c>
      <c r="E1443" s="230" t="s">
        <v>141</v>
      </c>
      <c r="F1443" s="230">
        <v>34843</v>
      </c>
      <c r="G1443" s="230" t="s">
        <v>1674</v>
      </c>
      <c r="H1443" s="230" t="s">
        <v>1377</v>
      </c>
      <c r="I1443" s="230" t="s">
        <v>1412</v>
      </c>
      <c r="J1443" s="230" t="s">
        <v>290</v>
      </c>
      <c r="K1443" s="230">
        <v>2013</v>
      </c>
      <c r="L1443" s="230" t="s">
        <v>281</v>
      </c>
    </row>
    <row r="1444" spans="1:22" ht="17.25" customHeight="1" x14ac:dyDescent="0.3">
      <c r="A1444" s="230">
        <v>422482</v>
      </c>
      <c r="B1444" s="230" t="s">
        <v>3007</v>
      </c>
      <c r="C1444" s="230" t="s">
        <v>65</v>
      </c>
      <c r="D1444" s="230" t="s">
        <v>575</v>
      </c>
      <c r="E1444" s="230" t="s">
        <v>142</v>
      </c>
      <c r="F1444" s="230">
        <v>34071</v>
      </c>
      <c r="G1444" s="230" t="s">
        <v>276</v>
      </c>
      <c r="H1444" s="230" t="s">
        <v>1377</v>
      </c>
      <c r="I1444" s="230" t="s">
        <v>1412</v>
      </c>
      <c r="J1444" s="230" t="s">
        <v>291</v>
      </c>
      <c r="K1444" s="230">
        <v>2013</v>
      </c>
      <c r="L1444" s="230" t="s">
        <v>281</v>
      </c>
    </row>
    <row r="1445" spans="1:22" ht="17.25" customHeight="1" x14ac:dyDescent="0.3">
      <c r="A1445" s="230">
        <v>419202</v>
      </c>
      <c r="B1445" s="230" t="s">
        <v>3009</v>
      </c>
      <c r="C1445" s="230" t="s">
        <v>119</v>
      </c>
      <c r="D1445" s="230" t="s">
        <v>200</v>
      </c>
      <c r="E1445" s="230" t="s">
        <v>141</v>
      </c>
      <c r="F1445" s="230">
        <v>35065</v>
      </c>
      <c r="G1445" s="230" t="s">
        <v>276</v>
      </c>
      <c r="H1445" s="230" t="s">
        <v>1377</v>
      </c>
      <c r="I1445" s="230" t="s">
        <v>1412</v>
      </c>
      <c r="J1445" s="230" t="s">
        <v>291</v>
      </c>
      <c r="K1445" s="230">
        <v>2013</v>
      </c>
      <c r="L1445" s="230" t="s">
        <v>281</v>
      </c>
      <c r="V1445" s="230" t="s">
        <v>882</v>
      </c>
    </row>
    <row r="1446" spans="1:22" ht="17.25" customHeight="1" x14ac:dyDescent="0.3">
      <c r="A1446" s="230">
        <v>423433</v>
      </c>
      <c r="B1446" s="230" t="s">
        <v>3010</v>
      </c>
      <c r="C1446" s="230" t="s">
        <v>3011</v>
      </c>
      <c r="D1446" s="230" t="s">
        <v>423</v>
      </c>
      <c r="E1446" s="230" t="s">
        <v>141</v>
      </c>
      <c r="F1446" s="230">
        <v>34879</v>
      </c>
      <c r="G1446" s="230" t="s">
        <v>276</v>
      </c>
      <c r="H1446" s="230" t="s">
        <v>1377</v>
      </c>
      <c r="I1446" s="230" t="s">
        <v>1412</v>
      </c>
      <c r="J1446" s="230" t="s">
        <v>290</v>
      </c>
      <c r="K1446" s="230">
        <v>2014</v>
      </c>
      <c r="L1446" s="230" t="s">
        <v>281</v>
      </c>
      <c r="V1446" s="230" t="s">
        <v>882</v>
      </c>
    </row>
    <row r="1447" spans="1:22" ht="17.25" customHeight="1" x14ac:dyDescent="0.3">
      <c r="A1447" s="230">
        <v>423628</v>
      </c>
      <c r="B1447" s="230" t="s">
        <v>3012</v>
      </c>
      <c r="C1447" s="230" t="s">
        <v>471</v>
      </c>
      <c r="D1447" s="230" t="s">
        <v>681</v>
      </c>
      <c r="E1447" s="230" t="s">
        <v>141</v>
      </c>
      <c r="F1447" s="230">
        <v>35284</v>
      </c>
      <c r="G1447" s="230" t="s">
        <v>276</v>
      </c>
      <c r="H1447" s="230" t="s">
        <v>1377</v>
      </c>
      <c r="I1447" s="230" t="s">
        <v>1412</v>
      </c>
      <c r="J1447" s="230" t="s">
        <v>290</v>
      </c>
      <c r="K1447" s="230">
        <v>2014</v>
      </c>
      <c r="L1447" s="230" t="s">
        <v>281</v>
      </c>
    </row>
    <row r="1448" spans="1:22" ht="17.25" customHeight="1" x14ac:dyDescent="0.3">
      <c r="A1448" s="230">
        <v>422220</v>
      </c>
      <c r="B1448" s="230" t="s">
        <v>3013</v>
      </c>
      <c r="C1448" s="230" t="s">
        <v>412</v>
      </c>
      <c r="D1448" s="230" t="s">
        <v>448</v>
      </c>
      <c r="E1448" s="230" t="s">
        <v>141</v>
      </c>
      <c r="F1448" s="230">
        <v>35301</v>
      </c>
      <c r="G1448" s="230" t="s">
        <v>1899</v>
      </c>
      <c r="H1448" s="230" t="s">
        <v>1377</v>
      </c>
      <c r="I1448" s="230" t="s">
        <v>1412</v>
      </c>
      <c r="J1448" s="230" t="s">
        <v>290</v>
      </c>
      <c r="K1448" s="230">
        <v>2014</v>
      </c>
      <c r="L1448" s="230" t="s">
        <v>281</v>
      </c>
    </row>
    <row r="1449" spans="1:22" ht="17.25" customHeight="1" x14ac:dyDescent="0.3">
      <c r="A1449" s="230">
        <v>423309</v>
      </c>
      <c r="B1449" s="230" t="s">
        <v>3014</v>
      </c>
      <c r="C1449" s="230" t="s">
        <v>591</v>
      </c>
      <c r="D1449" s="230" t="s">
        <v>644</v>
      </c>
      <c r="E1449" s="230" t="s">
        <v>141</v>
      </c>
      <c r="F1449" s="230">
        <v>35398</v>
      </c>
      <c r="G1449" s="230" t="s">
        <v>276</v>
      </c>
      <c r="H1449" s="230" t="s">
        <v>1377</v>
      </c>
      <c r="I1449" s="230" t="s">
        <v>1412</v>
      </c>
      <c r="J1449" s="230" t="s">
        <v>290</v>
      </c>
      <c r="K1449" s="230">
        <v>2014</v>
      </c>
      <c r="L1449" s="230" t="s">
        <v>281</v>
      </c>
    </row>
    <row r="1450" spans="1:22" ht="17.25" customHeight="1" x14ac:dyDescent="0.3">
      <c r="A1450" s="230">
        <v>421655</v>
      </c>
      <c r="B1450" s="230" t="s">
        <v>3015</v>
      </c>
      <c r="C1450" s="230" t="s">
        <v>103</v>
      </c>
      <c r="D1450" s="230" t="s">
        <v>191</v>
      </c>
      <c r="E1450" s="230" t="s">
        <v>141</v>
      </c>
      <c r="F1450" s="230">
        <v>35065</v>
      </c>
      <c r="G1450" s="230" t="s">
        <v>276</v>
      </c>
      <c r="H1450" s="230" t="s">
        <v>1377</v>
      </c>
      <c r="I1450" s="230" t="s">
        <v>1412</v>
      </c>
      <c r="J1450" s="230" t="s">
        <v>291</v>
      </c>
      <c r="K1450" s="230">
        <v>2014</v>
      </c>
      <c r="L1450" s="230" t="s">
        <v>281</v>
      </c>
    </row>
    <row r="1451" spans="1:22" ht="17.25" customHeight="1" x14ac:dyDescent="0.3">
      <c r="A1451" s="230">
        <v>423504</v>
      </c>
      <c r="B1451" s="230" t="s">
        <v>3016</v>
      </c>
      <c r="C1451" s="230" t="s">
        <v>483</v>
      </c>
      <c r="D1451" s="230" t="s">
        <v>200</v>
      </c>
      <c r="E1451" s="230" t="s">
        <v>142</v>
      </c>
      <c r="F1451" s="230">
        <v>34459</v>
      </c>
      <c r="G1451" s="230" t="s">
        <v>276</v>
      </c>
      <c r="H1451" s="230" t="s">
        <v>1377</v>
      </c>
      <c r="I1451" s="230" t="s">
        <v>1412</v>
      </c>
      <c r="J1451" s="230" t="s">
        <v>291</v>
      </c>
      <c r="K1451" s="230">
        <v>2014</v>
      </c>
      <c r="L1451" s="230" t="s">
        <v>281</v>
      </c>
    </row>
    <row r="1452" spans="1:22" ht="17.25" customHeight="1" x14ac:dyDescent="0.3">
      <c r="A1452" s="230">
        <v>420227</v>
      </c>
      <c r="B1452" s="230" t="s">
        <v>3017</v>
      </c>
      <c r="C1452" s="230" t="s">
        <v>1525</v>
      </c>
      <c r="D1452" s="230" t="s">
        <v>240</v>
      </c>
      <c r="E1452" s="230" t="s">
        <v>141</v>
      </c>
      <c r="F1452" s="230">
        <v>35497</v>
      </c>
      <c r="G1452" s="230" t="s">
        <v>276</v>
      </c>
      <c r="H1452" s="230" t="s">
        <v>1377</v>
      </c>
      <c r="I1452" s="230" t="s">
        <v>1412</v>
      </c>
      <c r="J1452" s="230" t="s">
        <v>290</v>
      </c>
      <c r="K1452" s="230">
        <v>2015</v>
      </c>
      <c r="L1452" s="230" t="s">
        <v>281</v>
      </c>
    </row>
    <row r="1453" spans="1:22" ht="17.25" customHeight="1" x14ac:dyDescent="0.3">
      <c r="A1453" s="230">
        <v>421932</v>
      </c>
      <c r="B1453" s="230" t="s">
        <v>3020</v>
      </c>
      <c r="C1453" s="230" t="s">
        <v>83</v>
      </c>
      <c r="D1453" s="230" t="s">
        <v>224</v>
      </c>
      <c r="E1453" s="230" t="s">
        <v>141</v>
      </c>
      <c r="F1453" s="230">
        <v>35887</v>
      </c>
      <c r="G1453" s="230" t="s">
        <v>276</v>
      </c>
      <c r="H1453" s="230" t="s">
        <v>1377</v>
      </c>
      <c r="I1453" s="230" t="s">
        <v>1412</v>
      </c>
      <c r="J1453" s="230" t="s">
        <v>290</v>
      </c>
      <c r="K1453" s="230">
        <v>2016</v>
      </c>
      <c r="L1453" s="230" t="s">
        <v>281</v>
      </c>
    </row>
    <row r="1454" spans="1:22" ht="17.25" customHeight="1" x14ac:dyDescent="0.3">
      <c r="A1454" s="230">
        <v>420882</v>
      </c>
      <c r="B1454" s="230" t="s">
        <v>3023</v>
      </c>
      <c r="C1454" s="230" t="s">
        <v>1091</v>
      </c>
      <c r="D1454" s="230" t="s">
        <v>3024</v>
      </c>
      <c r="E1454" s="230" t="s">
        <v>141</v>
      </c>
      <c r="F1454" s="230">
        <v>36123</v>
      </c>
      <c r="G1454" s="230" t="s">
        <v>282</v>
      </c>
      <c r="H1454" s="230" t="s">
        <v>1377</v>
      </c>
      <c r="I1454" s="230" t="s">
        <v>1412</v>
      </c>
      <c r="J1454" s="230" t="s">
        <v>291</v>
      </c>
      <c r="K1454" s="230">
        <v>2016</v>
      </c>
      <c r="L1454" s="230" t="s">
        <v>281</v>
      </c>
    </row>
    <row r="1455" spans="1:22" ht="17.25" customHeight="1" x14ac:dyDescent="0.3">
      <c r="A1455" s="230">
        <v>420766</v>
      </c>
      <c r="B1455" s="230" t="s">
        <v>3025</v>
      </c>
      <c r="C1455" s="230" t="s">
        <v>2359</v>
      </c>
      <c r="D1455" s="230" t="s">
        <v>129</v>
      </c>
      <c r="E1455" s="230" t="s">
        <v>142</v>
      </c>
      <c r="F1455" s="230">
        <v>36181</v>
      </c>
      <c r="G1455" s="230" t="s">
        <v>276</v>
      </c>
      <c r="H1455" s="230" t="s">
        <v>1377</v>
      </c>
      <c r="I1455" s="230" t="s">
        <v>1412</v>
      </c>
      <c r="J1455" s="230" t="s">
        <v>291</v>
      </c>
      <c r="K1455" s="230">
        <v>2016</v>
      </c>
      <c r="L1455" s="230" t="s">
        <v>281</v>
      </c>
    </row>
    <row r="1456" spans="1:22" ht="17.25" customHeight="1" x14ac:dyDescent="0.3">
      <c r="A1456" s="230">
        <v>423058</v>
      </c>
      <c r="B1456" s="230" t="s">
        <v>3029</v>
      </c>
      <c r="C1456" s="230" t="s">
        <v>3030</v>
      </c>
      <c r="D1456" s="230" t="s">
        <v>401</v>
      </c>
      <c r="E1456" s="230" t="s">
        <v>142</v>
      </c>
      <c r="F1456" s="230">
        <v>36197</v>
      </c>
      <c r="G1456" s="230" t="s">
        <v>276</v>
      </c>
      <c r="H1456" s="230" t="s">
        <v>1377</v>
      </c>
      <c r="I1456" s="230" t="s">
        <v>1412</v>
      </c>
      <c r="J1456" s="230" t="s">
        <v>291</v>
      </c>
      <c r="K1456" s="230">
        <v>2017</v>
      </c>
      <c r="L1456" s="230" t="s">
        <v>281</v>
      </c>
    </row>
    <row r="1457" spans="1:22" ht="17.25" customHeight="1" x14ac:dyDescent="0.3">
      <c r="A1457" s="230">
        <v>423822</v>
      </c>
      <c r="B1457" s="230" t="s">
        <v>3034</v>
      </c>
      <c r="C1457" s="230" t="s">
        <v>442</v>
      </c>
      <c r="D1457" s="230" t="s">
        <v>267</v>
      </c>
      <c r="E1457" s="230" t="s">
        <v>141</v>
      </c>
      <c r="F1457" s="230">
        <v>36594</v>
      </c>
      <c r="G1457" s="230" t="s">
        <v>276</v>
      </c>
      <c r="H1457" s="230" t="s">
        <v>1377</v>
      </c>
      <c r="I1457" s="230" t="s">
        <v>1412</v>
      </c>
      <c r="J1457" s="230" t="s">
        <v>291</v>
      </c>
      <c r="K1457" s="230">
        <v>2017</v>
      </c>
      <c r="L1457" s="230" t="s">
        <v>281</v>
      </c>
    </row>
    <row r="1458" spans="1:22" ht="17.25" customHeight="1" x14ac:dyDescent="0.3">
      <c r="A1458" s="230">
        <v>404760</v>
      </c>
      <c r="B1458" s="230" t="s">
        <v>3035</v>
      </c>
      <c r="C1458" s="230" t="s">
        <v>92</v>
      </c>
      <c r="D1458" s="230" t="s">
        <v>3036</v>
      </c>
      <c r="E1458" s="230" t="s">
        <v>141</v>
      </c>
      <c r="F1458" s="230">
        <v>31900</v>
      </c>
      <c r="G1458" s="230" t="s">
        <v>276</v>
      </c>
      <c r="H1458" s="230" t="s">
        <v>1377</v>
      </c>
      <c r="I1458" s="230" t="s">
        <v>1412</v>
      </c>
      <c r="J1458" s="230" t="s">
        <v>291</v>
      </c>
      <c r="K1458" s="230">
        <v>2004</v>
      </c>
      <c r="L1458" s="230" t="s">
        <v>3037</v>
      </c>
    </row>
    <row r="1459" spans="1:22" ht="17.25" customHeight="1" x14ac:dyDescent="0.3">
      <c r="A1459" s="230">
        <v>422734</v>
      </c>
      <c r="B1459" s="230" t="s">
        <v>3041</v>
      </c>
      <c r="C1459" s="230" t="s">
        <v>90</v>
      </c>
      <c r="D1459" s="230" t="s">
        <v>247</v>
      </c>
      <c r="E1459" s="230" t="s">
        <v>142</v>
      </c>
      <c r="F1459" s="230">
        <v>35203</v>
      </c>
      <c r="G1459" s="230" t="s">
        <v>276</v>
      </c>
      <c r="H1459" s="230" t="s">
        <v>1377</v>
      </c>
      <c r="I1459" s="230" t="s">
        <v>1412</v>
      </c>
      <c r="J1459" s="230" t="s">
        <v>290</v>
      </c>
      <c r="K1459" s="230">
        <v>2014</v>
      </c>
    </row>
    <row r="1460" spans="1:22" ht="17.25" customHeight="1" x14ac:dyDescent="0.3">
      <c r="A1460" s="230">
        <v>420541</v>
      </c>
      <c r="B1460" s="230" t="s">
        <v>3042</v>
      </c>
      <c r="C1460" s="230" t="s">
        <v>61</v>
      </c>
      <c r="D1460" s="230" t="s">
        <v>500</v>
      </c>
      <c r="E1460" s="230" t="s">
        <v>141</v>
      </c>
      <c r="F1460" s="230">
        <v>35431</v>
      </c>
      <c r="G1460" s="230" t="s">
        <v>276</v>
      </c>
      <c r="H1460" s="230" t="s">
        <v>1377</v>
      </c>
      <c r="I1460" s="230" t="s">
        <v>1412</v>
      </c>
      <c r="K1460" s="230">
        <v>2014</v>
      </c>
    </row>
    <row r="1461" spans="1:22" ht="17.25" customHeight="1" x14ac:dyDescent="0.3">
      <c r="A1461" s="230">
        <v>421359</v>
      </c>
      <c r="B1461" s="230" t="s">
        <v>3043</v>
      </c>
      <c r="C1461" s="230" t="s">
        <v>61</v>
      </c>
      <c r="D1461" s="230" t="s">
        <v>3044</v>
      </c>
      <c r="E1461" s="230" t="s">
        <v>142</v>
      </c>
      <c r="F1461" s="230">
        <v>35443</v>
      </c>
      <c r="G1461" s="230" t="s">
        <v>276</v>
      </c>
      <c r="H1461" s="230" t="s">
        <v>1377</v>
      </c>
      <c r="I1461" s="230" t="s">
        <v>1412</v>
      </c>
      <c r="K1461" s="230">
        <v>2014</v>
      </c>
    </row>
    <row r="1462" spans="1:22" ht="17.25" customHeight="1" x14ac:dyDescent="0.3">
      <c r="A1462" s="230">
        <v>424108</v>
      </c>
      <c r="B1462" s="230" t="s">
        <v>3045</v>
      </c>
      <c r="C1462" s="230" t="s">
        <v>61</v>
      </c>
      <c r="D1462" s="230" t="s">
        <v>267</v>
      </c>
      <c r="E1462" s="230" t="s">
        <v>141</v>
      </c>
      <c r="F1462" s="230">
        <v>35065</v>
      </c>
      <c r="G1462" s="230" t="s">
        <v>276</v>
      </c>
      <c r="H1462" s="230" t="s">
        <v>1377</v>
      </c>
      <c r="I1462" s="230" t="s">
        <v>1412</v>
      </c>
      <c r="J1462" s="230" t="s">
        <v>291</v>
      </c>
      <c r="K1462" s="230">
        <v>2015</v>
      </c>
    </row>
    <row r="1463" spans="1:22" ht="17.25" customHeight="1" x14ac:dyDescent="0.3">
      <c r="A1463" s="230">
        <v>413137</v>
      </c>
      <c r="B1463" s="230" t="s">
        <v>3046</v>
      </c>
      <c r="C1463" s="230" t="s">
        <v>136</v>
      </c>
      <c r="D1463" s="230" t="s">
        <v>194</v>
      </c>
      <c r="E1463" s="230" t="s">
        <v>142</v>
      </c>
      <c r="F1463" s="230">
        <v>30895</v>
      </c>
      <c r="G1463" s="230" t="s">
        <v>276</v>
      </c>
      <c r="H1463" s="230" t="s">
        <v>1377</v>
      </c>
      <c r="I1463" s="230" t="s">
        <v>1412</v>
      </c>
      <c r="J1463" s="230" t="s">
        <v>291</v>
      </c>
      <c r="N1463" s="230">
        <v>3247</v>
      </c>
      <c r="O1463" s="230">
        <v>44432.509988425925</v>
      </c>
      <c r="P1463" s="230">
        <v>13000</v>
      </c>
    </row>
    <row r="1464" spans="1:22" ht="17.25" customHeight="1" x14ac:dyDescent="0.3">
      <c r="A1464" s="230">
        <v>409170</v>
      </c>
      <c r="B1464" s="230" t="s">
        <v>3047</v>
      </c>
      <c r="C1464" s="230" t="s">
        <v>403</v>
      </c>
      <c r="D1464" s="230" t="s">
        <v>3048</v>
      </c>
      <c r="E1464" s="230" t="s">
        <v>141</v>
      </c>
      <c r="F1464" s="230">
        <v>32575</v>
      </c>
      <c r="G1464" s="230" t="s">
        <v>276</v>
      </c>
      <c r="H1464" s="230" t="s">
        <v>1377</v>
      </c>
      <c r="I1464" s="230" t="s">
        <v>1412</v>
      </c>
      <c r="J1464" s="230" t="s">
        <v>291</v>
      </c>
      <c r="U1464" s="230" t="s">
        <v>882</v>
      </c>
      <c r="V1464" s="230" t="s">
        <v>882</v>
      </c>
    </row>
    <row r="1465" spans="1:22" ht="17.25" customHeight="1" x14ac:dyDescent="0.3">
      <c r="A1465" s="230">
        <v>410564</v>
      </c>
      <c r="B1465" s="230" t="s">
        <v>3049</v>
      </c>
      <c r="C1465" s="230" t="s">
        <v>111</v>
      </c>
      <c r="D1465" s="230" t="s">
        <v>3050</v>
      </c>
      <c r="E1465" s="230" t="s">
        <v>141</v>
      </c>
      <c r="F1465" s="230">
        <v>28941</v>
      </c>
      <c r="G1465" s="230" t="s">
        <v>276</v>
      </c>
      <c r="H1465" s="230" t="s">
        <v>1377</v>
      </c>
      <c r="I1465" s="230" t="s">
        <v>1412</v>
      </c>
      <c r="R1465" s="230" t="s">
        <v>882</v>
      </c>
      <c r="S1465" s="230" t="s">
        <v>882</v>
      </c>
      <c r="T1465" s="230" t="s">
        <v>882</v>
      </c>
      <c r="U1465" s="230" t="s">
        <v>882</v>
      </c>
      <c r="V1465" s="230" t="s">
        <v>882</v>
      </c>
    </row>
    <row r="1466" spans="1:22" ht="17.25" customHeight="1" x14ac:dyDescent="0.3">
      <c r="A1466" s="230">
        <v>414378</v>
      </c>
      <c r="B1466" s="230" t="s">
        <v>3051</v>
      </c>
      <c r="C1466" s="230" t="s">
        <v>3052</v>
      </c>
      <c r="D1466" s="230" t="s">
        <v>597</v>
      </c>
      <c r="E1466" s="230" t="s">
        <v>141</v>
      </c>
      <c r="F1466" s="230">
        <v>28963</v>
      </c>
      <c r="G1466" s="230" t="s">
        <v>276</v>
      </c>
      <c r="H1466" s="230" t="s">
        <v>1377</v>
      </c>
      <c r="I1466" s="230" t="s">
        <v>1412</v>
      </c>
      <c r="U1466" s="230" t="s">
        <v>882</v>
      </c>
      <c r="V1466" s="230" t="s">
        <v>882</v>
      </c>
    </row>
    <row r="1467" spans="1:22" ht="17.25" customHeight="1" x14ac:dyDescent="0.3">
      <c r="A1467" s="230">
        <v>416203</v>
      </c>
      <c r="B1467" s="230" t="s">
        <v>3053</v>
      </c>
      <c r="C1467" s="230" t="s">
        <v>106</v>
      </c>
      <c r="D1467" s="230" t="s">
        <v>230</v>
      </c>
      <c r="E1467" s="230" t="s">
        <v>142</v>
      </c>
      <c r="F1467" s="230">
        <v>29268</v>
      </c>
      <c r="G1467" s="230" t="s">
        <v>276</v>
      </c>
      <c r="H1467" s="230" t="s">
        <v>1377</v>
      </c>
      <c r="I1467" s="230" t="s">
        <v>1412</v>
      </c>
    </row>
    <row r="1468" spans="1:22" ht="17.25" customHeight="1" x14ac:dyDescent="0.3">
      <c r="A1468" s="230">
        <v>402701</v>
      </c>
      <c r="B1468" s="230" t="s">
        <v>3054</v>
      </c>
      <c r="C1468" s="230" t="s">
        <v>3055</v>
      </c>
      <c r="D1468" s="230" t="s">
        <v>3056</v>
      </c>
      <c r="E1468" s="230" t="s">
        <v>141</v>
      </c>
      <c r="F1468" s="230">
        <v>29952</v>
      </c>
      <c r="G1468" s="230" t="s">
        <v>276</v>
      </c>
      <c r="H1468" s="230" t="s">
        <v>1377</v>
      </c>
      <c r="I1468" s="230" t="s">
        <v>1412</v>
      </c>
      <c r="R1468" s="230" t="s">
        <v>882</v>
      </c>
      <c r="S1468" s="230" t="s">
        <v>882</v>
      </c>
      <c r="T1468" s="230" t="s">
        <v>882</v>
      </c>
      <c r="U1468" s="230" t="s">
        <v>882</v>
      </c>
      <c r="V1468" s="230" t="s">
        <v>882</v>
      </c>
    </row>
    <row r="1469" spans="1:22" ht="17.25" customHeight="1" x14ac:dyDescent="0.3">
      <c r="A1469" s="230">
        <v>416181</v>
      </c>
      <c r="B1469" s="230" t="s">
        <v>3057</v>
      </c>
      <c r="C1469" s="230" t="s">
        <v>407</v>
      </c>
      <c r="D1469" s="230" t="s">
        <v>423</v>
      </c>
      <c r="E1469" s="230" t="s">
        <v>142</v>
      </c>
      <c r="F1469" s="230">
        <v>30110</v>
      </c>
      <c r="G1469" s="230" t="s">
        <v>276</v>
      </c>
      <c r="H1469" s="230" t="s">
        <v>1377</v>
      </c>
      <c r="I1469" s="230" t="s">
        <v>1412</v>
      </c>
      <c r="N1469" s="230">
        <v>2850</v>
      </c>
      <c r="O1469" s="230">
        <v>44409.391817129632</v>
      </c>
      <c r="P1469" s="230">
        <v>7500</v>
      </c>
    </row>
    <row r="1470" spans="1:22" ht="17.25" customHeight="1" x14ac:dyDescent="0.3">
      <c r="A1470" s="230">
        <v>408305</v>
      </c>
      <c r="B1470" s="230" t="s">
        <v>3058</v>
      </c>
      <c r="C1470" s="230" t="s">
        <v>765</v>
      </c>
      <c r="D1470" s="230" t="s">
        <v>3059</v>
      </c>
      <c r="E1470" s="230" t="s">
        <v>142</v>
      </c>
      <c r="F1470" s="230">
        <v>30204</v>
      </c>
      <c r="G1470" s="230" t="s">
        <v>276</v>
      </c>
      <c r="H1470" s="230" t="s">
        <v>1377</v>
      </c>
      <c r="I1470" s="230" t="s">
        <v>1412</v>
      </c>
    </row>
    <row r="1471" spans="1:22" ht="17.25" customHeight="1" x14ac:dyDescent="0.3">
      <c r="A1471" s="230">
        <v>401161</v>
      </c>
      <c r="B1471" s="230" t="s">
        <v>3060</v>
      </c>
      <c r="C1471" s="230" t="s">
        <v>392</v>
      </c>
      <c r="D1471" s="230" t="s">
        <v>3061</v>
      </c>
      <c r="E1471" s="230" t="s">
        <v>141</v>
      </c>
      <c r="F1471" s="230">
        <v>30336</v>
      </c>
      <c r="G1471" s="230" t="s">
        <v>276</v>
      </c>
      <c r="H1471" s="230" t="s">
        <v>1377</v>
      </c>
      <c r="I1471" s="230" t="s">
        <v>1412</v>
      </c>
      <c r="R1471" s="230" t="s">
        <v>882</v>
      </c>
      <c r="S1471" s="230" t="s">
        <v>882</v>
      </c>
      <c r="T1471" s="230" t="s">
        <v>882</v>
      </c>
      <c r="U1471" s="230" t="s">
        <v>882</v>
      </c>
      <c r="V1471" s="230" t="s">
        <v>882</v>
      </c>
    </row>
    <row r="1472" spans="1:22" ht="17.25" customHeight="1" x14ac:dyDescent="0.3">
      <c r="A1472" s="230">
        <v>401385</v>
      </c>
      <c r="B1472" s="230" t="s">
        <v>3062</v>
      </c>
      <c r="C1472" s="230" t="s">
        <v>392</v>
      </c>
      <c r="D1472" s="230" t="s">
        <v>3063</v>
      </c>
      <c r="E1472" s="230" t="s">
        <v>142</v>
      </c>
      <c r="F1472" s="230">
        <v>30698</v>
      </c>
      <c r="G1472" s="230" t="s">
        <v>276</v>
      </c>
      <c r="H1472" s="230" t="s">
        <v>1377</v>
      </c>
      <c r="I1472" s="230" t="s">
        <v>1412</v>
      </c>
      <c r="R1472" s="230" t="s">
        <v>882</v>
      </c>
      <c r="T1472" s="230" t="s">
        <v>882</v>
      </c>
      <c r="U1472" s="230" t="s">
        <v>882</v>
      </c>
      <c r="V1472" s="230" t="s">
        <v>882</v>
      </c>
    </row>
    <row r="1473" spans="1:22" ht="17.25" customHeight="1" x14ac:dyDescent="0.3">
      <c r="A1473" s="230">
        <v>402479</v>
      </c>
      <c r="B1473" s="230" t="s">
        <v>3064</v>
      </c>
      <c r="C1473" s="230" t="s">
        <v>64</v>
      </c>
      <c r="D1473" s="230" t="s">
        <v>3065</v>
      </c>
      <c r="E1473" s="230" t="s">
        <v>141</v>
      </c>
      <c r="F1473" s="230">
        <v>30762</v>
      </c>
      <c r="G1473" s="230" t="s">
        <v>276</v>
      </c>
      <c r="H1473" s="230" t="s">
        <v>1377</v>
      </c>
      <c r="I1473" s="230" t="s">
        <v>1412</v>
      </c>
      <c r="N1473" s="230">
        <v>2950</v>
      </c>
      <c r="O1473" s="230">
        <v>44418.433425925927</v>
      </c>
      <c r="P1473" s="230">
        <v>10000</v>
      </c>
    </row>
    <row r="1474" spans="1:22" ht="17.25" customHeight="1" x14ac:dyDescent="0.3">
      <c r="A1474" s="230">
        <v>403483</v>
      </c>
      <c r="B1474" s="230" t="s">
        <v>3066</v>
      </c>
      <c r="C1474" s="230" t="s">
        <v>83</v>
      </c>
      <c r="D1474" s="230" t="s">
        <v>230</v>
      </c>
      <c r="E1474" s="230" t="s">
        <v>142</v>
      </c>
      <c r="F1474" s="230">
        <v>30799</v>
      </c>
      <c r="G1474" s="230" t="s">
        <v>276</v>
      </c>
      <c r="H1474" s="230" t="s">
        <v>1377</v>
      </c>
      <c r="I1474" s="230" t="s">
        <v>1412</v>
      </c>
      <c r="R1474" s="230" t="s">
        <v>882</v>
      </c>
      <c r="S1474" s="230" t="s">
        <v>882</v>
      </c>
      <c r="T1474" s="230" t="s">
        <v>882</v>
      </c>
      <c r="U1474" s="230" t="s">
        <v>882</v>
      </c>
      <c r="V1474" s="230" t="s">
        <v>882</v>
      </c>
    </row>
    <row r="1475" spans="1:22" ht="17.25" customHeight="1" x14ac:dyDescent="0.3">
      <c r="A1475" s="230">
        <v>408961</v>
      </c>
      <c r="B1475" s="230" t="s">
        <v>3067</v>
      </c>
      <c r="C1475" s="230" t="s">
        <v>442</v>
      </c>
      <c r="D1475" s="230" t="s">
        <v>220</v>
      </c>
      <c r="E1475" s="230" t="s">
        <v>141</v>
      </c>
      <c r="F1475" s="230">
        <v>30861</v>
      </c>
      <c r="G1475" s="230" t="s">
        <v>276</v>
      </c>
      <c r="H1475" s="230" t="s">
        <v>1377</v>
      </c>
      <c r="I1475" s="230" t="s">
        <v>1412</v>
      </c>
      <c r="U1475" s="230" t="s">
        <v>882</v>
      </c>
      <c r="V1475" s="230" t="s">
        <v>882</v>
      </c>
    </row>
    <row r="1476" spans="1:22" ht="17.25" customHeight="1" x14ac:dyDescent="0.3">
      <c r="A1476" s="230">
        <v>400343</v>
      </c>
      <c r="B1476" s="230" t="s">
        <v>3068</v>
      </c>
      <c r="C1476" s="230" t="s">
        <v>109</v>
      </c>
      <c r="D1476" s="230" t="s">
        <v>3069</v>
      </c>
      <c r="E1476" s="230" t="s">
        <v>142</v>
      </c>
      <c r="F1476" s="230">
        <v>30893</v>
      </c>
      <c r="G1476" s="230" t="s">
        <v>276</v>
      </c>
      <c r="H1476" s="230" t="s">
        <v>1377</v>
      </c>
      <c r="I1476" s="230" t="s">
        <v>1412</v>
      </c>
      <c r="U1476" s="230" t="s">
        <v>882</v>
      </c>
      <c r="V1476" s="230" t="s">
        <v>882</v>
      </c>
    </row>
    <row r="1477" spans="1:22" ht="17.25" customHeight="1" x14ac:dyDescent="0.3">
      <c r="A1477" s="230">
        <v>411795</v>
      </c>
      <c r="B1477" s="230" t="s">
        <v>3070</v>
      </c>
      <c r="C1477" s="230" t="s">
        <v>371</v>
      </c>
      <c r="D1477" s="230" t="s">
        <v>3071</v>
      </c>
      <c r="E1477" s="230" t="s">
        <v>141</v>
      </c>
      <c r="F1477" s="230">
        <v>30948</v>
      </c>
      <c r="G1477" s="230" t="s">
        <v>276</v>
      </c>
      <c r="H1477" s="230" t="s">
        <v>1377</v>
      </c>
      <c r="I1477" s="230" t="s">
        <v>1412</v>
      </c>
      <c r="U1477" s="230" t="s">
        <v>882</v>
      </c>
      <c r="V1477" s="230" t="s">
        <v>882</v>
      </c>
    </row>
    <row r="1478" spans="1:22" ht="17.25" customHeight="1" x14ac:dyDescent="0.3">
      <c r="A1478" s="230">
        <v>411618</v>
      </c>
      <c r="B1478" s="230" t="s">
        <v>3072</v>
      </c>
      <c r="C1478" s="230" t="s">
        <v>390</v>
      </c>
      <c r="D1478" s="230" t="s">
        <v>3073</v>
      </c>
      <c r="E1478" s="230" t="s">
        <v>141</v>
      </c>
      <c r="F1478" s="230">
        <v>31159</v>
      </c>
      <c r="G1478" s="230" t="s">
        <v>3074</v>
      </c>
      <c r="H1478" s="230" t="s">
        <v>1377</v>
      </c>
      <c r="I1478" s="230" t="s">
        <v>1412</v>
      </c>
    </row>
    <row r="1479" spans="1:22" ht="17.25" customHeight="1" x14ac:dyDescent="0.3">
      <c r="A1479" s="230">
        <v>408417</v>
      </c>
      <c r="B1479" s="230" t="s">
        <v>3075</v>
      </c>
      <c r="C1479" s="230" t="s">
        <v>488</v>
      </c>
      <c r="D1479" s="230" t="s">
        <v>199</v>
      </c>
      <c r="E1479" s="230" t="s">
        <v>141</v>
      </c>
      <c r="F1479" s="230">
        <v>31231</v>
      </c>
      <c r="G1479" s="230" t="s">
        <v>276</v>
      </c>
      <c r="H1479" s="230" t="s">
        <v>1377</v>
      </c>
      <c r="I1479" s="230" t="s">
        <v>1412</v>
      </c>
      <c r="U1479" s="230" t="s">
        <v>882</v>
      </c>
      <c r="V1479" s="230" t="s">
        <v>882</v>
      </c>
    </row>
    <row r="1480" spans="1:22" ht="17.25" customHeight="1" x14ac:dyDescent="0.3">
      <c r="A1480" s="230">
        <v>404158</v>
      </c>
      <c r="B1480" s="230" t="s">
        <v>3076</v>
      </c>
      <c r="C1480" s="230" t="s">
        <v>92</v>
      </c>
      <c r="D1480" s="230" t="s">
        <v>228</v>
      </c>
      <c r="E1480" s="230" t="s">
        <v>142</v>
      </c>
      <c r="F1480" s="230">
        <v>31250</v>
      </c>
      <c r="G1480" s="230" t="s">
        <v>276</v>
      </c>
      <c r="H1480" s="230" t="s">
        <v>1377</v>
      </c>
      <c r="I1480" s="230" t="s">
        <v>1412</v>
      </c>
      <c r="U1480" s="230" t="s">
        <v>882</v>
      </c>
      <c r="V1480" s="230" t="s">
        <v>882</v>
      </c>
    </row>
    <row r="1481" spans="1:22" ht="17.25" customHeight="1" x14ac:dyDescent="0.3">
      <c r="A1481" s="230">
        <v>407967</v>
      </c>
      <c r="B1481" s="230" t="s">
        <v>3077</v>
      </c>
      <c r="C1481" s="230" t="s">
        <v>501</v>
      </c>
      <c r="D1481" s="230" t="s">
        <v>393</v>
      </c>
      <c r="E1481" s="230" t="s">
        <v>142</v>
      </c>
      <c r="F1481" s="230">
        <v>31419</v>
      </c>
      <c r="G1481" s="230" t="s">
        <v>276</v>
      </c>
      <c r="H1481" s="230" t="s">
        <v>1377</v>
      </c>
      <c r="I1481" s="230" t="s">
        <v>1412</v>
      </c>
      <c r="R1481" s="230" t="s">
        <v>882</v>
      </c>
      <c r="S1481" s="230" t="s">
        <v>882</v>
      </c>
      <c r="T1481" s="230" t="s">
        <v>882</v>
      </c>
      <c r="U1481" s="230" t="s">
        <v>882</v>
      </c>
      <c r="V1481" s="230" t="s">
        <v>882</v>
      </c>
    </row>
    <row r="1482" spans="1:22" ht="17.25" customHeight="1" x14ac:dyDescent="0.3">
      <c r="A1482" s="230">
        <v>407824</v>
      </c>
      <c r="B1482" s="230" t="s">
        <v>3078</v>
      </c>
      <c r="C1482" s="230" t="s">
        <v>375</v>
      </c>
      <c r="D1482" s="230" t="s">
        <v>3079</v>
      </c>
      <c r="E1482" s="230" t="s">
        <v>142</v>
      </c>
      <c r="F1482" s="230">
        <v>31444</v>
      </c>
      <c r="G1482" s="230" t="s">
        <v>276</v>
      </c>
      <c r="H1482" s="230" t="s">
        <v>1377</v>
      </c>
      <c r="I1482" s="230" t="s">
        <v>1412</v>
      </c>
      <c r="R1482" s="230" t="s">
        <v>882</v>
      </c>
      <c r="U1482" s="230" t="s">
        <v>882</v>
      </c>
      <c r="V1482" s="230" t="s">
        <v>882</v>
      </c>
    </row>
    <row r="1483" spans="1:22" ht="17.25" customHeight="1" x14ac:dyDescent="0.3">
      <c r="A1483" s="230">
        <v>401405</v>
      </c>
      <c r="B1483" s="230" t="s">
        <v>3080</v>
      </c>
      <c r="C1483" s="230" t="s">
        <v>388</v>
      </c>
      <c r="D1483" s="230" t="s">
        <v>3081</v>
      </c>
      <c r="E1483" s="230" t="s">
        <v>142</v>
      </c>
      <c r="F1483" s="230">
        <v>31462</v>
      </c>
      <c r="G1483" s="230" t="s">
        <v>276</v>
      </c>
      <c r="H1483" s="230" t="s">
        <v>1377</v>
      </c>
      <c r="I1483" s="230" t="s">
        <v>1412</v>
      </c>
    </row>
    <row r="1484" spans="1:22" ht="17.25" customHeight="1" x14ac:dyDescent="0.3">
      <c r="A1484" s="230">
        <v>411020</v>
      </c>
      <c r="B1484" s="230" t="s">
        <v>3082</v>
      </c>
      <c r="C1484" s="230" t="s">
        <v>337</v>
      </c>
      <c r="D1484" s="230" t="s">
        <v>3083</v>
      </c>
      <c r="E1484" s="230" t="s">
        <v>142</v>
      </c>
      <c r="F1484" s="230">
        <v>31533</v>
      </c>
      <c r="G1484" s="230" t="s">
        <v>276</v>
      </c>
      <c r="H1484" s="230" t="s">
        <v>1377</v>
      </c>
      <c r="I1484" s="230" t="s">
        <v>1412</v>
      </c>
    </row>
    <row r="1485" spans="1:22" ht="17.25" customHeight="1" x14ac:dyDescent="0.3">
      <c r="A1485" s="230">
        <v>407706</v>
      </c>
      <c r="B1485" s="230" t="s">
        <v>3084</v>
      </c>
      <c r="C1485" s="230" t="s">
        <v>2274</v>
      </c>
      <c r="D1485" s="230" t="s">
        <v>3085</v>
      </c>
      <c r="E1485" s="230" t="s">
        <v>141</v>
      </c>
      <c r="F1485" s="230">
        <v>31787</v>
      </c>
      <c r="G1485" s="230" t="s">
        <v>276</v>
      </c>
      <c r="H1485" s="230" t="s">
        <v>1377</v>
      </c>
      <c r="I1485" s="230" t="s">
        <v>1412</v>
      </c>
      <c r="S1485" s="230" t="s">
        <v>882</v>
      </c>
      <c r="T1485" s="230" t="s">
        <v>882</v>
      </c>
      <c r="U1485" s="230" t="s">
        <v>882</v>
      </c>
      <c r="V1485" s="230" t="s">
        <v>882</v>
      </c>
    </row>
    <row r="1486" spans="1:22" ht="17.25" customHeight="1" x14ac:dyDescent="0.3">
      <c r="A1486" s="230">
        <v>404689</v>
      </c>
      <c r="B1486" s="230" t="s">
        <v>3086</v>
      </c>
      <c r="C1486" s="230" t="s">
        <v>83</v>
      </c>
      <c r="D1486" s="230" t="s">
        <v>3087</v>
      </c>
      <c r="E1486" s="230" t="s">
        <v>141</v>
      </c>
      <c r="F1486" s="230">
        <v>31902</v>
      </c>
      <c r="G1486" s="230" t="s">
        <v>276</v>
      </c>
      <c r="H1486" s="230" t="s">
        <v>1377</v>
      </c>
      <c r="I1486" s="230" t="s">
        <v>1412</v>
      </c>
    </row>
    <row r="1487" spans="1:22" ht="17.25" customHeight="1" x14ac:dyDescent="0.3">
      <c r="A1487" s="230">
        <v>402079</v>
      </c>
      <c r="B1487" s="230" t="s">
        <v>3088</v>
      </c>
      <c r="C1487" s="230" t="s">
        <v>126</v>
      </c>
      <c r="D1487" s="230" t="s">
        <v>3089</v>
      </c>
      <c r="E1487" s="230" t="s">
        <v>142</v>
      </c>
      <c r="F1487" s="230">
        <v>32036</v>
      </c>
      <c r="G1487" s="230" t="s">
        <v>276</v>
      </c>
      <c r="H1487" s="230" t="s">
        <v>1377</v>
      </c>
      <c r="I1487" s="230" t="s">
        <v>1412</v>
      </c>
      <c r="U1487" s="230" t="s">
        <v>882</v>
      </c>
      <c r="V1487" s="230" t="s">
        <v>882</v>
      </c>
    </row>
    <row r="1488" spans="1:22" ht="17.25" customHeight="1" x14ac:dyDescent="0.3">
      <c r="A1488" s="230">
        <v>413718</v>
      </c>
      <c r="B1488" s="230" t="s">
        <v>3090</v>
      </c>
      <c r="C1488" s="230" t="s">
        <v>122</v>
      </c>
      <c r="D1488" s="230" t="s">
        <v>222</v>
      </c>
      <c r="E1488" s="230" t="s">
        <v>142</v>
      </c>
      <c r="F1488" s="230">
        <v>32143</v>
      </c>
      <c r="G1488" s="230" t="s">
        <v>2289</v>
      </c>
      <c r="H1488" s="230" t="s">
        <v>1377</v>
      </c>
      <c r="I1488" s="230" t="s">
        <v>1412</v>
      </c>
      <c r="U1488" s="230" t="s">
        <v>882</v>
      </c>
      <c r="V1488" s="230" t="s">
        <v>882</v>
      </c>
    </row>
    <row r="1489" spans="1:22" ht="17.25" customHeight="1" x14ac:dyDescent="0.3">
      <c r="A1489" s="230">
        <v>406785</v>
      </c>
      <c r="B1489" s="230" t="s">
        <v>3091</v>
      </c>
      <c r="C1489" s="230" t="s">
        <v>1691</v>
      </c>
      <c r="D1489" s="230" t="s">
        <v>224</v>
      </c>
      <c r="E1489" s="230" t="s">
        <v>141</v>
      </c>
      <c r="F1489" s="230">
        <v>32215</v>
      </c>
      <c r="G1489" s="230" t="s">
        <v>276</v>
      </c>
      <c r="H1489" s="230" t="s">
        <v>1377</v>
      </c>
      <c r="I1489" s="230" t="s">
        <v>1412</v>
      </c>
    </row>
    <row r="1490" spans="1:22" ht="17.25" customHeight="1" x14ac:dyDescent="0.3">
      <c r="A1490" s="230">
        <v>413401</v>
      </c>
      <c r="B1490" s="230" t="s">
        <v>3092</v>
      </c>
      <c r="C1490" s="230" t="s">
        <v>756</v>
      </c>
      <c r="D1490" s="230" t="s">
        <v>738</v>
      </c>
      <c r="E1490" s="230" t="s">
        <v>142</v>
      </c>
      <c r="F1490" s="230">
        <v>32236</v>
      </c>
      <c r="G1490" s="230" t="s">
        <v>276</v>
      </c>
      <c r="H1490" s="230" t="s">
        <v>1377</v>
      </c>
      <c r="I1490" s="230" t="s">
        <v>1412</v>
      </c>
    </row>
    <row r="1491" spans="1:22" ht="17.25" customHeight="1" x14ac:dyDescent="0.3">
      <c r="A1491" s="230">
        <v>405291</v>
      </c>
      <c r="B1491" s="230" t="s">
        <v>3093</v>
      </c>
      <c r="C1491" s="230" t="s">
        <v>615</v>
      </c>
      <c r="D1491" s="230" t="s">
        <v>3094</v>
      </c>
      <c r="E1491" s="230" t="s">
        <v>141</v>
      </c>
      <c r="F1491" s="230">
        <v>32417</v>
      </c>
      <c r="G1491" s="230" t="s">
        <v>276</v>
      </c>
      <c r="H1491" s="230" t="s">
        <v>1377</v>
      </c>
      <c r="I1491" s="230" t="s">
        <v>1412</v>
      </c>
    </row>
    <row r="1492" spans="1:22" ht="17.25" customHeight="1" x14ac:dyDescent="0.3">
      <c r="A1492" s="230">
        <v>411333</v>
      </c>
      <c r="B1492" s="230" t="s">
        <v>3095</v>
      </c>
      <c r="C1492" s="230" t="s">
        <v>407</v>
      </c>
      <c r="D1492" s="230" t="s">
        <v>211</v>
      </c>
      <c r="E1492" s="230" t="s">
        <v>142</v>
      </c>
      <c r="F1492" s="230">
        <v>32509</v>
      </c>
      <c r="G1492" s="230" t="s">
        <v>276</v>
      </c>
      <c r="H1492" s="230" t="s">
        <v>1377</v>
      </c>
      <c r="I1492" s="230" t="s">
        <v>1412</v>
      </c>
      <c r="U1492" s="230" t="s">
        <v>882</v>
      </c>
      <c r="V1492" s="230" t="s">
        <v>882</v>
      </c>
    </row>
    <row r="1493" spans="1:22" ht="17.25" customHeight="1" x14ac:dyDescent="0.3">
      <c r="A1493" s="230">
        <v>410622</v>
      </c>
      <c r="B1493" s="230" t="s">
        <v>3096</v>
      </c>
      <c r="C1493" s="230" t="s">
        <v>1013</v>
      </c>
      <c r="D1493" s="230" t="s">
        <v>356</v>
      </c>
      <c r="E1493" s="230" t="s">
        <v>142</v>
      </c>
      <c r="F1493" s="230">
        <v>32516</v>
      </c>
      <c r="G1493" s="230" t="s">
        <v>276</v>
      </c>
      <c r="H1493" s="230" t="s">
        <v>1377</v>
      </c>
      <c r="I1493" s="230" t="s">
        <v>1412</v>
      </c>
      <c r="U1493" s="230" t="s">
        <v>882</v>
      </c>
      <c r="V1493" s="230" t="s">
        <v>882</v>
      </c>
    </row>
    <row r="1494" spans="1:22" ht="17.25" customHeight="1" x14ac:dyDescent="0.3">
      <c r="A1494" s="230">
        <v>411348</v>
      </c>
      <c r="B1494" s="230" t="s">
        <v>3097</v>
      </c>
      <c r="C1494" s="230" t="s">
        <v>343</v>
      </c>
      <c r="D1494" s="230" t="s">
        <v>3098</v>
      </c>
      <c r="E1494" s="230" t="s">
        <v>141</v>
      </c>
      <c r="F1494" s="230">
        <v>32674</v>
      </c>
      <c r="G1494" s="230" t="s">
        <v>276</v>
      </c>
      <c r="H1494" s="230" t="s">
        <v>1377</v>
      </c>
      <c r="I1494" s="230" t="s">
        <v>1412</v>
      </c>
    </row>
    <row r="1495" spans="1:22" ht="17.25" customHeight="1" x14ac:dyDescent="0.3">
      <c r="A1495" s="230">
        <v>417461</v>
      </c>
      <c r="B1495" s="230" t="s">
        <v>3099</v>
      </c>
      <c r="C1495" s="230" t="s">
        <v>1691</v>
      </c>
      <c r="D1495" s="230" t="s">
        <v>199</v>
      </c>
      <c r="E1495" s="230" t="s">
        <v>141</v>
      </c>
      <c r="F1495" s="230">
        <v>32723</v>
      </c>
      <c r="H1495" s="230" t="s">
        <v>1377</v>
      </c>
      <c r="I1495" s="230" t="s">
        <v>1412</v>
      </c>
      <c r="U1495" s="230" t="s">
        <v>882</v>
      </c>
      <c r="V1495" s="230" t="s">
        <v>882</v>
      </c>
    </row>
    <row r="1496" spans="1:22" ht="17.25" customHeight="1" x14ac:dyDescent="0.3">
      <c r="A1496" s="230">
        <v>414188</v>
      </c>
      <c r="B1496" s="230" t="s">
        <v>3100</v>
      </c>
      <c r="C1496" s="230" t="s">
        <v>107</v>
      </c>
      <c r="D1496" s="230" t="s">
        <v>231</v>
      </c>
      <c r="E1496" s="230" t="s">
        <v>141</v>
      </c>
      <c r="F1496" s="230">
        <v>32891</v>
      </c>
      <c r="G1496" s="230" t="s">
        <v>276</v>
      </c>
      <c r="H1496" s="230" t="s">
        <v>1377</v>
      </c>
      <c r="I1496" s="230" t="s">
        <v>1412</v>
      </c>
      <c r="V1496" s="230" t="s">
        <v>882</v>
      </c>
    </row>
    <row r="1497" spans="1:22" ht="17.25" customHeight="1" x14ac:dyDescent="0.3">
      <c r="A1497" s="230">
        <v>413060</v>
      </c>
      <c r="B1497" s="230" t="s">
        <v>3101</v>
      </c>
      <c r="C1497" s="230" t="s">
        <v>109</v>
      </c>
      <c r="D1497" s="230" t="s">
        <v>91</v>
      </c>
      <c r="E1497" s="230" t="s">
        <v>141</v>
      </c>
      <c r="F1497" s="230">
        <v>32980</v>
      </c>
      <c r="G1497" s="230" t="s">
        <v>276</v>
      </c>
      <c r="H1497" s="230" t="s">
        <v>1377</v>
      </c>
      <c r="I1497" s="230" t="s">
        <v>1412</v>
      </c>
      <c r="S1497" s="230" t="s">
        <v>882</v>
      </c>
      <c r="T1497" s="230" t="s">
        <v>882</v>
      </c>
      <c r="U1497" s="230" t="s">
        <v>882</v>
      </c>
      <c r="V1497" s="230" t="s">
        <v>882</v>
      </c>
    </row>
    <row r="1498" spans="1:22" ht="17.25" customHeight="1" x14ac:dyDescent="0.3">
      <c r="A1498" s="230">
        <v>415209</v>
      </c>
      <c r="B1498" s="230" t="s">
        <v>3102</v>
      </c>
      <c r="C1498" s="230" t="s">
        <v>607</v>
      </c>
      <c r="D1498" s="230" t="s">
        <v>211</v>
      </c>
      <c r="E1498" s="230" t="s">
        <v>141</v>
      </c>
      <c r="F1498" s="230">
        <v>33064</v>
      </c>
      <c r="G1498" s="230" t="s">
        <v>276</v>
      </c>
      <c r="H1498" s="230" t="s">
        <v>1377</v>
      </c>
      <c r="I1498" s="230" t="s">
        <v>1412</v>
      </c>
      <c r="V1498" s="230" t="s">
        <v>882</v>
      </c>
    </row>
    <row r="1499" spans="1:22" ht="17.25" customHeight="1" x14ac:dyDescent="0.3">
      <c r="A1499" s="230">
        <v>411796</v>
      </c>
      <c r="B1499" s="230" t="s">
        <v>3103</v>
      </c>
      <c r="C1499" s="230" t="s">
        <v>372</v>
      </c>
      <c r="D1499" s="230" t="s">
        <v>200</v>
      </c>
      <c r="E1499" s="230" t="s">
        <v>141</v>
      </c>
      <c r="F1499" s="230">
        <v>33164</v>
      </c>
      <c r="G1499" s="230" t="s">
        <v>1416</v>
      </c>
      <c r="H1499" s="230" t="s">
        <v>1377</v>
      </c>
      <c r="I1499" s="230" t="s">
        <v>1412</v>
      </c>
      <c r="V1499" s="230" t="s">
        <v>882</v>
      </c>
    </row>
    <row r="1500" spans="1:22" ht="17.25" customHeight="1" x14ac:dyDescent="0.3">
      <c r="A1500" s="230">
        <v>413488</v>
      </c>
      <c r="B1500" s="230" t="s">
        <v>3104</v>
      </c>
      <c r="C1500" s="230" t="s">
        <v>371</v>
      </c>
      <c r="D1500" s="230" t="s">
        <v>135</v>
      </c>
      <c r="E1500" s="230" t="s">
        <v>141</v>
      </c>
      <c r="F1500" s="230">
        <v>33248</v>
      </c>
      <c r="G1500" s="230" t="s">
        <v>276</v>
      </c>
      <c r="H1500" s="230" t="s">
        <v>1377</v>
      </c>
      <c r="I1500" s="230" t="s">
        <v>1412</v>
      </c>
    </row>
    <row r="1501" spans="1:22" ht="17.25" customHeight="1" x14ac:dyDescent="0.3">
      <c r="A1501" s="230">
        <v>415547</v>
      </c>
      <c r="B1501" s="230" t="s">
        <v>3105</v>
      </c>
      <c r="C1501" s="230" t="s">
        <v>2739</v>
      </c>
      <c r="D1501" s="230" t="s">
        <v>227</v>
      </c>
      <c r="E1501" s="230" t="s">
        <v>141</v>
      </c>
      <c r="F1501" s="230">
        <v>33288</v>
      </c>
      <c r="G1501" s="230" t="s">
        <v>276</v>
      </c>
      <c r="H1501" s="230" t="s">
        <v>1377</v>
      </c>
      <c r="I1501" s="230" t="s">
        <v>1412</v>
      </c>
      <c r="R1501" s="230" t="s">
        <v>882</v>
      </c>
      <c r="S1501" s="230" t="s">
        <v>882</v>
      </c>
      <c r="T1501" s="230" t="s">
        <v>882</v>
      </c>
      <c r="U1501" s="230" t="s">
        <v>882</v>
      </c>
      <c r="V1501" s="230" t="s">
        <v>882</v>
      </c>
    </row>
    <row r="1502" spans="1:22" ht="17.25" customHeight="1" x14ac:dyDescent="0.3">
      <c r="A1502" s="230">
        <v>413288</v>
      </c>
      <c r="B1502" s="230" t="s">
        <v>3106</v>
      </c>
      <c r="C1502" s="230" t="s">
        <v>121</v>
      </c>
      <c r="D1502" s="230" t="s">
        <v>391</v>
      </c>
      <c r="E1502" s="230" t="s">
        <v>141</v>
      </c>
      <c r="F1502" s="230">
        <v>33337</v>
      </c>
      <c r="G1502" s="230" t="s">
        <v>276</v>
      </c>
      <c r="H1502" s="230" t="s">
        <v>1377</v>
      </c>
      <c r="I1502" s="230" t="s">
        <v>1412</v>
      </c>
      <c r="U1502" s="230" t="s">
        <v>882</v>
      </c>
      <c r="V1502" s="230" t="s">
        <v>882</v>
      </c>
    </row>
    <row r="1503" spans="1:22" ht="17.25" customHeight="1" x14ac:dyDescent="0.3">
      <c r="A1503" s="230">
        <v>412859</v>
      </c>
      <c r="B1503" s="230" t="s">
        <v>3107</v>
      </c>
      <c r="C1503" s="230" t="s">
        <v>107</v>
      </c>
      <c r="D1503" s="230" t="s">
        <v>222</v>
      </c>
      <c r="E1503" s="230" t="s">
        <v>142</v>
      </c>
      <c r="F1503" s="230">
        <v>33415</v>
      </c>
      <c r="G1503" s="230" t="s">
        <v>276</v>
      </c>
      <c r="H1503" s="230" t="s">
        <v>1377</v>
      </c>
      <c r="I1503" s="230" t="s">
        <v>1412</v>
      </c>
    </row>
    <row r="1504" spans="1:22" ht="17.25" customHeight="1" x14ac:dyDescent="0.3">
      <c r="A1504" s="230">
        <v>416223</v>
      </c>
      <c r="B1504" s="230" t="s">
        <v>3109</v>
      </c>
      <c r="C1504" s="230" t="s">
        <v>396</v>
      </c>
      <c r="D1504" s="230" t="s">
        <v>3110</v>
      </c>
      <c r="E1504" s="230" t="s">
        <v>141</v>
      </c>
      <c r="F1504" s="230">
        <v>33546</v>
      </c>
      <c r="G1504" s="230" t="s">
        <v>276</v>
      </c>
      <c r="H1504" s="230" t="s">
        <v>1377</v>
      </c>
      <c r="I1504" s="230" t="s">
        <v>1412</v>
      </c>
      <c r="U1504" s="230" t="s">
        <v>882</v>
      </c>
      <c r="V1504" s="230" t="s">
        <v>882</v>
      </c>
    </row>
    <row r="1505" spans="1:22" ht="17.25" customHeight="1" x14ac:dyDescent="0.3">
      <c r="A1505" s="230">
        <v>417715</v>
      </c>
      <c r="B1505" s="230" t="s">
        <v>3112</v>
      </c>
      <c r="C1505" s="230" t="s">
        <v>433</v>
      </c>
      <c r="D1505" s="230" t="s">
        <v>240</v>
      </c>
      <c r="E1505" s="230" t="s">
        <v>141</v>
      </c>
      <c r="F1505" s="230">
        <v>34016</v>
      </c>
      <c r="G1505" s="230" t="s">
        <v>276</v>
      </c>
      <c r="H1505" s="230" t="s">
        <v>1377</v>
      </c>
      <c r="I1505" s="230" t="s">
        <v>1412</v>
      </c>
      <c r="S1505" s="230" t="s">
        <v>882</v>
      </c>
      <c r="T1505" s="230" t="s">
        <v>882</v>
      </c>
      <c r="U1505" s="230" t="s">
        <v>882</v>
      </c>
      <c r="V1505" s="230" t="s">
        <v>882</v>
      </c>
    </row>
    <row r="1506" spans="1:22" ht="17.25" customHeight="1" x14ac:dyDescent="0.3">
      <c r="A1506" s="230">
        <v>416463</v>
      </c>
      <c r="B1506" s="230" t="s">
        <v>3115</v>
      </c>
      <c r="C1506" s="230" t="s">
        <v>473</v>
      </c>
      <c r="D1506" s="230" t="s">
        <v>129</v>
      </c>
      <c r="E1506" s="230" t="s">
        <v>141</v>
      </c>
      <c r="F1506" s="230">
        <v>34486</v>
      </c>
      <c r="G1506" s="230" t="s">
        <v>276</v>
      </c>
      <c r="H1506" s="230" t="s">
        <v>1377</v>
      </c>
      <c r="I1506" s="230" t="s">
        <v>1412</v>
      </c>
    </row>
    <row r="1507" spans="1:22" ht="17.25" customHeight="1" x14ac:dyDescent="0.3">
      <c r="A1507" s="230">
        <v>420673</v>
      </c>
      <c r="B1507" s="230" t="s">
        <v>3116</v>
      </c>
      <c r="C1507" s="230" t="s">
        <v>82</v>
      </c>
      <c r="D1507" s="230" t="s">
        <v>342</v>
      </c>
      <c r="E1507" s="230" t="s">
        <v>142</v>
      </c>
      <c r="F1507" s="230">
        <v>34531</v>
      </c>
      <c r="G1507" s="230" t="s">
        <v>276</v>
      </c>
      <c r="H1507" s="230" t="s">
        <v>1377</v>
      </c>
      <c r="I1507" s="230" t="s">
        <v>1412</v>
      </c>
      <c r="N1507" s="230">
        <v>3118</v>
      </c>
      <c r="O1507" s="230">
        <v>44425.459907407407</v>
      </c>
      <c r="P1507" s="230">
        <v>10000</v>
      </c>
    </row>
    <row r="1508" spans="1:22" ht="17.25" customHeight="1" x14ac:dyDescent="0.3">
      <c r="A1508" s="230">
        <v>418582</v>
      </c>
      <c r="B1508" s="230" t="s">
        <v>3117</v>
      </c>
      <c r="C1508" s="230" t="s">
        <v>63</v>
      </c>
      <c r="D1508" s="230" t="s">
        <v>358</v>
      </c>
      <c r="E1508" s="230" t="s">
        <v>141</v>
      </c>
      <c r="F1508" s="230">
        <v>35065</v>
      </c>
      <c r="G1508" s="230" t="s">
        <v>286</v>
      </c>
      <c r="H1508" s="230" t="s">
        <v>1377</v>
      </c>
      <c r="I1508" s="230" t="s">
        <v>1412</v>
      </c>
    </row>
    <row r="1509" spans="1:22" ht="17.25" customHeight="1" x14ac:dyDescent="0.3">
      <c r="A1509" s="230">
        <v>417252</v>
      </c>
      <c r="B1509" s="230" t="s">
        <v>3118</v>
      </c>
      <c r="C1509" s="230" t="s">
        <v>2205</v>
      </c>
      <c r="D1509" s="230" t="s">
        <v>391</v>
      </c>
      <c r="E1509" s="230" t="s">
        <v>142</v>
      </c>
      <c r="F1509" s="230">
        <v>35066</v>
      </c>
      <c r="G1509" s="230" t="s">
        <v>276</v>
      </c>
      <c r="H1509" s="230" t="s">
        <v>1377</v>
      </c>
      <c r="I1509" s="230" t="s">
        <v>1412</v>
      </c>
    </row>
    <row r="1510" spans="1:22" ht="17.25" customHeight="1" x14ac:dyDescent="0.3">
      <c r="A1510" s="230">
        <v>401867</v>
      </c>
      <c r="B1510" s="230" t="s">
        <v>3119</v>
      </c>
      <c r="C1510" s="230" t="s">
        <v>607</v>
      </c>
      <c r="D1510" s="230" t="s">
        <v>612</v>
      </c>
      <c r="E1510" s="230" t="s">
        <v>141</v>
      </c>
      <c r="F1510" s="230" t="s">
        <v>3120</v>
      </c>
      <c r="G1510" s="230" t="s">
        <v>276</v>
      </c>
      <c r="H1510" s="230" t="s">
        <v>1377</v>
      </c>
      <c r="I1510" s="230" t="s">
        <v>1412</v>
      </c>
      <c r="V1510" s="230" t="s">
        <v>882</v>
      </c>
    </row>
    <row r="1511" spans="1:22" ht="17.25" customHeight="1" x14ac:dyDescent="0.3">
      <c r="A1511" s="230">
        <v>421952</v>
      </c>
      <c r="B1511" s="230" t="s">
        <v>3121</v>
      </c>
      <c r="C1511" s="230" t="s">
        <v>124</v>
      </c>
      <c r="D1511" s="230" t="s">
        <v>2559</v>
      </c>
      <c r="E1511" s="230" t="s">
        <v>141</v>
      </c>
      <c r="F1511" s="230">
        <v>33182</v>
      </c>
      <c r="G1511" s="230" t="s">
        <v>1380</v>
      </c>
      <c r="H1511" s="230" t="s">
        <v>1377</v>
      </c>
      <c r="I1511" s="230" t="s">
        <v>1412</v>
      </c>
      <c r="J1511" s="230" t="s">
        <v>291</v>
      </c>
      <c r="K1511" s="230">
        <v>2008</v>
      </c>
      <c r="L1511" s="230" t="s">
        <v>276</v>
      </c>
    </row>
    <row r="1512" spans="1:22" ht="17.25" customHeight="1" x14ac:dyDescent="0.3">
      <c r="A1512" s="230">
        <v>409967</v>
      </c>
      <c r="B1512" s="230" t="s">
        <v>3125</v>
      </c>
      <c r="C1512" s="230" t="s">
        <v>61</v>
      </c>
      <c r="D1512" s="230" t="s">
        <v>192</v>
      </c>
      <c r="E1512" s="230" t="s">
        <v>142</v>
      </c>
      <c r="H1512" s="230" t="s">
        <v>1377</v>
      </c>
      <c r="I1512" s="230" t="s">
        <v>1412</v>
      </c>
      <c r="U1512" s="230" t="s">
        <v>882</v>
      </c>
      <c r="V1512" s="230" t="s">
        <v>882</v>
      </c>
    </row>
    <row r="1513" spans="1:22" ht="17.25" customHeight="1" x14ac:dyDescent="0.3">
      <c r="A1513" s="230">
        <v>425857</v>
      </c>
      <c r="B1513" s="230" t="s">
        <v>3126</v>
      </c>
      <c r="C1513" s="230" t="s">
        <v>482</v>
      </c>
      <c r="D1513" s="230" t="s">
        <v>3127</v>
      </c>
      <c r="E1513" s="230" t="s">
        <v>142</v>
      </c>
      <c r="F1513" s="230">
        <v>35260</v>
      </c>
      <c r="G1513" s="230" t="s">
        <v>276</v>
      </c>
      <c r="H1513" s="230" t="s">
        <v>1377</v>
      </c>
      <c r="I1513" s="230" t="s">
        <v>1412</v>
      </c>
      <c r="J1513" s="230" t="s">
        <v>291</v>
      </c>
      <c r="K1513" s="230">
        <v>2014</v>
      </c>
      <c r="L1513" s="230" t="s">
        <v>276</v>
      </c>
    </row>
    <row r="1514" spans="1:22" ht="17.25" customHeight="1" x14ac:dyDescent="0.3">
      <c r="A1514" s="230">
        <v>420535</v>
      </c>
      <c r="B1514" s="230" t="s">
        <v>3128</v>
      </c>
      <c r="C1514" s="230" t="s">
        <v>1515</v>
      </c>
      <c r="D1514" s="230" t="s">
        <v>210</v>
      </c>
      <c r="E1514" s="230" t="s">
        <v>142</v>
      </c>
      <c r="F1514" s="230">
        <v>35796</v>
      </c>
      <c r="G1514" s="230" t="s">
        <v>276</v>
      </c>
      <c r="H1514" s="230" t="s">
        <v>1377</v>
      </c>
      <c r="I1514" s="230" t="s">
        <v>1412</v>
      </c>
      <c r="J1514" s="230" t="s">
        <v>291</v>
      </c>
      <c r="K1514" s="230">
        <v>2016</v>
      </c>
      <c r="L1514" s="230" t="s">
        <v>276</v>
      </c>
    </row>
    <row r="1515" spans="1:22" ht="17.25" customHeight="1" x14ac:dyDescent="0.3">
      <c r="A1515" s="230">
        <v>422697</v>
      </c>
      <c r="B1515" s="230" t="s">
        <v>3130</v>
      </c>
      <c r="C1515" s="230" t="s">
        <v>461</v>
      </c>
      <c r="D1515" s="230" t="s">
        <v>444</v>
      </c>
      <c r="E1515" s="230" t="s">
        <v>141</v>
      </c>
      <c r="F1515" s="230">
        <v>35431</v>
      </c>
      <c r="G1515" s="230" t="s">
        <v>3131</v>
      </c>
      <c r="H1515" s="230" t="s">
        <v>1377</v>
      </c>
      <c r="I1515" s="230" t="s">
        <v>1412</v>
      </c>
      <c r="J1515" s="230" t="s">
        <v>291</v>
      </c>
      <c r="K1515" s="230">
        <v>2017</v>
      </c>
      <c r="L1515" s="230" t="s">
        <v>276</v>
      </c>
    </row>
    <row r="1516" spans="1:22" ht="17.25" customHeight="1" x14ac:dyDescent="0.3">
      <c r="A1516" s="230">
        <v>417659</v>
      </c>
      <c r="B1516" s="230" t="s">
        <v>3132</v>
      </c>
      <c r="C1516" s="230" t="s">
        <v>104</v>
      </c>
      <c r="D1516" s="230" t="s">
        <v>200</v>
      </c>
      <c r="E1516" s="230" t="s">
        <v>142</v>
      </c>
      <c r="F1516" s="230">
        <v>28103</v>
      </c>
      <c r="G1516" s="230" t="s">
        <v>276</v>
      </c>
      <c r="H1516" s="230" t="s">
        <v>1377</v>
      </c>
      <c r="I1516" s="230" t="s">
        <v>1412</v>
      </c>
      <c r="J1516" s="230" t="s">
        <v>291</v>
      </c>
      <c r="L1516" s="230" t="s">
        <v>276</v>
      </c>
    </row>
    <row r="1517" spans="1:22" ht="17.25" customHeight="1" x14ac:dyDescent="0.3">
      <c r="A1517" s="230">
        <v>422820</v>
      </c>
      <c r="B1517" s="230" t="s">
        <v>3133</v>
      </c>
      <c r="C1517" s="230" t="s">
        <v>63</v>
      </c>
      <c r="D1517" s="230" t="s">
        <v>3134</v>
      </c>
      <c r="E1517" s="230" t="s">
        <v>142</v>
      </c>
      <c r="F1517" s="230">
        <v>31120</v>
      </c>
      <c r="G1517" s="230" t="s">
        <v>277</v>
      </c>
      <c r="H1517" s="230" t="s">
        <v>1377</v>
      </c>
      <c r="I1517" s="230" t="s">
        <v>1412</v>
      </c>
      <c r="J1517" s="230" t="s">
        <v>290</v>
      </c>
      <c r="K1517" s="230">
        <v>2005</v>
      </c>
      <c r="L1517" s="230" t="s">
        <v>277</v>
      </c>
    </row>
    <row r="1518" spans="1:22" ht="17.25" customHeight="1" x14ac:dyDescent="0.3">
      <c r="A1518" s="230">
        <v>412559</v>
      </c>
      <c r="B1518" s="230" t="s">
        <v>3135</v>
      </c>
      <c r="C1518" s="230" t="s">
        <v>1722</v>
      </c>
      <c r="D1518" s="230" t="s">
        <v>202</v>
      </c>
      <c r="E1518" s="230" t="s">
        <v>141</v>
      </c>
      <c r="F1518" s="230">
        <v>31898</v>
      </c>
      <c r="G1518" s="230" t="s">
        <v>3136</v>
      </c>
      <c r="H1518" s="230" t="s">
        <v>1377</v>
      </c>
      <c r="I1518" s="230" t="s">
        <v>1412</v>
      </c>
      <c r="J1518" s="230" t="s">
        <v>291</v>
      </c>
      <c r="K1518" s="230">
        <v>2007</v>
      </c>
      <c r="L1518" s="230" t="s">
        <v>277</v>
      </c>
    </row>
    <row r="1519" spans="1:22" ht="17.25" customHeight="1" x14ac:dyDescent="0.3">
      <c r="A1519" s="230">
        <v>421283</v>
      </c>
      <c r="B1519" s="230" t="s">
        <v>3137</v>
      </c>
      <c r="C1519" s="230" t="s">
        <v>581</v>
      </c>
      <c r="D1519" s="230" t="s">
        <v>3138</v>
      </c>
      <c r="E1519" s="230" t="s">
        <v>142</v>
      </c>
      <c r="F1519" s="230">
        <v>32874</v>
      </c>
      <c r="G1519" s="230" t="s">
        <v>277</v>
      </c>
      <c r="H1519" s="230" t="s">
        <v>1377</v>
      </c>
      <c r="I1519" s="230" t="s">
        <v>1412</v>
      </c>
      <c r="K1519" s="230">
        <v>2007</v>
      </c>
      <c r="L1519" s="230" t="s">
        <v>277</v>
      </c>
    </row>
    <row r="1520" spans="1:22" ht="17.25" customHeight="1" x14ac:dyDescent="0.3">
      <c r="A1520" s="230">
        <v>423997</v>
      </c>
      <c r="B1520" s="230" t="s">
        <v>3141</v>
      </c>
      <c r="C1520" s="230" t="s">
        <v>408</v>
      </c>
      <c r="D1520" s="230" t="s">
        <v>191</v>
      </c>
      <c r="E1520" s="230" t="s">
        <v>142</v>
      </c>
      <c r="F1520" s="230">
        <v>34627</v>
      </c>
      <c r="G1520" s="230" t="s">
        <v>277</v>
      </c>
      <c r="H1520" s="230" t="s">
        <v>1377</v>
      </c>
      <c r="I1520" s="230" t="s">
        <v>1412</v>
      </c>
      <c r="J1520" s="230" t="s">
        <v>291</v>
      </c>
      <c r="K1520" s="230">
        <v>2012</v>
      </c>
      <c r="L1520" s="230" t="s">
        <v>277</v>
      </c>
    </row>
    <row r="1521" spans="1:22" ht="17.25" customHeight="1" x14ac:dyDescent="0.3">
      <c r="A1521" s="230">
        <v>421839</v>
      </c>
      <c r="B1521" s="230" t="s">
        <v>3144</v>
      </c>
      <c r="C1521" s="230" t="s">
        <v>81</v>
      </c>
      <c r="D1521" s="230" t="s">
        <v>630</v>
      </c>
      <c r="E1521" s="230" t="s">
        <v>141</v>
      </c>
      <c r="F1521" s="230">
        <v>35431</v>
      </c>
      <c r="G1521" s="230" t="s">
        <v>3145</v>
      </c>
      <c r="H1521" s="230" t="s">
        <v>1377</v>
      </c>
      <c r="I1521" s="230" t="s">
        <v>1412</v>
      </c>
      <c r="J1521" s="230" t="s">
        <v>291</v>
      </c>
      <c r="K1521" s="230">
        <v>2014</v>
      </c>
      <c r="L1521" s="230" t="s">
        <v>277</v>
      </c>
    </row>
    <row r="1522" spans="1:22" ht="17.25" customHeight="1" x14ac:dyDescent="0.3">
      <c r="A1522" s="230">
        <v>423245</v>
      </c>
      <c r="B1522" s="230" t="s">
        <v>3146</v>
      </c>
      <c r="C1522" s="230" t="s">
        <v>3147</v>
      </c>
      <c r="D1522" s="230" t="s">
        <v>3148</v>
      </c>
      <c r="E1522" s="230" t="s">
        <v>142</v>
      </c>
      <c r="F1522" s="230">
        <v>35820</v>
      </c>
      <c r="G1522" s="230" t="s">
        <v>277</v>
      </c>
      <c r="H1522" s="230" t="s">
        <v>1377</v>
      </c>
      <c r="I1522" s="230" t="s">
        <v>1412</v>
      </c>
      <c r="J1522" s="230" t="s">
        <v>291</v>
      </c>
      <c r="K1522" s="230">
        <v>2017</v>
      </c>
      <c r="L1522" s="230" t="s">
        <v>281</v>
      </c>
    </row>
    <row r="1523" spans="1:22" ht="17.25" customHeight="1" x14ac:dyDescent="0.3">
      <c r="A1523" s="230">
        <v>405903</v>
      </c>
      <c r="B1523" s="230" t="s">
        <v>3151</v>
      </c>
      <c r="C1523" s="230" t="s">
        <v>117</v>
      </c>
      <c r="D1523" s="230" t="s">
        <v>650</v>
      </c>
      <c r="E1523" s="230" t="s">
        <v>141</v>
      </c>
      <c r="F1523" s="230">
        <v>29705</v>
      </c>
      <c r="G1523" s="230" t="s">
        <v>276</v>
      </c>
      <c r="H1523" s="230" t="s">
        <v>1377</v>
      </c>
      <c r="I1523" s="230" t="s">
        <v>1412</v>
      </c>
      <c r="J1523" s="230" t="s">
        <v>290</v>
      </c>
      <c r="K1523" s="230">
        <v>2001</v>
      </c>
      <c r="L1523" s="230" t="s">
        <v>287</v>
      </c>
    </row>
    <row r="1524" spans="1:22" ht="17.25" customHeight="1" x14ac:dyDescent="0.3">
      <c r="A1524" s="230">
        <v>422595</v>
      </c>
      <c r="B1524" s="230" t="s">
        <v>3152</v>
      </c>
      <c r="C1524" s="230" t="s">
        <v>437</v>
      </c>
      <c r="D1524" s="230" t="s">
        <v>3153</v>
      </c>
      <c r="E1524" s="230" t="s">
        <v>142</v>
      </c>
      <c r="F1524" s="230">
        <v>34028</v>
      </c>
      <c r="G1524" s="230" t="s">
        <v>3154</v>
      </c>
      <c r="H1524" s="230" t="s">
        <v>1377</v>
      </c>
      <c r="I1524" s="230" t="s">
        <v>1412</v>
      </c>
      <c r="J1524" s="230" t="s">
        <v>290</v>
      </c>
      <c r="K1524" s="230">
        <v>2013</v>
      </c>
      <c r="L1524" s="230" t="s">
        <v>287</v>
      </c>
    </row>
    <row r="1525" spans="1:22" ht="17.25" customHeight="1" x14ac:dyDescent="0.3">
      <c r="A1525" s="230">
        <v>423766</v>
      </c>
      <c r="B1525" s="230" t="s">
        <v>3155</v>
      </c>
      <c r="C1525" s="230" t="s">
        <v>308</v>
      </c>
      <c r="D1525" s="230" t="s">
        <v>196</v>
      </c>
      <c r="E1525" s="230" t="s">
        <v>141</v>
      </c>
      <c r="F1525" s="230">
        <v>35084</v>
      </c>
      <c r="G1525" s="230" t="s">
        <v>3156</v>
      </c>
      <c r="H1525" s="230" t="s">
        <v>1377</v>
      </c>
      <c r="I1525" s="230" t="s">
        <v>1412</v>
      </c>
      <c r="J1525" s="230" t="s">
        <v>291</v>
      </c>
      <c r="K1525" s="230">
        <v>2013</v>
      </c>
      <c r="L1525" s="230" t="s">
        <v>287</v>
      </c>
    </row>
    <row r="1526" spans="1:22" ht="17.25" customHeight="1" x14ac:dyDescent="0.3">
      <c r="A1526" s="230">
        <v>419677</v>
      </c>
      <c r="B1526" s="230" t="s">
        <v>3157</v>
      </c>
      <c r="C1526" s="230" t="s">
        <v>591</v>
      </c>
      <c r="D1526" s="230" t="s">
        <v>198</v>
      </c>
      <c r="E1526" s="230" t="s">
        <v>141</v>
      </c>
      <c r="F1526" s="230">
        <v>35184</v>
      </c>
      <c r="G1526" s="230" t="s">
        <v>276</v>
      </c>
      <c r="H1526" s="230" t="s">
        <v>1377</v>
      </c>
      <c r="I1526" s="230" t="s">
        <v>1412</v>
      </c>
      <c r="J1526" s="230" t="s">
        <v>290</v>
      </c>
      <c r="K1526" s="230">
        <v>2015</v>
      </c>
      <c r="L1526" s="230" t="s">
        <v>287</v>
      </c>
    </row>
    <row r="1527" spans="1:22" ht="17.25" customHeight="1" x14ac:dyDescent="0.3">
      <c r="A1527" s="230">
        <v>420074</v>
      </c>
      <c r="B1527" s="230" t="s">
        <v>3158</v>
      </c>
      <c r="C1527" s="230" t="s">
        <v>381</v>
      </c>
      <c r="D1527" s="230" t="s">
        <v>454</v>
      </c>
      <c r="E1527" s="230" t="s">
        <v>141</v>
      </c>
      <c r="F1527" s="230">
        <v>35376</v>
      </c>
      <c r="G1527" s="230" t="s">
        <v>276</v>
      </c>
      <c r="H1527" s="230" t="s">
        <v>1377</v>
      </c>
      <c r="I1527" s="230" t="s">
        <v>1412</v>
      </c>
      <c r="J1527" s="230" t="s">
        <v>290</v>
      </c>
      <c r="K1527" s="230">
        <v>2015</v>
      </c>
      <c r="L1527" s="230" t="s">
        <v>287</v>
      </c>
    </row>
    <row r="1528" spans="1:22" ht="17.25" customHeight="1" x14ac:dyDescent="0.3">
      <c r="A1528" s="230">
        <v>401166</v>
      </c>
      <c r="B1528" s="230" t="s">
        <v>3159</v>
      </c>
      <c r="C1528" s="230" t="s">
        <v>117</v>
      </c>
      <c r="D1528" s="230" t="s">
        <v>3160</v>
      </c>
      <c r="E1528" s="230" t="s">
        <v>141</v>
      </c>
      <c r="F1528" s="230">
        <v>27398</v>
      </c>
      <c r="G1528" s="230" t="s">
        <v>3161</v>
      </c>
      <c r="H1528" s="230" t="s">
        <v>1377</v>
      </c>
      <c r="I1528" s="230" t="s">
        <v>1412</v>
      </c>
      <c r="J1528" s="230" t="s">
        <v>290</v>
      </c>
      <c r="K1528" s="230">
        <v>1993</v>
      </c>
      <c r="L1528" s="230" t="s">
        <v>276</v>
      </c>
      <c r="S1528" s="230" t="s">
        <v>882</v>
      </c>
      <c r="T1528" s="230" t="s">
        <v>882</v>
      </c>
      <c r="U1528" s="230" t="s">
        <v>882</v>
      </c>
      <c r="V1528" s="230" t="s">
        <v>882</v>
      </c>
    </row>
    <row r="1529" spans="1:22" ht="17.25" customHeight="1" x14ac:dyDescent="0.3">
      <c r="A1529" s="230">
        <v>423219</v>
      </c>
      <c r="B1529" s="230" t="s">
        <v>3168</v>
      </c>
      <c r="C1529" s="230" t="s">
        <v>83</v>
      </c>
      <c r="D1529" s="230" t="s">
        <v>246</v>
      </c>
      <c r="E1529" s="230" t="s">
        <v>142</v>
      </c>
      <c r="F1529" s="230">
        <v>30025</v>
      </c>
      <c r="G1529" s="230" t="s">
        <v>276</v>
      </c>
      <c r="H1529" s="230" t="s">
        <v>1377</v>
      </c>
      <c r="I1529" s="230" t="s">
        <v>1412</v>
      </c>
      <c r="J1529" s="230" t="s">
        <v>290</v>
      </c>
      <c r="K1529" s="230">
        <v>2000</v>
      </c>
      <c r="L1529" s="230" t="s">
        <v>276</v>
      </c>
    </row>
    <row r="1530" spans="1:22" ht="17.25" customHeight="1" x14ac:dyDescent="0.3">
      <c r="A1530" s="230">
        <v>417129</v>
      </c>
      <c r="B1530" s="230" t="s">
        <v>3169</v>
      </c>
      <c r="C1530" s="230" t="s">
        <v>63</v>
      </c>
      <c r="D1530" s="230" t="s">
        <v>255</v>
      </c>
      <c r="E1530" s="230" t="s">
        <v>141</v>
      </c>
      <c r="F1530" s="230">
        <v>31357</v>
      </c>
      <c r="G1530" s="230" t="s">
        <v>3170</v>
      </c>
      <c r="H1530" s="230" t="s">
        <v>1377</v>
      </c>
      <c r="I1530" s="230" t="s">
        <v>1412</v>
      </c>
      <c r="J1530" s="230" t="s">
        <v>290</v>
      </c>
      <c r="K1530" s="230">
        <v>2003</v>
      </c>
      <c r="L1530" s="230" t="s">
        <v>276</v>
      </c>
      <c r="U1530" s="230" t="s">
        <v>882</v>
      </c>
      <c r="V1530" s="230" t="s">
        <v>882</v>
      </c>
    </row>
    <row r="1531" spans="1:22" ht="17.25" customHeight="1" x14ac:dyDescent="0.3">
      <c r="A1531" s="230">
        <v>409343</v>
      </c>
      <c r="B1531" s="230" t="s">
        <v>3171</v>
      </c>
      <c r="C1531" s="230" t="s">
        <v>2050</v>
      </c>
      <c r="D1531" s="230" t="s">
        <v>3172</v>
      </c>
      <c r="E1531" s="230" t="s">
        <v>141</v>
      </c>
      <c r="F1531" s="230">
        <v>31129</v>
      </c>
      <c r="G1531" s="230" t="s">
        <v>276</v>
      </c>
      <c r="H1531" s="230" t="s">
        <v>1377</v>
      </c>
      <c r="I1531" s="230" t="s">
        <v>1412</v>
      </c>
      <c r="J1531" s="230" t="s">
        <v>290</v>
      </c>
      <c r="K1531" s="230">
        <v>2004</v>
      </c>
      <c r="L1531" s="230" t="s">
        <v>276</v>
      </c>
    </row>
    <row r="1532" spans="1:22" ht="17.25" customHeight="1" x14ac:dyDescent="0.3">
      <c r="A1532" s="230">
        <v>421648</v>
      </c>
      <c r="B1532" s="230" t="s">
        <v>3173</v>
      </c>
      <c r="C1532" s="230" t="s">
        <v>63</v>
      </c>
      <c r="D1532" s="230" t="s">
        <v>196</v>
      </c>
      <c r="E1532" s="230" t="s">
        <v>142</v>
      </c>
      <c r="F1532" s="230">
        <v>31121</v>
      </c>
      <c r="G1532" s="230" t="s">
        <v>3174</v>
      </c>
      <c r="H1532" s="230" t="s">
        <v>1377</v>
      </c>
      <c r="I1532" s="230" t="s">
        <v>1412</v>
      </c>
      <c r="J1532" s="230" t="s">
        <v>291</v>
      </c>
      <c r="K1532" s="230">
        <v>2004</v>
      </c>
      <c r="L1532" s="230" t="s">
        <v>276</v>
      </c>
    </row>
    <row r="1533" spans="1:22" ht="17.25" customHeight="1" x14ac:dyDescent="0.3">
      <c r="A1533" s="230">
        <v>417353</v>
      </c>
      <c r="B1533" s="230" t="s">
        <v>3175</v>
      </c>
      <c r="C1533" s="230" t="s">
        <v>64</v>
      </c>
      <c r="D1533" s="230" t="s">
        <v>205</v>
      </c>
      <c r="E1533" s="230" t="s">
        <v>141</v>
      </c>
      <c r="F1533" s="230">
        <v>31445</v>
      </c>
      <c r="G1533" s="230" t="s">
        <v>276</v>
      </c>
      <c r="H1533" s="230" t="s">
        <v>1377</v>
      </c>
      <c r="I1533" s="230" t="s">
        <v>1412</v>
      </c>
      <c r="J1533" s="230" t="s">
        <v>291</v>
      </c>
      <c r="K1533" s="230">
        <v>2004</v>
      </c>
      <c r="L1533" s="230" t="s">
        <v>276</v>
      </c>
    </row>
    <row r="1534" spans="1:22" ht="17.25" customHeight="1" x14ac:dyDescent="0.3">
      <c r="A1534" s="230">
        <v>421299</v>
      </c>
      <c r="B1534" s="230" t="s">
        <v>3176</v>
      </c>
      <c r="C1534" s="230" t="s">
        <v>3177</v>
      </c>
      <c r="D1534" s="230" t="s">
        <v>1955</v>
      </c>
      <c r="E1534" s="230" t="s">
        <v>141</v>
      </c>
      <c r="F1534" s="230">
        <v>31647</v>
      </c>
      <c r="G1534" s="230" t="s">
        <v>276</v>
      </c>
      <c r="H1534" s="230" t="s">
        <v>1377</v>
      </c>
      <c r="I1534" s="230" t="s">
        <v>1412</v>
      </c>
      <c r="J1534" s="230" t="s">
        <v>291</v>
      </c>
      <c r="K1534" s="230">
        <v>2004</v>
      </c>
      <c r="L1534" s="230" t="s">
        <v>276</v>
      </c>
      <c r="V1534" s="230" t="s">
        <v>882</v>
      </c>
    </row>
    <row r="1535" spans="1:22" ht="17.25" customHeight="1" x14ac:dyDescent="0.3">
      <c r="A1535" s="230">
        <v>425097</v>
      </c>
      <c r="B1535" s="230" t="s">
        <v>3178</v>
      </c>
      <c r="C1535" s="230" t="s">
        <v>63</v>
      </c>
      <c r="D1535" s="230" t="s">
        <v>614</v>
      </c>
      <c r="E1535" s="230" t="s">
        <v>141</v>
      </c>
      <c r="F1535" s="230">
        <v>31778</v>
      </c>
      <c r="G1535" s="230" t="s">
        <v>276</v>
      </c>
      <c r="H1535" s="230" t="s">
        <v>1377</v>
      </c>
      <c r="I1535" s="230" t="s">
        <v>1412</v>
      </c>
      <c r="K1535" s="230">
        <v>2004</v>
      </c>
      <c r="L1535" s="230" t="s">
        <v>276</v>
      </c>
    </row>
    <row r="1536" spans="1:22" ht="17.25" customHeight="1" x14ac:dyDescent="0.3">
      <c r="A1536" s="230">
        <v>403786</v>
      </c>
      <c r="B1536" s="230" t="s">
        <v>3179</v>
      </c>
      <c r="C1536" s="230" t="s">
        <v>633</v>
      </c>
      <c r="D1536" s="230" t="s">
        <v>3180</v>
      </c>
      <c r="E1536" s="230" t="s">
        <v>141</v>
      </c>
      <c r="F1536" s="230">
        <v>31785</v>
      </c>
      <c r="G1536" s="230" t="s">
        <v>276</v>
      </c>
      <c r="H1536" s="230" t="s">
        <v>1377</v>
      </c>
      <c r="I1536" s="230" t="s">
        <v>1412</v>
      </c>
      <c r="J1536" s="230" t="s">
        <v>3181</v>
      </c>
      <c r="K1536" s="230">
        <v>2005</v>
      </c>
      <c r="L1536" s="230" t="s">
        <v>276</v>
      </c>
      <c r="U1536" s="230" t="s">
        <v>882</v>
      </c>
      <c r="V1536" s="230" t="s">
        <v>882</v>
      </c>
    </row>
    <row r="1537" spans="1:22" ht="17.25" customHeight="1" x14ac:dyDescent="0.3">
      <c r="A1537" s="230">
        <v>415338</v>
      </c>
      <c r="B1537" s="230" t="s">
        <v>3182</v>
      </c>
      <c r="C1537" s="230" t="s">
        <v>449</v>
      </c>
      <c r="D1537" s="230" t="s">
        <v>3183</v>
      </c>
      <c r="E1537" s="230" t="s">
        <v>142</v>
      </c>
      <c r="F1537" s="230">
        <v>32358</v>
      </c>
      <c r="G1537" s="230" t="s">
        <v>276</v>
      </c>
      <c r="H1537" s="230" t="s">
        <v>1377</v>
      </c>
      <c r="I1537" s="230" t="s">
        <v>1412</v>
      </c>
      <c r="J1537" s="230" t="s">
        <v>290</v>
      </c>
      <c r="K1537" s="230">
        <v>2005</v>
      </c>
      <c r="L1537" s="230" t="s">
        <v>276</v>
      </c>
    </row>
    <row r="1538" spans="1:22" ht="17.25" customHeight="1" x14ac:dyDescent="0.3">
      <c r="A1538" s="230">
        <v>401717</v>
      </c>
      <c r="B1538" s="230" t="s">
        <v>3184</v>
      </c>
      <c r="C1538" s="230" t="s">
        <v>416</v>
      </c>
      <c r="D1538" s="230" t="s">
        <v>2072</v>
      </c>
      <c r="E1538" s="230" t="s">
        <v>141</v>
      </c>
      <c r="F1538" s="230">
        <v>31413</v>
      </c>
      <c r="G1538" s="230" t="s">
        <v>1674</v>
      </c>
      <c r="H1538" s="230" t="s">
        <v>1377</v>
      </c>
      <c r="I1538" s="230" t="s">
        <v>1412</v>
      </c>
      <c r="J1538" s="230" t="s">
        <v>291</v>
      </c>
      <c r="K1538" s="230">
        <v>2005</v>
      </c>
      <c r="L1538" s="230" t="s">
        <v>276</v>
      </c>
    </row>
    <row r="1539" spans="1:22" ht="17.25" customHeight="1" x14ac:dyDescent="0.3">
      <c r="A1539" s="230">
        <v>417543</v>
      </c>
      <c r="B1539" s="230" t="s">
        <v>3185</v>
      </c>
      <c r="C1539" s="230" t="s">
        <v>83</v>
      </c>
      <c r="D1539" s="230" t="s">
        <v>228</v>
      </c>
      <c r="E1539" s="230" t="s">
        <v>142</v>
      </c>
      <c r="F1539" s="230">
        <v>31778</v>
      </c>
      <c r="G1539" s="230" t="s">
        <v>276</v>
      </c>
      <c r="H1539" s="230" t="s">
        <v>1377</v>
      </c>
      <c r="I1539" s="230" t="s">
        <v>1412</v>
      </c>
      <c r="J1539" s="230" t="s">
        <v>291</v>
      </c>
      <c r="K1539" s="230">
        <v>2005</v>
      </c>
      <c r="L1539" s="230" t="s">
        <v>276</v>
      </c>
    </row>
    <row r="1540" spans="1:22" ht="17.25" customHeight="1" x14ac:dyDescent="0.3">
      <c r="A1540" s="230">
        <v>406677</v>
      </c>
      <c r="B1540" s="230" t="s">
        <v>3186</v>
      </c>
      <c r="C1540" s="230" t="s">
        <v>63</v>
      </c>
      <c r="D1540" s="230" t="s">
        <v>204</v>
      </c>
      <c r="E1540" s="230" t="s">
        <v>141</v>
      </c>
      <c r="F1540" s="230">
        <v>31858</v>
      </c>
      <c r="G1540" s="230" t="s">
        <v>276</v>
      </c>
      <c r="H1540" s="230" t="s">
        <v>1377</v>
      </c>
      <c r="I1540" s="230" t="s">
        <v>1412</v>
      </c>
      <c r="J1540" s="230" t="s">
        <v>291</v>
      </c>
      <c r="K1540" s="230">
        <v>2005</v>
      </c>
      <c r="L1540" s="230" t="s">
        <v>276</v>
      </c>
      <c r="S1540" s="230" t="s">
        <v>882</v>
      </c>
      <c r="T1540" s="230" t="s">
        <v>882</v>
      </c>
      <c r="U1540" s="230" t="s">
        <v>882</v>
      </c>
      <c r="V1540" s="230" t="s">
        <v>882</v>
      </c>
    </row>
    <row r="1541" spans="1:22" ht="17.25" customHeight="1" x14ac:dyDescent="0.3">
      <c r="A1541" s="230">
        <v>409165</v>
      </c>
      <c r="B1541" s="230" t="s">
        <v>3189</v>
      </c>
      <c r="C1541" s="230" t="s">
        <v>57</v>
      </c>
      <c r="D1541" s="230" t="s">
        <v>3190</v>
      </c>
      <c r="E1541" s="230" t="s">
        <v>141</v>
      </c>
      <c r="F1541" s="230">
        <v>32093</v>
      </c>
      <c r="G1541" s="230" t="s">
        <v>276</v>
      </c>
      <c r="H1541" s="230" t="s">
        <v>1377</v>
      </c>
      <c r="I1541" s="230" t="s">
        <v>1412</v>
      </c>
      <c r="J1541" s="230" t="s">
        <v>291</v>
      </c>
      <c r="K1541" s="230">
        <v>2005</v>
      </c>
      <c r="L1541" s="230" t="s">
        <v>276</v>
      </c>
      <c r="S1541" s="230" t="s">
        <v>882</v>
      </c>
      <c r="T1541" s="230" t="s">
        <v>882</v>
      </c>
      <c r="U1541" s="230" t="s">
        <v>882</v>
      </c>
      <c r="V1541" s="230" t="s">
        <v>882</v>
      </c>
    </row>
    <row r="1542" spans="1:22" ht="17.25" customHeight="1" x14ac:dyDescent="0.3">
      <c r="A1542" s="230">
        <v>419757</v>
      </c>
      <c r="B1542" s="230" t="s">
        <v>3192</v>
      </c>
      <c r="C1542" s="230" t="s">
        <v>3193</v>
      </c>
      <c r="D1542" s="230" t="s">
        <v>228</v>
      </c>
      <c r="E1542" s="230" t="s">
        <v>141</v>
      </c>
      <c r="F1542" s="230">
        <v>28235</v>
      </c>
      <c r="G1542" s="230" t="s">
        <v>276</v>
      </c>
      <c r="H1542" s="230" t="s">
        <v>1377</v>
      </c>
      <c r="I1542" s="230" t="s">
        <v>1412</v>
      </c>
      <c r="J1542" s="230" t="s">
        <v>291</v>
      </c>
      <c r="K1542" s="230">
        <v>2006</v>
      </c>
      <c r="L1542" s="230" t="s">
        <v>276</v>
      </c>
      <c r="U1542" s="230" t="s">
        <v>882</v>
      </c>
      <c r="V1542" s="230" t="s">
        <v>882</v>
      </c>
    </row>
    <row r="1543" spans="1:22" ht="17.25" customHeight="1" x14ac:dyDescent="0.3">
      <c r="A1543" s="230">
        <v>423660</v>
      </c>
      <c r="B1543" s="230" t="s">
        <v>3195</v>
      </c>
      <c r="C1543" s="230" t="s">
        <v>362</v>
      </c>
      <c r="D1543" s="230" t="s">
        <v>456</v>
      </c>
      <c r="E1543" s="230" t="s">
        <v>142</v>
      </c>
      <c r="F1543" s="230">
        <v>32726</v>
      </c>
      <c r="G1543" s="230" t="s">
        <v>3196</v>
      </c>
      <c r="H1543" s="230" t="s">
        <v>1377</v>
      </c>
      <c r="I1543" s="230" t="s">
        <v>1412</v>
      </c>
      <c r="J1543" s="230" t="s">
        <v>290</v>
      </c>
      <c r="K1543" s="230">
        <v>2008</v>
      </c>
      <c r="L1543" s="230" t="s">
        <v>276</v>
      </c>
    </row>
    <row r="1544" spans="1:22" ht="17.25" customHeight="1" x14ac:dyDescent="0.3">
      <c r="A1544" s="230">
        <v>416033</v>
      </c>
      <c r="B1544" s="230" t="s">
        <v>3197</v>
      </c>
      <c r="C1544" s="230" t="s">
        <v>463</v>
      </c>
      <c r="D1544" s="230" t="s">
        <v>3198</v>
      </c>
      <c r="E1544" s="230" t="s">
        <v>141</v>
      </c>
      <c r="F1544" s="230">
        <v>33140</v>
      </c>
      <c r="G1544" s="230" t="s">
        <v>276</v>
      </c>
      <c r="H1544" s="230" t="s">
        <v>1377</v>
      </c>
      <c r="I1544" s="230" t="s">
        <v>1412</v>
      </c>
      <c r="J1544" s="230" t="s">
        <v>290</v>
      </c>
      <c r="K1544" s="230">
        <v>2008</v>
      </c>
      <c r="L1544" s="230" t="s">
        <v>276</v>
      </c>
    </row>
    <row r="1545" spans="1:22" ht="17.25" customHeight="1" x14ac:dyDescent="0.3">
      <c r="A1545" s="230">
        <v>413248</v>
      </c>
      <c r="B1545" s="230" t="s">
        <v>3201</v>
      </c>
      <c r="C1545" s="230" t="s">
        <v>494</v>
      </c>
      <c r="D1545" s="230" t="s">
        <v>3202</v>
      </c>
      <c r="E1545" s="230" t="s">
        <v>141</v>
      </c>
      <c r="F1545" s="230">
        <v>33557</v>
      </c>
      <c r="G1545" s="230" t="s">
        <v>1738</v>
      </c>
      <c r="H1545" s="230" t="s">
        <v>1377</v>
      </c>
      <c r="I1545" s="230" t="s">
        <v>1412</v>
      </c>
      <c r="J1545" s="230" t="s">
        <v>291</v>
      </c>
      <c r="K1545" s="230">
        <v>2009</v>
      </c>
      <c r="L1545" s="230" t="s">
        <v>276</v>
      </c>
      <c r="S1545" s="230" t="s">
        <v>882</v>
      </c>
      <c r="T1545" s="230" t="s">
        <v>882</v>
      </c>
      <c r="U1545" s="230" t="s">
        <v>882</v>
      </c>
      <c r="V1545" s="230" t="s">
        <v>882</v>
      </c>
    </row>
    <row r="1546" spans="1:22" ht="17.25" customHeight="1" x14ac:dyDescent="0.3">
      <c r="A1546" s="230">
        <v>417123</v>
      </c>
      <c r="B1546" s="230" t="s">
        <v>3204</v>
      </c>
      <c r="C1546" s="230" t="s">
        <v>306</v>
      </c>
      <c r="D1546" s="230" t="s">
        <v>3205</v>
      </c>
      <c r="E1546" s="230" t="s">
        <v>142</v>
      </c>
      <c r="F1546" s="230">
        <v>36161</v>
      </c>
      <c r="G1546" s="230" t="s">
        <v>276</v>
      </c>
      <c r="H1546" s="230" t="s">
        <v>1377</v>
      </c>
      <c r="I1546" s="230" t="s">
        <v>1412</v>
      </c>
      <c r="J1546" s="230" t="s">
        <v>290</v>
      </c>
      <c r="K1546" s="230">
        <v>2010</v>
      </c>
      <c r="L1546" s="230" t="s">
        <v>276</v>
      </c>
    </row>
    <row r="1547" spans="1:22" ht="17.25" customHeight="1" x14ac:dyDescent="0.3">
      <c r="A1547" s="230">
        <v>422693</v>
      </c>
      <c r="B1547" s="230" t="s">
        <v>3206</v>
      </c>
      <c r="C1547" s="230" t="s">
        <v>1421</v>
      </c>
      <c r="D1547" s="230" t="s">
        <v>230</v>
      </c>
      <c r="E1547" s="230" t="s">
        <v>142</v>
      </c>
      <c r="F1547" s="230">
        <v>33984</v>
      </c>
      <c r="G1547" s="230" t="s">
        <v>3188</v>
      </c>
      <c r="H1547" s="230" t="s">
        <v>1377</v>
      </c>
      <c r="I1547" s="230" t="s">
        <v>1412</v>
      </c>
      <c r="J1547" s="230" t="s">
        <v>290</v>
      </c>
      <c r="K1547" s="230">
        <v>2011</v>
      </c>
      <c r="L1547" s="230" t="s">
        <v>276</v>
      </c>
    </row>
    <row r="1548" spans="1:22" ht="17.25" customHeight="1" x14ac:dyDescent="0.3">
      <c r="A1548" s="230">
        <v>416589</v>
      </c>
      <c r="B1548" s="230" t="s">
        <v>3207</v>
      </c>
      <c r="C1548" s="230" t="s">
        <v>63</v>
      </c>
      <c r="D1548" s="230" t="s">
        <v>3208</v>
      </c>
      <c r="E1548" s="230" t="s">
        <v>141</v>
      </c>
      <c r="F1548" s="230">
        <v>33999</v>
      </c>
      <c r="G1548" s="230" t="s">
        <v>3188</v>
      </c>
      <c r="H1548" s="230" t="s">
        <v>1377</v>
      </c>
      <c r="I1548" s="230" t="s">
        <v>1412</v>
      </c>
      <c r="J1548" s="230" t="s">
        <v>290</v>
      </c>
      <c r="K1548" s="230">
        <v>2011</v>
      </c>
      <c r="L1548" s="230" t="s">
        <v>276</v>
      </c>
      <c r="V1548" s="230" t="s">
        <v>882</v>
      </c>
    </row>
    <row r="1549" spans="1:22" ht="17.25" customHeight="1" x14ac:dyDescent="0.3">
      <c r="A1549" s="230">
        <v>420163</v>
      </c>
      <c r="B1549" s="230" t="s">
        <v>3209</v>
      </c>
      <c r="C1549" s="230" t="s">
        <v>125</v>
      </c>
      <c r="D1549" s="230" t="s">
        <v>1014</v>
      </c>
      <c r="E1549" s="230" t="s">
        <v>141</v>
      </c>
      <c r="F1549" s="230">
        <v>33887</v>
      </c>
      <c r="G1549" s="230" t="s">
        <v>1721</v>
      </c>
      <c r="H1549" s="230" t="s">
        <v>1377</v>
      </c>
      <c r="I1549" s="230" t="s">
        <v>1412</v>
      </c>
      <c r="J1549" s="230" t="s">
        <v>291</v>
      </c>
      <c r="K1549" s="230">
        <v>2011</v>
      </c>
      <c r="L1549" s="230" t="s">
        <v>276</v>
      </c>
      <c r="V1549" s="230" t="s">
        <v>882</v>
      </c>
    </row>
    <row r="1550" spans="1:22" ht="17.25" customHeight="1" x14ac:dyDescent="0.3">
      <c r="A1550" s="230">
        <v>416826</v>
      </c>
      <c r="B1550" s="230" t="s">
        <v>3210</v>
      </c>
      <c r="C1550" s="230" t="s">
        <v>357</v>
      </c>
      <c r="D1550" s="230" t="s">
        <v>758</v>
      </c>
      <c r="E1550" s="230" t="s">
        <v>141</v>
      </c>
      <c r="F1550" s="230">
        <v>34335</v>
      </c>
      <c r="G1550" s="230" t="s">
        <v>2981</v>
      </c>
      <c r="H1550" s="230" t="s">
        <v>1377</v>
      </c>
      <c r="I1550" s="230" t="s">
        <v>1412</v>
      </c>
      <c r="J1550" s="230" t="s">
        <v>291</v>
      </c>
      <c r="K1550" s="230">
        <v>2011</v>
      </c>
      <c r="L1550" s="230" t="s">
        <v>276</v>
      </c>
      <c r="S1550" s="230" t="s">
        <v>882</v>
      </c>
      <c r="T1550" s="230" t="s">
        <v>882</v>
      </c>
      <c r="U1550" s="230" t="s">
        <v>882</v>
      </c>
      <c r="V1550" s="230" t="s">
        <v>882</v>
      </c>
    </row>
    <row r="1551" spans="1:22" ht="17.25" customHeight="1" x14ac:dyDescent="0.3">
      <c r="A1551" s="230">
        <v>415357</v>
      </c>
      <c r="B1551" s="230" t="s">
        <v>3211</v>
      </c>
      <c r="C1551" s="230" t="s">
        <v>86</v>
      </c>
      <c r="D1551" s="230" t="s">
        <v>543</v>
      </c>
      <c r="E1551" s="230" t="s">
        <v>141</v>
      </c>
      <c r="F1551" s="230">
        <v>33705</v>
      </c>
      <c r="G1551" s="230" t="s">
        <v>276</v>
      </c>
      <c r="H1551" s="230" t="s">
        <v>1377</v>
      </c>
      <c r="I1551" s="230" t="s">
        <v>1412</v>
      </c>
      <c r="J1551" s="230" t="s">
        <v>291</v>
      </c>
      <c r="K1551" s="230">
        <v>2011</v>
      </c>
      <c r="L1551" s="230" t="s">
        <v>276</v>
      </c>
    </row>
    <row r="1552" spans="1:22" ht="17.25" customHeight="1" x14ac:dyDescent="0.3">
      <c r="A1552" s="230">
        <v>418371</v>
      </c>
      <c r="B1552" s="230" t="s">
        <v>3212</v>
      </c>
      <c r="C1552" s="230" t="s">
        <v>3213</v>
      </c>
      <c r="D1552" s="230" t="s">
        <v>621</v>
      </c>
      <c r="E1552" s="230" t="s">
        <v>142</v>
      </c>
      <c r="F1552" s="230">
        <v>35431</v>
      </c>
      <c r="G1552" s="230" t="s">
        <v>276</v>
      </c>
      <c r="H1552" s="230" t="s">
        <v>1377</v>
      </c>
      <c r="I1552" s="230" t="s">
        <v>1412</v>
      </c>
      <c r="J1552" s="230" t="s">
        <v>291</v>
      </c>
      <c r="K1552" s="230">
        <v>2011</v>
      </c>
      <c r="L1552" s="230" t="s">
        <v>276</v>
      </c>
    </row>
    <row r="1553" spans="1:22" ht="17.25" customHeight="1" x14ac:dyDescent="0.3">
      <c r="A1553" s="230">
        <v>417038</v>
      </c>
      <c r="B1553" s="230" t="s">
        <v>3214</v>
      </c>
      <c r="C1553" s="230" t="s">
        <v>551</v>
      </c>
      <c r="D1553" s="230" t="s">
        <v>3026</v>
      </c>
      <c r="E1553" s="230" t="s">
        <v>142</v>
      </c>
      <c r="F1553" s="230">
        <v>34336</v>
      </c>
      <c r="G1553" s="230" t="s">
        <v>3187</v>
      </c>
      <c r="H1553" s="230" t="s">
        <v>1377</v>
      </c>
      <c r="I1553" s="230" t="s">
        <v>1412</v>
      </c>
      <c r="J1553" s="230" t="s">
        <v>290</v>
      </c>
      <c r="K1553" s="230">
        <v>2012</v>
      </c>
      <c r="L1553" s="230" t="s">
        <v>276</v>
      </c>
    </row>
    <row r="1554" spans="1:22" ht="17.25" customHeight="1" x14ac:dyDescent="0.3">
      <c r="A1554" s="230">
        <v>417906</v>
      </c>
      <c r="B1554" s="230" t="s">
        <v>3215</v>
      </c>
      <c r="C1554" s="230" t="s">
        <v>66</v>
      </c>
      <c r="D1554" s="230" t="s">
        <v>3216</v>
      </c>
      <c r="E1554" s="230" t="s">
        <v>141</v>
      </c>
      <c r="F1554" s="230">
        <v>34431</v>
      </c>
      <c r="G1554" s="230" t="s">
        <v>3217</v>
      </c>
      <c r="H1554" s="230" t="s">
        <v>1377</v>
      </c>
      <c r="I1554" s="230" t="s">
        <v>1412</v>
      </c>
      <c r="J1554" s="230" t="s">
        <v>290</v>
      </c>
      <c r="K1554" s="230">
        <v>2012</v>
      </c>
      <c r="L1554" s="230" t="s">
        <v>276</v>
      </c>
      <c r="U1554" s="230" t="s">
        <v>882</v>
      </c>
      <c r="V1554" s="230" t="s">
        <v>882</v>
      </c>
    </row>
    <row r="1555" spans="1:22" ht="17.25" customHeight="1" x14ac:dyDescent="0.3">
      <c r="A1555" s="230">
        <v>418481</v>
      </c>
      <c r="B1555" s="230" t="s">
        <v>3218</v>
      </c>
      <c r="C1555" s="230" t="s">
        <v>604</v>
      </c>
      <c r="D1555" s="230" t="s">
        <v>410</v>
      </c>
      <c r="E1555" s="230" t="s">
        <v>141</v>
      </c>
      <c r="F1555" s="230">
        <v>34451</v>
      </c>
      <c r="G1555" s="230" t="s">
        <v>3217</v>
      </c>
      <c r="H1555" s="230" t="s">
        <v>1377</v>
      </c>
      <c r="I1555" s="230" t="s">
        <v>1412</v>
      </c>
      <c r="J1555" s="230" t="s">
        <v>290</v>
      </c>
      <c r="K1555" s="230">
        <v>2012</v>
      </c>
      <c r="L1555" s="230" t="s">
        <v>276</v>
      </c>
      <c r="V1555" s="230" t="s">
        <v>882</v>
      </c>
    </row>
    <row r="1556" spans="1:22" ht="17.25" customHeight="1" x14ac:dyDescent="0.3">
      <c r="A1556" s="230">
        <v>416248</v>
      </c>
      <c r="B1556" s="230" t="s">
        <v>3219</v>
      </c>
      <c r="C1556" s="230" t="s">
        <v>63</v>
      </c>
      <c r="D1556" s="230" t="s">
        <v>2261</v>
      </c>
      <c r="E1556" s="230" t="s">
        <v>141</v>
      </c>
      <c r="F1556" s="230">
        <v>34529</v>
      </c>
      <c r="G1556" s="230" t="s">
        <v>276</v>
      </c>
      <c r="H1556" s="230" t="s">
        <v>1377</v>
      </c>
      <c r="I1556" s="230" t="s">
        <v>1412</v>
      </c>
      <c r="J1556" s="230" t="s">
        <v>290</v>
      </c>
      <c r="K1556" s="230">
        <v>2012</v>
      </c>
      <c r="L1556" s="230" t="s">
        <v>276</v>
      </c>
    </row>
    <row r="1557" spans="1:22" ht="17.25" customHeight="1" x14ac:dyDescent="0.3">
      <c r="A1557" s="230">
        <v>417153</v>
      </c>
      <c r="B1557" s="230" t="s">
        <v>3220</v>
      </c>
      <c r="C1557" s="230" t="s">
        <v>63</v>
      </c>
      <c r="D1557" s="230" t="s">
        <v>245</v>
      </c>
      <c r="E1557" s="230" t="s">
        <v>141</v>
      </c>
      <c r="F1557" s="230">
        <v>34700</v>
      </c>
      <c r="G1557" s="230" t="s">
        <v>276</v>
      </c>
      <c r="H1557" s="230" t="s">
        <v>1377</v>
      </c>
      <c r="I1557" s="230" t="s">
        <v>1412</v>
      </c>
      <c r="J1557" s="230" t="s">
        <v>290</v>
      </c>
      <c r="K1557" s="230">
        <v>2012</v>
      </c>
      <c r="L1557" s="230" t="s">
        <v>276</v>
      </c>
    </row>
    <row r="1558" spans="1:22" ht="17.25" customHeight="1" x14ac:dyDescent="0.3">
      <c r="A1558" s="230">
        <v>416180</v>
      </c>
      <c r="B1558" s="230" t="s">
        <v>3221</v>
      </c>
      <c r="C1558" s="230" t="s">
        <v>530</v>
      </c>
      <c r="D1558" s="230" t="s">
        <v>479</v>
      </c>
      <c r="E1558" s="230" t="s">
        <v>141</v>
      </c>
      <c r="F1558" s="230">
        <v>35034</v>
      </c>
      <c r="G1558" s="230" t="s">
        <v>1461</v>
      </c>
      <c r="H1558" s="230" t="s">
        <v>1377</v>
      </c>
      <c r="I1558" s="230" t="s">
        <v>1412</v>
      </c>
      <c r="J1558" s="230" t="s">
        <v>290</v>
      </c>
      <c r="K1558" s="230">
        <v>2012</v>
      </c>
      <c r="L1558" s="230" t="s">
        <v>276</v>
      </c>
      <c r="N1558" s="230">
        <v>2805</v>
      </c>
      <c r="O1558" s="230">
        <v>44392.520555555559</v>
      </c>
      <c r="P1558" s="230">
        <v>21500</v>
      </c>
    </row>
    <row r="1559" spans="1:22" ht="17.25" customHeight="1" x14ac:dyDescent="0.3">
      <c r="A1559" s="230">
        <v>420248</v>
      </c>
      <c r="B1559" s="230" t="s">
        <v>3222</v>
      </c>
      <c r="C1559" s="230" t="s">
        <v>383</v>
      </c>
      <c r="D1559" s="230" t="s">
        <v>3223</v>
      </c>
      <c r="E1559" s="230" t="s">
        <v>141</v>
      </c>
      <c r="F1559" s="230">
        <v>34700</v>
      </c>
      <c r="G1559" s="230" t="s">
        <v>2689</v>
      </c>
      <c r="H1559" s="230" t="s">
        <v>1377</v>
      </c>
      <c r="I1559" s="230" t="s">
        <v>1412</v>
      </c>
      <c r="J1559" s="230" t="s">
        <v>291</v>
      </c>
      <c r="K1559" s="230">
        <v>2012</v>
      </c>
      <c r="L1559" s="230" t="s">
        <v>276</v>
      </c>
    </row>
    <row r="1560" spans="1:22" ht="17.25" customHeight="1" x14ac:dyDescent="0.3">
      <c r="A1560" s="230">
        <v>418129</v>
      </c>
      <c r="B1560" s="230" t="s">
        <v>3224</v>
      </c>
      <c r="C1560" s="230" t="s">
        <v>87</v>
      </c>
      <c r="D1560" s="230" t="s">
        <v>196</v>
      </c>
      <c r="E1560" s="230" t="s">
        <v>142</v>
      </c>
      <c r="F1560" s="230">
        <v>34369</v>
      </c>
      <c r="G1560" s="230" t="s">
        <v>276</v>
      </c>
      <c r="H1560" s="230" t="s">
        <v>1377</v>
      </c>
      <c r="I1560" s="230" t="s">
        <v>1412</v>
      </c>
      <c r="J1560" s="230" t="s">
        <v>290</v>
      </c>
      <c r="K1560" s="230">
        <v>2013</v>
      </c>
      <c r="L1560" s="230" t="s">
        <v>276</v>
      </c>
    </row>
    <row r="1561" spans="1:22" ht="17.25" customHeight="1" x14ac:dyDescent="0.3">
      <c r="A1561" s="230">
        <v>420918</v>
      </c>
      <c r="B1561" s="230" t="s">
        <v>3225</v>
      </c>
      <c r="C1561" s="230" t="s">
        <v>67</v>
      </c>
      <c r="D1561" s="230" t="s">
        <v>199</v>
      </c>
      <c r="E1561" s="230" t="s">
        <v>141</v>
      </c>
      <c r="F1561" s="230">
        <v>34700</v>
      </c>
      <c r="G1561" s="230" t="s">
        <v>3226</v>
      </c>
      <c r="H1561" s="230" t="s">
        <v>1377</v>
      </c>
      <c r="I1561" s="230" t="s">
        <v>1412</v>
      </c>
      <c r="J1561" s="230" t="s">
        <v>290</v>
      </c>
      <c r="K1561" s="230">
        <v>2013</v>
      </c>
      <c r="L1561" s="230" t="s">
        <v>276</v>
      </c>
    </row>
    <row r="1562" spans="1:22" ht="17.25" customHeight="1" x14ac:dyDescent="0.3">
      <c r="A1562" s="230">
        <v>424063</v>
      </c>
      <c r="B1562" s="230" t="s">
        <v>3229</v>
      </c>
      <c r="C1562" s="230" t="s">
        <v>343</v>
      </c>
      <c r="D1562" s="230" t="s">
        <v>676</v>
      </c>
      <c r="E1562" s="230" t="s">
        <v>142</v>
      </c>
      <c r="F1562" s="230">
        <v>35084</v>
      </c>
      <c r="G1562" s="230" t="s">
        <v>3167</v>
      </c>
      <c r="H1562" s="230" t="s">
        <v>1377</v>
      </c>
      <c r="I1562" s="230" t="s">
        <v>1412</v>
      </c>
      <c r="J1562" s="230" t="s">
        <v>290</v>
      </c>
      <c r="K1562" s="230">
        <v>2013</v>
      </c>
      <c r="L1562" s="230" t="s">
        <v>276</v>
      </c>
    </row>
    <row r="1563" spans="1:22" ht="17.25" customHeight="1" x14ac:dyDescent="0.3">
      <c r="A1563" s="230">
        <v>417788</v>
      </c>
      <c r="B1563" s="230" t="s">
        <v>3230</v>
      </c>
      <c r="C1563" s="230" t="s">
        <v>68</v>
      </c>
      <c r="D1563" s="230" t="s">
        <v>2202</v>
      </c>
      <c r="E1563" s="230" t="s">
        <v>141</v>
      </c>
      <c r="F1563" s="230">
        <v>35431</v>
      </c>
      <c r="G1563" s="230" t="s">
        <v>1651</v>
      </c>
      <c r="H1563" s="230" t="s">
        <v>1377</v>
      </c>
      <c r="I1563" s="230" t="s">
        <v>1412</v>
      </c>
      <c r="J1563" s="230" t="s">
        <v>290</v>
      </c>
      <c r="K1563" s="230">
        <v>2013</v>
      </c>
      <c r="L1563" s="230" t="s">
        <v>276</v>
      </c>
    </row>
    <row r="1564" spans="1:22" ht="17.25" customHeight="1" x14ac:dyDescent="0.3">
      <c r="A1564" s="230">
        <v>420119</v>
      </c>
      <c r="B1564" s="230" t="s">
        <v>3231</v>
      </c>
      <c r="C1564" s="230" t="s">
        <v>559</v>
      </c>
      <c r="D1564" s="230" t="s">
        <v>237</v>
      </c>
      <c r="E1564" s="230" t="s">
        <v>141</v>
      </c>
      <c r="F1564" s="230">
        <v>34335</v>
      </c>
      <c r="G1564" s="230" t="s">
        <v>2996</v>
      </c>
      <c r="H1564" s="230" t="s">
        <v>1377</v>
      </c>
      <c r="I1564" s="230" t="s">
        <v>1412</v>
      </c>
      <c r="J1564" s="230" t="s">
        <v>291</v>
      </c>
      <c r="K1564" s="230">
        <v>2013</v>
      </c>
      <c r="L1564" s="230" t="s">
        <v>276</v>
      </c>
      <c r="N1564" s="230">
        <v>3158</v>
      </c>
      <c r="O1564" s="230">
        <v>44426.486006944448</v>
      </c>
      <c r="P1564" s="230">
        <v>7500</v>
      </c>
    </row>
    <row r="1565" spans="1:22" ht="17.25" customHeight="1" x14ac:dyDescent="0.3">
      <c r="A1565" s="230">
        <v>416441</v>
      </c>
      <c r="B1565" s="230" t="s">
        <v>3232</v>
      </c>
      <c r="C1565" s="230" t="s">
        <v>103</v>
      </c>
      <c r="D1565" s="230" t="s">
        <v>358</v>
      </c>
      <c r="E1565" s="230" t="s">
        <v>141</v>
      </c>
      <c r="F1565" s="230">
        <v>34790</v>
      </c>
      <c r="G1565" s="230" t="s">
        <v>3170</v>
      </c>
      <c r="H1565" s="230" t="s">
        <v>1377</v>
      </c>
      <c r="I1565" s="230" t="s">
        <v>1412</v>
      </c>
      <c r="J1565" s="230" t="s">
        <v>291</v>
      </c>
      <c r="K1565" s="230">
        <v>2013</v>
      </c>
      <c r="L1565" s="230" t="s">
        <v>276</v>
      </c>
      <c r="N1565" s="230">
        <v>3121</v>
      </c>
      <c r="O1565" s="230">
        <v>44425.475115740737</v>
      </c>
      <c r="P1565" s="230">
        <v>15000</v>
      </c>
    </row>
    <row r="1566" spans="1:22" ht="17.25" customHeight="1" x14ac:dyDescent="0.3">
      <c r="A1566" s="230">
        <v>425263</v>
      </c>
      <c r="B1566" s="230" t="s">
        <v>3233</v>
      </c>
      <c r="C1566" s="230" t="s">
        <v>668</v>
      </c>
      <c r="D1566" s="230" t="s">
        <v>3234</v>
      </c>
      <c r="E1566" s="230" t="s">
        <v>142</v>
      </c>
      <c r="F1566" s="230">
        <v>35065</v>
      </c>
      <c r="G1566" s="230" t="s">
        <v>276</v>
      </c>
      <c r="H1566" s="230" t="s">
        <v>1377</v>
      </c>
      <c r="I1566" s="230" t="s">
        <v>1412</v>
      </c>
      <c r="J1566" s="230" t="s">
        <v>291</v>
      </c>
      <c r="K1566" s="230">
        <v>2013</v>
      </c>
      <c r="L1566" s="230" t="s">
        <v>276</v>
      </c>
    </row>
    <row r="1567" spans="1:22" ht="17.25" customHeight="1" x14ac:dyDescent="0.3">
      <c r="A1567" s="230">
        <v>417679</v>
      </c>
      <c r="B1567" s="230" t="s">
        <v>3235</v>
      </c>
      <c r="C1567" s="230" t="s">
        <v>63</v>
      </c>
      <c r="D1567" s="230" t="s">
        <v>222</v>
      </c>
      <c r="E1567" s="230" t="s">
        <v>141</v>
      </c>
      <c r="F1567" s="230">
        <v>35094</v>
      </c>
      <c r="G1567" s="230" t="s">
        <v>276</v>
      </c>
      <c r="H1567" s="230" t="s">
        <v>1377</v>
      </c>
      <c r="I1567" s="230" t="s">
        <v>1412</v>
      </c>
      <c r="J1567" s="230" t="s">
        <v>291</v>
      </c>
      <c r="K1567" s="230">
        <v>2013</v>
      </c>
      <c r="L1567" s="230" t="s">
        <v>276</v>
      </c>
      <c r="N1567" s="230">
        <v>3028</v>
      </c>
      <c r="O1567" s="230">
        <v>44420.463703703703</v>
      </c>
      <c r="P1567" s="230">
        <v>10000</v>
      </c>
    </row>
    <row r="1568" spans="1:22" ht="17.25" customHeight="1" x14ac:dyDescent="0.3">
      <c r="A1568" s="230">
        <v>424183</v>
      </c>
      <c r="B1568" s="230" t="s">
        <v>3236</v>
      </c>
      <c r="C1568" s="230" t="s">
        <v>407</v>
      </c>
      <c r="D1568" s="230" t="s">
        <v>224</v>
      </c>
      <c r="E1568" s="230" t="s">
        <v>142</v>
      </c>
      <c r="F1568" s="230">
        <v>34722</v>
      </c>
      <c r="G1568" s="230" t="s">
        <v>1899</v>
      </c>
      <c r="H1568" s="230" t="s">
        <v>1377</v>
      </c>
      <c r="I1568" s="230" t="s">
        <v>1412</v>
      </c>
      <c r="J1568" s="230" t="s">
        <v>291</v>
      </c>
      <c r="K1568" s="230">
        <v>2013</v>
      </c>
      <c r="L1568" s="230" t="s">
        <v>276</v>
      </c>
    </row>
    <row r="1569" spans="1:22" ht="17.25" customHeight="1" x14ac:dyDescent="0.3">
      <c r="A1569" s="230">
        <v>423209</v>
      </c>
      <c r="B1569" s="230" t="s">
        <v>3237</v>
      </c>
      <c r="C1569" s="230" t="s">
        <v>94</v>
      </c>
      <c r="D1569" s="230" t="s">
        <v>459</v>
      </c>
      <c r="E1569" s="230" t="s">
        <v>142</v>
      </c>
      <c r="F1569" s="230">
        <v>34818</v>
      </c>
      <c r="G1569" s="230" t="s">
        <v>276</v>
      </c>
      <c r="H1569" s="230" t="s">
        <v>1377</v>
      </c>
      <c r="I1569" s="230" t="s">
        <v>1412</v>
      </c>
      <c r="J1569" s="230" t="s">
        <v>291</v>
      </c>
      <c r="K1569" s="230">
        <v>2013</v>
      </c>
      <c r="L1569" s="230" t="s">
        <v>276</v>
      </c>
    </row>
    <row r="1570" spans="1:22" ht="17.25" customHeight="1" x14ac:dyDescent="0.3">
      <c r="A1570" s="230">
        <v>420067</v>
      </c>
      <c r="B1570" s="230" t="s">
        <v>3238</v>
      </c>
      <c r="C1570" s="230" t="s">
        <v>570</v>
      </c>
      <c r="D1570" s="230" t="s">
        <v>3239</v>
      </c>
      <c r="E1570" s="230" t="s">
        <v>141</v>
      </c>
      <c r="F1570" s="230">
        <v>35065</v>
      </c>
      <c r="G1570" s="230" t="s">
        <v>3188</v>
      </c>
      <c r="H1570" s="230" t="s">
        <v>1377</v>
      </c>
      <c r="I1570" s="230" t="s">
        <v>1412</v>
      </c>
      <c r="J1570" s="230" t="s">
        <v>291</v>
      </c>
      <c r="K1570" s="230">
        <v>2013</v>
      </c>
      <c r="L1570" s="230" t="s">
        <v>276</v>
      </c>
    </row>
    <row r="1571" spans="1:22" ht="17.25" customHeight="1" x14ac:dyDescent="0.3">
      <c r="A1571" s="230">
        <v>418992</v>
      </c>
      <c r="B1571" s="230" t="s">
        <v>3240</v>
      </c>
      <c r="C1571" s="230" t="s">
        <v>61</v>
      </c>
      <c r="D1571" s="230" t="s">
        <v>573</v>
      </c>
      <c r="E1571" s="230" t="s">
        <v>141</v>
      </c>
      <c r="F1571" s="230">
        <v>34508</v>
      </c>
      <c r="G1571" s="230" t="s">
        <v>3199</v>
      </c>
      <c r="H1571" s="230" t="s">
        <v>1377</v>
      </c>
      <c r="I1571" s="230" t="s">
        <v>1412</v>
      </c>
      <c r="J1571" s="230" t="s">
        <v>290</v>
      </c>
      <c r="K1571" s="230">
        <v>2014</v>
      </c>
      <c r="L1571" s="230" t="s">
        <v>276</v>
      </c>
      <c r="V1571" s="230" t="s">
        <v>882</v>
      </c>
    </row>
    <row r="1572" spans="1:22" ht="17.25" customHeight="1" x14ac:dyDescent="0.3">
      <c r="A1572" s="230">
        <v>422592</v>
      </c>
      <c r="B1572" s="230" t="s">
        <v>3241</v>
      </c>
      <c r="C1572" s="230" t="s">
        <v>3242</v>
      </c>
      <c r="D1572" s="230" t="s">
        <v>486</v>
      </c>
      <c r="E1572" s="230" t="s">
        <v>142</v>
      </c>
      <c r="F1572" s="230">
        <v>34535</v>
      </c>
      <c r="G1572" s="230" t="s">
        <v>2690</v>
      </c>
      <c r="H1572" s="230" t="s">
        <v>1377</v>
      </c>
      <c r="I1572" s="230" t="s">
        <v>1412</v>
      </c>
      <c r="J1572" s="230" t="s">
        <v>290</v>
      </c>
      <c r="K1572" s="230">
        <v>2014</v>
      </c>
      <c r="L1572" s="230" t="s">
        <v>276</v>
      </c>
    </row>
    <row r="1573" spans="1:22" ht="17.25" customHeight="1" x14ac:dyDescent="0.3">
      <c r="A1573" s="230">
        <v>418021</v>
      </c>
      <c r="B1573" s="230" t="s">
        <v>3243</v>
      </c>
      <c r="C1573" s="230" t="s">
        <v>63</v>
      </c>
      <c r="D1573" s="230" t="s">
        <v>228</v>
      </c>
      <c r="E1573" s="230" t="s">
        <v>141</v>
      </c>
      <c r="F1573" s="230">
        <v>35065</v>
      </c>
      <c r="G1573" s="230" t="s">
        <v>3244</v>
      </c>
      <c r="H1573" s="230" t="s">
        <v>1377</v>
      </c>
      <c r="I1573" s="230" t="s">
        <v>1412</v>
      </c>
      <c r="J1573" s="230" t="s">
        <v>290</v>
      </c>
      <c r="K1573" s="230">
        <v>2014</v>
      </c>
      <c r="L1573" s="230" t="s">
        <v>276</v>
      </c>
    </row>
    <row r="1574" spans="1:22" ht="17.25" customHeight="1" x14ac:dyDescent="0.3">
      <c r="A1574" s="230">
        <v>417748</v>
      </c>
      <c r="B1574" s="230" t="s">
        <v>3245</v>
      </c>
      <c r="C1574" s="230" t="s">
        <v>491</v>
      </c>
      <c r="D1574" s="230" t="s">
        <v>191</v>
      </c>
      <c r="E1574" s="230" t="s">
        <v>141</v>
      </c>
      <c r="F1574" s="230">
        <v>35178</v>
      </c>
      <c r="G1574" s="230" t="s">
        <v>276</v>
      </c>
      <c r="H1574" s="230" t="s">
        <v>1377</v>
      </c>
      <c r="I1574" s="230" t="s">
        <v>1412</v>
      </c>
      <c r="J1574" s="230" t="s">
        <v>290</v>
      </c>
      <c r="K1574" s="230">
        <v>2014</v>
      </c>
      <c r="L1574" s="230" t="s">
        <v>276</v>
      </c>
    </row>
    <row r="1575" spans="1:22" ht="17.25" customHeight="1" x14ac:dyDescent="0.3">
      <c r="A1575" s="230">
        <v>418941</v>
      </c>
      <c r="B1575" s="230" t="s">
        <v>3249</v>
      </c>
      <c r="C1575" s="230" t="s">
        <v>63</v>
      </c>
      <c r="D1575" s="230" t="s">
        <v>441</v>
      </c>
      <c r="E1575" s="230" t="s">
        <v>142</v>
      </c>
      <c r="F1575" s="230">
        <v>35065</v>
      </c>
      <c r="G1575" s="230" t="s">
        <v>276</v>
      </c>
      <c r="H1575" s="230" t="s">
        <v>1377</v>
      </c>
      <c r="I1575" s="230" t="s">
        <v>1412</v>
      </c>
      <c r="J1575" s="230" t="s">
        <v>291</v>
      </c>
      <c r="K1575" s="230">
        <v>2014</v>
      </c>
      <c r="L1575" s="230" t="s">
        <v>276</v>
      </c>
    </row>
    <row r="1576" spans="1:22" ht="17.25" customHeight="1" x14ac:dyDescent="0.3">
      <c r="A1576" s="230">
        <v>418443</v>
      </c>
      <c r="B1576" s="230" t="s">
        <v>3252</v>
      </c>
      <c r="C1576" s="230" t="s">
        <v>735</v>
      </c>
      <c r="D1576" s="230" t="s">
        <v>772</v>
      </c>
      <c r="E1576" s="230" t="s">
        <v>141</v>
      </c>
      <c r="F1576" s="230">
        <v>35156</v>
      </c>
      <c r="G1576" s="230" t="s">
        <v>3253</v>
      </c>
      <c r="H1576" s="230" t="s">
        <v>1377</v>
      </c>
      <c r="I1576" s="230" t="s">
        <v>1412</v>
      </c>
      <c r="J1576" s="230" t="s">
        <v>291</v>
      </c>
      <c r="K1576" s="230">
        <v>2014</v>
      </c>
      <c r="L1576" s="230" t="s">
        <v>276</v>
      </c>
    </row>
    <row r="1577" spans="1:22" ht="17.25" customHeight="1" x14ac:dyDescent="0.3">
      <c r="A1577" s="230">
        <v>420317</v>
      </c>
      <c r="B1577" s="230" t="s">
        <v>3254</v>
      </c>
      <c r="C1577" s="230" t="s">
        <v>379</v>
      </c>
      <c r="D1577" s="230" t="s">
        <v>3255</v>
      </c>
      <c r="E1577" s="230" t="s">
        <v>141</v>
      </c>
      <c r="F1577" s="230">
        <v>34975</v>
      </c>
      <c r="G1577" s="230" t="s">
        <v>2996</v>
      </c>
      <c r="H1577" s="230" t="s">
        <v>1377</v>
      </c>
      <c r="I1577" s="230" t="s">
        <v>1412</v>
      </c>
      <c r="J1577" s="230" t="s">
        <v>291</v>
      </c>
      <c r="K1577" s="230">
        <v>2014</v>
      </c>
      <c r="L1577" s="230" t="s">
        <v>276</v>
      </c>
    </row>
    <row r="1578" spans="1:22" ht="17.25" customHeight="1" x14ac:dyDescent="0.3">
      <c r="A1578" s="230">
        <v>420757</v>
      </c>
      <c r="B1578" s="230" t="s">
        <v>3256</v>
      </c>
      <c r="C1578" s="230" t="s">
        <v>111</v>
      </c>
      <c r="D1578" s="230" t="s">
        <v>3257</v>
      </c>
      <c r="E1578" s="230" t="s">
        <v>141</v>
      </c>
      <c r="F1578" s="230">
        <v>34985</v>
      </c>
      <c r="G1578" s="230" t="s">
        <v>1619</v>
      </c>
      <c r="H1578" s="230" t="s">
        <v>1377</v>
      </c>
      <c r="I1578" s="230" t="s">
        <v>1412</v>
      </c>
      <c r="J1578" s="230" t="s">
        <v>291</v>
      </c>
      <c r="K1578" s="230">
        <v>2014</v>
      </c>
      <c r="L1578" s="230" t="s">
        <v>276</v>
      </c>
    </row>
    <row r="1579" spans="1:22" ht="17.25" customHeight="1" x14ac:dyDescent="0.3">
      <c r="A1579" s="230">
        <v>420255</v>
      </c>
      <c r="B1579" s="230" t="s">
        <v>3259</v>
      </c>
      <c r="C1579" s="230" t="s">
        <v>770</v>
      </c>
      <c r="D1579" s="230" t="s">
        <v>1790</v>
      </c>
      <c r="E1579" s="230" t="s">
        <v>142</v>
      </c>
      <c r="F1579" s="230">
        <v>33437</v>
      </c>
      <c r="G1579" s="230" t="s">
        <v>276</v>
      </c>
      <c r="H1579" s="230" t="s">
        <v>1377</v>
      </c>
      <c r="I1579" s="230" t="s">
        <v>1412</v>
      </c>
      <c r="J1579" s="230" t="s">
        <v>290</v>
      </c>
      <c r="K1579" s="230">
        <v>2015</v>
      </c>
      <c r="L1579" s="230" t="s">
        <v>276</v>
      </c>
    </row>
    <row r="1580" spans="1:22" ht="17.25" customHeight="1" x14ac:dyDescent="0.3">
      <c r="A1580" s="230">
        <v>420340</v>
      </c>
      <c r="B1580" s="230" t="s">
        <v>3260</v>
      </c>
      <c r="C1580" s="230" t="s">
        <v>92</v>
      </c>
      <c r="D1580" s="230" t="s">
        <v>204</v>
      </c>
      <c r="E1580" s="230" t="s">
        <v>142</v>
      </c>
      <c r="F1580" s="230">
        <v>35535</v>
      </c>
      <c r="G1580" s="230" t="s">
        <v>3261</v>
      </c>
      <c r="H1580" s="230" t="s">
        <v>1377</v>
      </c>
      <c r="I1580" s="230" t="s">
        <v>1412</v>
      </c>
      <c r="J1580" s="230" t="s">
        <v>291</v>
      </c>
      <c r="K1580" s="230">
        <v>2015</v>
      </c>
      <c r="L1580" s="230" t="s">
        <v>276</v>
      </c>
    </row>
    <row r="1581" spans="1:22" ht="17.25" customHeight="1" x14ac:dyDescent="0.3">
      <c r="A1581" s="230">
        <v>421404</v>
      </c>
      <c r="B1581" s="230" t="s">
        <v>3263</v>
      </c>
      <c r="C1581" s="230" t="s">
        <v>103</v>
      </c>
      <c r="D1581" s="230" t="s">
        <v>1980</v>
      </c>
      <c r="E1581" s="230" t="s">
        <v>141</v>
      </c>
      <c r="F1581" s="230">
        <v>34700</v>
      </c>
      <c r="G1581" s="230" t="s">
        <v>3264</v>
      </c>
      <c r="H1581" s="230" t="s">
        <v>1377</v>
      </c>
      <c r="I1581" s="230" t="s">
        <v>1412</v>
      </c>
      <c r="J1581" s="230" t="s">
        <v>290</v>
      </c>
      <c r="K1581" s="230">
        <v>2016</v>
      </c>
      <c r="L1581" s="230" t="s">
        <v>276</v>
      </c>
    </row>
    <row r="1582" spans="1:22" ht="17.25" customHeight="1" x14ac:dyDescent="0.3">
      <c r="A1582" s="230">
        <v>422070</v>
      </c>
      <c r="B1582" s="230" t="s">
        <v>3265</v>
      </c>
      <c r="C1582" s="230" t="s">
        <v>83</v>
      </c>
      <c r="D1582" s="230" t="s">
        <v>217</v>
      </c>
      <c r="E1582" s="230" t="s">
        <v>141</v>
      </c>
      <c r="F1582" s="230">
        <v>34793</v>
      </c>
      <c r="G1582" s="230" t="s">
        <v>276</v>
      </c>
      <c r="H1582" s="230" t="s">
        <v>1377</v>
      </c>
      <c r="I1582" s="230" t="s">
        <v>1412</v>
      </c>
      <c r="J1582" s="230" t="s">
        <v>290</v>
      </c>
      <c r="K1582" s="230">
        <v>2016</v>
      </c>
      <c r="L1582" s="230" t="s">
        <v>276</v>
      </c>
    </row>
    <row r="1583" spans="1:22" ht="17.25" customHeight="1" x14ac:dyDescent="0.3">
      <c r="A1583" s="230">
        <v>422072</v>
      </c>
      <c r="B1583" s="230" t="s">
        <v>3266</v>
      </c>
      <c r="C1583" s="230" t="s">
        <v>3267</v>
      </c>
      <c r="D1583" s="230" t="s">
        <v>3268</v>
      </c>
      <c r="E1583" s="230" t="s">
        <v>141</v>
      </c>
      <c r="F1583" s="230">
        <v>35287</v>
      </c>
      <c r="G1583" s="230" t="s">
        <v>2689</v>
      </c>
      <c r="H1583" s="230" t="s">
        <v>1377</v>
      </c>
      <c r="I1583" s="230" t="s">
        <v>1412</v>
      </c>
      <c r="J1583" s="230" t="s">
        <v>290</v>
      </c>
      <c r="K1583" s="230">
        <v>2016</v>
      </c>
      <c r="L1583" s="230" t="s">
        <v>276</v>
      </c>
    </row>
    <row r="1584" spans="1:22" ht="17.25" customHeight="1" x14ac:dyDescent="0.3">
      <c r="A1584" s="230">
        <v>421884</v>
      </c>
      <c r="B1584" s="230" t="s">
        <v>3269</v>
      </c>
      <c r="C1584" s="230" t="s">
        <v>639</v>
      </c>
      <c r="D1584" s="230" t="s">
        <v>896</v>
      </c>
      <c r="E1584" s="230" t="s">
        <v>141</v>
      </c>
      <c r="F1584" s="230">
        <v>35431</v>
      </c>
      <c r="G1584" s="230" t="s">
        <v>3199</v>
      </c>
      <c r="H1584" s="230" t="s">
        <v>1377</v>
      </c>
      <c r="I1584" s="230" t="s">
        <v>1412</v>
      </c>
      <c r="J1584" s="230" t="s">
        <v>290</v>
      </c>
      <c r="K1584" s="230">
        <v>2016</v>
      </c>
      <c r="L1584" s="230" t="s">
        <v>276</v>
      </c>
    </row>
    <row r="1585" spans="1:22" ht="17.25" customHeight="1" x14ac:dyDescent="0.3">
      <c r="A1585" s="230">
        <v>422068</v>
      </c>
      <c r="B1585" s="230" t="s">
        <v>3270</v>
      </c>
      <c r="C1585" s="230" t="s">
        <v>383</v>
      </c>
      <c r="D1585" s="230" t="s">
        <v>1790</v>
      </c>
      <c r="E1585" s="230" t="s">
        <v>141</v>
      </c>
      <c r="F1585" s="230">
        <v>35490</v>
      </c>
      <c r="G1585" s="230" t="s">
        <v>1721</v>
      </c>
      <c r="H1585" s="230" t="s">
        <v>1377</v>
      </c>
      <c r="I1585" s="230" t="s">
        <v>1412</v>
      </c>
      <c r="J1585" s="230" t="s">
        <v>290</v>
      </c>
      <c r="K1585" s="230">
        <v>2016</v>
      </c>
      <c r="L1585" s="230" t="s">
        <v>276</v>
      </c>
    </row>
    <row r="1586" spans="1:22" ht="17.25" customHeight="1" x14ac:dyDescent="0.3">
      <c r="A1586" s="230">
        <v>420908</v>
      </c>
      <c r="B1586" s="230" t="s">
        <v>3273</v>
      </c>
      <c r="C1586" s="230" t="s">
        <v>88</v>
      </c>
      <c r="D1586" s="230" t="s">
        <v>431</v>
      </c>
      <c r="E1586" s="230" t="s">
        <v>142</v>
      </c>
      <c r="F1586" s="230">
        <v>36048</v>
      </c>
      <c r="G1586" s="230" t="s">
        <v>276</v>
      </c>
      <c r="H1586" s="230" t="s">
        <v>1377</v>
      </c>
      <c r="I1586" s="230" t="s">
        <v>1412</v>
      </c>
      <c r="J1586" s="230" t="s">
        <v>290</v>
      </c>
      <c r="K1586" s="230">
        <v>2016</v>
      </c>
      <c r="L1586" s="230" t="s">
        <v>276</v>
      </c>
    </row>
    <row r="1587" spans="1:22" ht="17.25" customHeight="1" x14ac:dyDescent="0.3">
      <c r="A1587" s="230">
        <v>422247</v>
      </c>
      <c r="B1587" s="230" t="s">
        <v>3274</v>
      </c>
      <c r="C1587" s="230" t="s">
        <v>104</v>
      </c>
      <c r="D1587" s="230" t="s">
        <v>404</v>
      </c>
      <c r="E1587" s="230" t="s">
        <v>141</v>
      </c>
      <c r="F1587" s="230">
        <v>36162</v>
      </c>
      <c r="G1587" s="230" t="s">
        <v>3275</v>
      </c>
      <c r="H1587" s="230" t="s">
        <v>1377</v>
      </c>
      <c r="I1587" s="230" t="s">
        <v>1412</v>
      </c>
      <c r="J1587" s="230" t="s">
        <v>290</v>
      </c>
      <c r="K1587" s="230">
        <v>2016</v>
      </c>
      <c r="L1587" s="230" t="s">
        <v>276</v>
      </c>
    </row>
    <row r="1588" spans="1:22" ht="17.25" customHeight="1" x14ac:dyDescent="0.3">
      <c r="A1588" s="230">
        <v>424288</v>
      </c>
      <c r="B1588" s="230" t="s">
        <v>3279</v>
      </c>
      <c r="C1588" s="230" t="s">
        <v>82</v>
      </c>
      <c r="D1588" s="230" t="s">
        <v>203</v>
      </c>
      <c r="E1588" s="230" t="s">
        <v>141</v>
      </c>
      <c r="F1588" s="230">
        <v>36054</v>
      </c>
      <c r="G1588" s="230" t="s">
        <v>1619</v>
      </c>
      <c r="H1588" s="230" t="s">
        <v>1377</v>
      </c>
      <c r="I1588" s="230" t="s">
        <v>1412</v>
      </c>
      <c r="J1588" s="230" t="s">
        <v>291</v>
      </c>
      <c r="K1588" s="230">
        <v>2016</v>
      </c>
      <c r="L1588" s="230" t="s">
        <v>276</v>
      </c>
    </row>
    <row r="1589" spans="1:22" ht="17.25" customHeight="1" x14ac:dyDescent="0.3">
      <c r="A1589" s="230">
        <v>422544</v>
      </c>
      <c r="B1589" s="230" t="s">
        <v>1907</v>
      </c>
      <c r="C1589" s="230" t="s">
        <v>3285</v>
      </c>
      <c r="D1589" s="230" t="s">
        <v>794</v>
      </c>
      <c r="E1589" s="230" t="s">
        <v>141</v>
      </c>
      <c r="F1589" s="230">
        <v>36209</v>
      </c>
      <c r="G1589" s="230" t="s">
        <v>1687</v>
      </c>
      <c r="H1589" s="230" t="s">
        <v>1377</v>
      </c>
      <c r="I1589" s="230" t="s">
        <v>1412</v>
      </c>
      <c r="J1589" s="230" t="s">
        <v>291</v>
      </c>
      <c r="K1589" s="230">
        <v>2017</v>
      </c>
      <c r="L1589" s="230" t="s">
        <v>276</v>
      </c>
    </row>
    <row r="1590" spans="1:22" ht="17.25" customHeight="1" x14ac:dyDescent="0.3">
      <c r="A1590" s="230">
        <v>422987</v>
      </c>
      <c r="B1590" s="230" t="s">
        <v>3287</v>
      </c>
      <c r="C1590" s="230" t="s">
        <v>65</v>
      </c>
      <c r="D1590" s="230" t="s">
        <v>129</v>
      </c>
      <c r="E1590" s="230" t="s">
        <v>142</v>
      </c>
      <c r="F1590" s="230">
        <v>36540</v>
      </c>
      <c r="G1590" s="230" t="s">
        <v>276</v>
      </c>
      <c r="H1590" s="230" t="s">
        <v>1377</v>
      </c>
      <c r="I1590" s="230" t="s">
        <v>1412</v>
      </c>
      <c r="J1590" s="230" t="s">
        <v>291</v>
      </c>
      <c r="K1590" s="230">
        <v>2017</v>
      </c>
      <c r="L1590" s="230" t="s">
        <v>276</v>
      </c>
    </row>
    <row r="1591" spans="1:22" ht="17.25" customHeight="1" x14ac:dyDescent="0.3">
      <c r="A1591" s="230">
        <v>422932</v>
      </c>
      <c r="B1591" s="230" t="s">
        <v>3288</v>
      </c>
      <c r="C1591" s="230" t="s">
        <v>845</v>
      </c>
      <c r="D1591" s="230" t="s">
        <v>222</v>
      </c>
      <c r="E1591" s="230" t="s">
        <v>142</v>
      </c>
      <c r="F1591" s="230">
        <v>36387</v>
      </c>
      <c r="G1591" s="230" t="s">
        <v>1618</v>
      </c>
      <c r="H1591" s="230" t="s">
        <v>1377</v>
      </c>
      <c r="I1591" s="230" t="s">
        <v>1412</v>
      </c>
      <c r="J1591" s="230" t="s">
        <v>291</v>
      </c>
      <c r="K1591" s="230">
        <v>2017</v>
      </c>
      <c r="L1591" s="230" t="s">
        <v>276</v>
      </c>
    </row>
    <row r="1592" spans="1:22" ht="17.25" customHeight="1" x14ac:dyDescent="0.3">
      <c r="A1592" s="230">
        <v>424788</v>
      </c>
      <c r="B1592" s="230" t="s">
        <v>3294</v>
      </c>
      <c r="C1592" s="230" t="s">
        <v>434</v>
      </c>
      <c r="D1592" s="230" t="s">
        <v>2285</v>
      </c>
      <c r="E1592" s="230" t="s">
        <v>142</v>
      </c>
      <c r="F1592" s="230">
        <v>34191</v>
      </c>
      <c r="G1592" s="230" t="s">
        <v>2981</v>
      </c>
      <c r="H1592" s="230" t="s">
        <v>1377</v>
      </c>
      <c r="I1592" s="230" t="s">
        <v>1412</v>
      </c>
      <c r="J1592" s="230" t="s">
        <v>290</v>
      </c>
      <c r="K1592" s="230">
        <v>2012</v>
      </c>
      <c r="L1592" s="230" t="s">
        <v>1380</v>
      </c>
    </row>
    <row r="1593" spans="1:22" ht="17.25" customHeight="1" x14ac:dyDescent="0.3">
      <c r="A1593" s="230">
        <v>407774</v>
      </c>
      <c r="B1593" s="230" t="s">
        <v>3297</v>
      </c>
      <c r="C1593" s="230" t="s">
        <v>61</v>
      </c>
      <c r="D1593" s="230" t="s">
        <v>196</v>
      </c>
      <c r="E1593" s="230" t="s">
        <v>142</v>
      </c>
      <c r="F1593" s="230">
        <v>29428</v>
      </c>
      <c r="G1593" s="230" t="s">
        <v>1826</v>
      </c>
      <c r="H1593" s="230" t="s">
        <v>1377</v>
      </c>
      <c r="I1593" s="230" t="s">
        <v>1412</v>
      </c>
      <c r="J1593" s="230" t="s">
        <v>290</v>
      </c>
      <c r="K1593" s="230">
        <v>1998</v>
      </c>
      <c r="L1593" s="230" t="s">
        <v>281</v>
      </c>
    </row>
    <row r="1594" spans="1:22" ht="17.25" customHeight="1" x14ac:dyDescent="0.3">
      <c r="A1594" s="230">
        <v>422916</v>
      </c>
      <c r="B1594" s="230" t="s">
        <v>3298</v>
      </c>
      <c r="C1594" s="230" t="s">
        <v>63</v>
      </c>
      <c r="D1594" s="230" t="s">
        <v>784</v>
      </c>
      <c r="E1594" s="230" t="s">
        <v>141</v>
      </c>
      <c r="F1594" s="230">
        <v>30073</v>
      </c>
      <c r="G1594" s="230" t="s">
        <v>1741</v>
      </c>
      <c r="H1594" s="230" t="s">
        <v>1377</v>
      </c>
      <c r="I1594" s="230" t="s">
        <v>1412</v>
      </c>
      <c r="J1594" s="230" t="s">
        <v>290</v>
      </c>
      <c r="K1594" s="230">
        <v>2000</v>
      </c>
      <c r="L1594" s="230" t="s">
        <v>281</v>
      </c>
    </row>
    <row r="1595" spans="1:22" ht="17.25" customHeight="1" x14ac:dyDescent="0.3">
      <c r="A1595" s="230">
        <v>424950</v>
      </c>
      <c r="B1595" s="230" t="s">
        <v>3299</v>
      </c>
      <c r="C1595" s="230" t="s">
        <v>79</v>
      </c>
      <c r="D1595" s="230" t="s">
        <v>196</v>
      </c>
      <c r="E1595" s="230" t="s">
        <v>142</v>
      </c>
      <c r="F1595" s="230">
        <v>29966</v>
      </c>
      <c r="G1595" s="230" t="s">
        <v>3300</v>
      </c>
      <c r="H1595" s="230" t="s">
        <v>1377</v>
      </c>
      <c r="I1595" s="230" t="s">
        <v>1412</v>
      </c>
      <c r="J1595" s="230" t="s">
        <v>291</v>
      </c>
      <c r="K1595" s="230">
        <v>2000</v>
      </c>
      <c r="L1595" s="230" t="s">
        <v>281</v>
      </c>
    </row>
    <row r="1596" spans="1:22" ht="17.25" customHeight="1" x14ac:dyDescent="0.3">
      <c r="A1596" s="230">
        <v>414062</v>
      </c>
      <c r="B1596" s="230" t="s">
        <v>3305</v>
      </c>
      <c r="C1596" s="230" t="s">
        <v>469</v>
      </c>
      <c r="D1596" s="230" t="s">
        <v>3306</v>
      </c>
      <c r="E1596" s="230" t="s">
        <v>141</v>
      </c>
      <c r="F1596" s="230">
        <v>30273</v>
      </c>
      <c r="G1596" s="230" t="s">
        <v>3307</v>
      </c>
      <c r="H1596" s="230" t="s">
        <v>1377</v>
      </c>
      <c r="I1596" s="230" t="s">
        <v>1412</v>
      </c>
      <c r="J1596" s="230" t="s">
        <v>291</v>
      </c>
      <c r="K1596" s="230">
        <v>2001</v>
      </c>
      <c r="L1596" s="230" t="s">
        <v>281</v>
      </c>
    </row>
    <row r="1597" spans="1:22" ht="17.25" customHeight="1" x14ac:dyDescent="0.3">
      <c r="A1597" s="230">
        <v>401425</v>
      </c>
      <c r="B1597" s="230" t="s">
        <v>3308</v>
      </c>
      <c r="C1597" s="230" t="s">
        <v>463</v>
      </c>
      <c r="D1597" s="230" t="s">
        <v>3309</v>
      </c>
      <c r="E1597" s="230" t="s">
        <v>142</v>
      </c>
      <c r="F1597" s="230">
        <v>30738</v>
      </c>
      <c r="G1597" s="230" t="s">
        <v>2981</v>
      </c>
      <c r="H1597" s="230" t="s">
        <v>1377</v>
      </c>
      <c r="I1597" s="230" t="s">
        <v>1412</v>
      </c>
      <c r="J1597" s="230" t="s">
        <v>291</v>
      </c>
      <c r="K1597" s="230">
        <v>2001</v>
      </c>
      <c r="L1597" s="230" t="s">
        <v>281</v>
      </c>
      <c r="S1597" s="230" t="s">
        <v>882</v>
      </c>
      <c r="T1597" s="230" t="s">
        <v>882</v>
      </c>
      <c r="U1597" s="230" t="s">
        <v>882</v>
      </c>
      <c r="V1597" s="230" t="s">
        <v>882</v>
      </c>
    </row>
    <row r="1598" spans="1:22" ht="17.25" customHeight="1" x14ac:dyDescent="0.3">
      <c r="A1598" s="230">
        <v>410883</v>
      </c>
      <c r="B1598" s="230" t="s">
        <v>3311</v>
      </c>
      <c r="C1598" s="230" t="s">
        <v>63</v>
      </c>
      <c r="D1598" s="230" t="s">
        <v>3312</v>
      </c>
      <c r="E1598" s="230" t="s">
        <v>141</v>
      </c>
      <c r="F1598" s="230">
        <v>30841</v>
      </c>
      <c r="G1598" s="230" t="s">
        <v>1698</v>
      </c>
      <c r="H1598" s="230" t="s">
        <v>1377</v>
      </c>
      <c r="I1598" s="230" t="s">
        <v>1412</v>
      </c>
      <c r="J1598" s="230" t="s">
        <v>290</v>
      </c>
      <c r="K1598" s="230">
        <v>2002</v>
      </c>
      <c r="L1598" s="230" t="s">
        <v>281</v>
      </c>
      <c r="S1598" s="230" t="s">
        <v>882</v>
      </c>
      <c r="T1598" s="230" t="s">
        <v>882</v>
      </c>
      <c r="U1598" s="230" t="s">
        <v>882</v>
      </c>
      <c r="V1598" s="230" t="s">
        <v>882</v>
      </c>
    </row>
    <row r="1599" spans="1:22" ht="17.25" customHeight="1" x14ac:dyDescent="0.3">
      <c r="A1599" s="230">
        <v>405518</v>
      </c>
      <c r="B1599" s="230" t="s">
        <v>3313</v>
      </c>
      <c r="C1599" s="230" t="s">
        <v>57</v>
      </c>
      <c r="D1599" s="230" t="s">
        <v>3314</v>
      </c>
      <c r="E1599" s="230" t="s">
        <v>141</v>
      </c>
      <c r="F1599" s="230">
        <v>30895</v>
      </c>
      <c r="G1599" s="230" t="s">
        <v>2689</v>
      </c>
      <c r="H1599" s="230" t="s">
        <v>1377</v>
      </c>
      <c r="I1599" s="230" t="s">
        <v>1412</v>
      </c>
      <c r="J1599" s="230" t="s">
        <v>290</v>
      </c>
      <c r="K1599" s="230">
        <v>2002</v>
      </c>
      <c r="L1599" s="230" t="s">
        <v>281</v>
      </c>
      <c r="U1599" s="230" t="s">
        <v>882</v>
      </c>
      <c r="V1599" s="230" t="s">
        <v>882</v>
      </c>
    </row>
    <row r="1600" spans="1:22" ht="17.25" customHeight="1" x14ac:dyDescent="0.3">
      <c r="A1600" s="230">
        <v>422876</v>
      </c>
      <c r="B1600" s="230" t="s">
        <v>3315</v>
      </c>
      <c r="C1600" s="230" t="s">
        <v>398</v>
      </c>
      <c r="D1600" s="230" t="s">
        <v>237</v>
      </c>
      <c r="E1600" s="230" t="s">
        <v>142</v>
      </c>
      <c r="F1600" s="230">
        <v>31049</v>
      </c>
      <c r="G1600" s="230" t="s">
        <v>3316</v>
      </c>
      <c r="H1600" s="230" t="s">
        <v>1377</v>
      </c>
      <c r="I1600" s="230" t="s">
        <v>1412</v>
      </c>
      <c r="J1600" s="230" t="s">
        <v>291</v>
      </c>
      <c r="K1600" s="230">
        <v>2002</v>
      </c>
      <c r="L1600" s="230" t="s">
        <v>281</v>
      </c>
    </row>
    <row r="1601" spans="1:22" ht="17.25" customHeight="1" x14ac:dyDescent="0.3">
      <c r="A1601" s="230">
        <v>417649</v>
      </c>
      <c r="B1601" s="230" t="s">
        <v>3317</v>
      </c>
      <c r="C1601" s="230" t="s">
        <v>416</v>
      </c>
      <c r="D1601" s="230" t="s">
        <v>636</v>
      </c>
      <c r="E1601" s="230" t="s">
        <v>142</v>
      </c>
      <c r="F1601" s="230">
        <v>31426</v>
      </c>
      <c r="G1601" s="230" t="s">
        <v>1761</v>
      </c>
      <c r="H1601" s="230" t="s">
        <v>1377</v>
      </c>
      <c r="I1601" s="230" t="s">
        <v>1412</v>
      </c>
      <c r="J1601" s="230" t="s">
        <v>1401</v>
      </c>
      <c r="K1601" s="230">
        <v>2003</v>
      </c>
      <c r="L1601" s="230" t="s">
        <v>281</v>
      </c>
    </row>
    <row r="1602" spans="1:22" ht="17.25" customHeight="1" x14ac:dyDescent="0.3">
      <c r="A1602" s="230">
        <v>417196</v>
      </c>
      <c r="B1602" s="230" t="s">
        <v>3320</v>
      </c>
      <c r="C1602" s="230" t="s">
        <v>63</v>
      </c>
      <c r="D1602" s="230" t="s">
        <v>246</v>
      </c>
      <c r="E1602" s="230" t="s">
        <v>142</v>
      </c>
      <c r="F1602" s="230">
        <v>31442</v>
      </c>
      <c r="G1602" s="230" t="s">
        <v>1772</v>
      </c>
      <c r="H1602" s="230" t="s">
        <v>1377</v>
      </c>
      <c r="I1602" s="230" t="s">
        <v>1412</v>
      </c>
      <c r="J1602" s="230" t="s">
        <v>291</v>
      </c>
      <c r="K1602" s="230">
        <v>2004</v>
      </c>
      <c r="L1602" s="230" t="s">
        <v>281</v>
      </c>
    </row>
    <row r="1603" spans="1:22" ht="17.25" customHeight="1" x14ac:dyDescent="0.3">
      <c r="A1603" s="230">
        <v>407319</v>
      </c>
      <c r="B1603" s="230" t="s">
        <v>3323</v>
      </c>
      <c r="C1603" s="230" t="s">
        <v>415</v>
      </c>
      <c r="D1603" s="230" t="s">
        <v>3324</v>
      </c>
      <c r="E1603" s="230" t="s">
        <v>141</v>
      </c>
      <c r="F1603" s="230">
        <v>31692</v>
      </c>
      <c r="G1603" s="230" t="s">
        <v>1438</v>
      </c>
      <c r="H1603" s="230" t="s">
        <v>1377</v>
      </c>
      <c r="I1603" s="230" t="s">
        <v>1412</v>
      </c>
      <c r="J1603" s="230" t="s">
        <v>291</v>
      </c>
      <c r="K1603" s="230">
        <v>2004</v>
      </c>
      <c r="L1603" s="230" t="s">
        <v>281</v>
      </c>
    </row>
    <row r="1604" spans="1:22" ht="17.25" customHeight="1" x14ac:dyDescent="0.3">
      <c r="A1604" s="230">
        <v>408731</v>
      </c>
      <c r="B1604" s="230" t="s">
        <v>3325</v>
      </c>
      <c r="C1604" s="230" t="s">
        <v>375</v>
      </c>
      <c r="D1604" s="230" t="s">
        <v>3326</v>
      </c>
      <c r="E1604" s="230" t="s">
        <v>141</v>
      </c>
      <c r="F1604" s="230">
        <v>30683</v>
      </c>
      <c r="G1604" s="230" t="s">
        <v>3275</v>
      </c>
      <c r="H1604" s="230" t="s">
        <v>1377</v>
      </c>
      <c r="I1604" s="230" t="s">
        <v>1412</v>
      </c>
      <c r="J1604" s="230" t="s">
        <v>290</v>
      </c>
      <c r="K1604" s="230">
        <v>2005</v>
      </c>
      <c r="L1604" s="230" t="s">
        <v>281</v>
      </c>
      <c r="S1604" s="230" t="s">
        <v>882</v>
      </c>
      <c r="T1604" s="230" t="s">
        <v>882</v>
      </c>
      <c r="U1604" s="230" t="s">
        <v>882</v>
      </c>
      <c r="V1604" s="230" t="s">
        <v>882</v>
      </c>
    </row>
    <row r="1605" spans="1:22" ht="17.25" customHeight="1" x14ac:dyDescent="0.3">
      <c r="A1605" s="230">
        <v>408579</v>
      </c>
      <c r="B1605" s="230" t="s">
        <v>3327</v>
      </c>
      <c r="C1605" s="230" t="s">
        <v>84</v>
      </c>
      <c r="D1605" s="230" t="s">
        <v>3328</v>
      </c>
      <c r="E1605" s="230" t="s">
        <v>141</v>
      </c>
      <c r="F1605" s="230">
        <v>30951</v>
      </c>
      <c r="G1605" s="230" t="s">
        <v>1650</v>
      </c>
      <c r="H1605" s="230" t="s">
        <v>1377</v>
      </c>
      <c r="I1605" s="230" t="s">
        <v>1412</v>
      </c>
      <c r="J1605" s="230" t="s">
        <v>290</v>
      </c>
      <c r="K1605" s="230">
        <v>2005</v>
      </c>
      <c r="L1605" s="230" t="s">
        <v>281</v>
      </c>
      <c r="U1605" s="230" t="s">
        <v>882</v>
      </c>
      <c r="V1605" s="230" t="s">
        <v>882</v>
      </c>
    </row>
    <row r="1606" spans="1:22" ht="17.25" customHeight="1" x14ac:dyDescent="0.3">
      <c r="A1606" s="230">
        <v>415943</v>
      </c>
      <c r="B1606" s="230" t="s">
        <v>3331</v>
      </c>
      <c r="C1606" s="230" t="s">
        <v>744</v>
      </c>
      <c r="D1606" s="230" t="s">
        <v>217</v>
      </c>
      <c r="E1606" s="230" t="s">
        <v>142</v>
      </c>
      <c r="F1606" s="230">
        <v>31416</v>
      </c>
      <c r="G1606" s="230" t="s">
        <v>1687</v>
      </c>
      <c r="H1606" s="230" t="s">
        <v>1377</v>
      </c>
      <c r="I1606" s="230" t="s">
        <v>1412</v>
      </c>
      <c r="J1606" s="230" t="s">
        <v>290</v>
      </c>
      <c r="K1606" s="230">
        <v>2005</v>
      </c>
      <c r="L1606" s="230" t="s">
        <v>281</v>
      </c>
      <c r="N1606" s="230">
        <v>3289</v>
      </c>
      <c r="O1606" s="230">
        <v>44440</v>
      </c>
      <c r="P1606" s="230">
        <v>21500</v>
      </c>
    </row>
    <row r="1607" spans="1:22" ht="17.25" customHeight="1" x14ac:dyDescent="0.3">
      <c r="A1607" s="230">
        <v>402562</v>
      </c>
      <c r="B1607" s="230" t="s">
        <v>3332</v>
      </c>
      <c r="C1607" s="230" t="s">
        <v>1557</v>
      </c>
      <c r="D1607" s="230" t="s">
        <v>3333</v>
      </c>
      <c r="E1607" s="230" t="s">
        <v>141</v>
      </c>
      <c r="F1607" s="230">
        <v>31812</v>
      </c>
      <c r="G1607" s="230" t="s">
        <v>1650</v>
      </c>
      <c r="H1607" s="230" t="s">
        <v>1377</v>
      </c>
      <c r="I1607" s="230" t="s">
        <v>1412</v>
      </c>
      <c r="J1607" s="230" t="s">
        <v>290</v>
      </c>
      <c r="K1607" s="230">
        <v>2005</v>
      </c>
      <c r="L1607" s="230" t="s">
        <v>281</v>
      </c>
      <c r="T1607" s="230" t="s">
        <v>882</v>
      </c>
      <c r="U1607" s="230" t="s">
        <v>882</v>
      </c>
      <c r="V1607" s="230" t="s">
        <v>882</v>
      </c>
    </row>
    <row r="1608" spans="1:22" ht="17.25" customHeight="1" x14ac:dyDescent="0.3">
      <c r="A1608" s="230">
        <v>405556</v>
      </c>
      <c r="B1608" s="230" t="s">
        <v>3334</v>
      </c>
      <c r="C1608" s="230" t="s">
        <v>57</v>
      </c>
      <c r="D1608" s="230" t="s">
        <v>3335</v>
      </c>
      <c r="E1608" s="230" t="s">
        <v>142</v>
      </c>
      <c r="F1608" s="230">
        <v>32143</v>
      </c>
      <c r="G1608" s="230" t="s">
        <v>3336</v>
      </c>
      <c r="H1608" s="230" t="s">
        <v>1377</v>
      </c>
      <c r="I1608" s="230" t="s">
        <v>1412</v>
      </c>
      <c r="J1608" s="230" t="s">
        <v>290</v>
      </c>
      <c r="K1608" s="230">
        <v>2005</v>
      </c>
      <c r="L1608" s="230" t="s">
        <v>281</v>
      </c>
      <c r="S1608" s="230" t="s">
        <v>882</v>
      </c>
      <c r="T1608" s="230" t="s">
        <v>882</v>
      </c>
      <c r="U1608" s="230" t="s">
        <v>882</v>
      </c>
      <c r="V1608" s="230" t="s">
        <v>882</v>
      </c>
    </row>
    <row r="1609" spans="1:22" ht="17.25" customHeight="1" x14ac:dyDescent="0.3">
      <c r="A1609" s="230">
        <v>424153</v>
      </c>
      <c r="B1609" s="230" t="s">
        <v>3337</v>
      </c>
      <c r="C1609" s="230" t="s">
        <v>65</v>
      </c>
      <c r="D1609" s="230" t="s">
        <v>441</v>
      </c>
      <c r="E1609" s="230" t="s">
        <v>142</v>
      </c>
      <c r="F1609" s="230">
        <v>31846</v>
      </c>
      <c r="G1609" s="230" t="s">
        <v>3338</v>
      </c>
      <c r="H1609" s="230" t="s">
        <v>1377</v>
      </c>
      <c r="I1609" s="230" t="s">
        <v>1412</v>
      </c>
      <c r="J1609" s="230" t="s">
        <v>291</v>
      </c>
      <c r="K1609" s="230">
        <v>2005</v>
      </c>
      <c r="L1609" s="230" t="s">
        <v>281</v>
      </c>
    </row>
    <row r="1610" spans="1:22" ht="17.25" customHeight="1" x14ac:dyDescent="0.3">
      <c r="A1610" s="230">
        <v>420725</v>
      </c>
      <c r="B1610" s="230" t="s">
        <v>3339</v>
      </c>
      <c r="C1610" s="230" t="s">
        <v>635</v>
      </c>
      <c r="D1610" s="230" t="s">
        <v>3340</v>
      </c>
      <c r="E1610" s="230" t="s">
        <v>141</v>
      </c>
      <c r="F1610" s="230">
        <v>32785</v>
      </c>
      <c r="G1610" s="230" t="s">
        <v>1749</v>
      </c>
      <c r="H1610" s="230" t="s">
        <v>1377</v>
      </c>
      <c r="I1610" s="230" t="s">
        <v>1412</v>
      </c>
      <c r="J1610" s="230" t="s">
        <v>291</v>
      </c>
      <c r="K1610" s="230">
        <v>2005</v>
      </c>
      <c r="L1610" s="230" t="s">
        <v>281</v>
      </c>
    </row>
    <row r="1611" spans="1:22" ht="17.25" customHeight="1" x14ac:dyDescent="0.3">
      <c r="A1611" s="230">
        <v>412939</v>
      </c>
      <c r="B1611" s="230" t="s">
        <v>3341</v>
      </c>
      <c r="C1611" s="230" t="s">
        <v>107</v>
      </c>
      <c r="D1611" s="230" t="s">
        <v>657</v>
      </c>
      <c r="E1611" s="230" t="s">
        <v>141</v>
      </c>
      <c r="F1611" s="230">
        <v>32178</v>
      </c>
      <c r="G1611" s="230" t="s">
        <v>1772</v>
      </c>
      <c r="H1611" s="230" t="s">
        <v>1377</v>
      </c>
      <c r="I1611" s="230" t="s">
        <v>1412</v>
      </c>
      <c r="J1611" s="230" t="s">
        <v>290</v>
      </c>
      <c r="K1611" s="230">
        <v>2007</v>
      </c>
      <c r="L1611" s="230" t="s">
        <v>281</v>
      </c>
      <c r="S1611" s="230" t="s">
        <v>882</v>
      </c>
      <c r="T1611" s="230" t="s">
        <v>882</v>
      </c>
      <c r="U1611" s="230" t="s">
        <v>882</v>
      </c>
      <c r="V1611" s="230" t="s">
        <v>882</v>
      </c>
    </row>
    <row r="1612" spans="1:22" ht="17.25" customHeight="1" x14ac:dyDescent="0.3">
      <c r="A1612" s="230">
        <v>424715</v>
      </c>
      <c r="B1612" s="230" t="s">
        <v>3342</v>
      </c>
      <c r="C1612" s="230" t="s">
        <v>74</v>
      </c>
      <c r="D1612" s="230" t="s">
        <v>228</v>
      </c>
      <c r="E1612" s="230" t="s">
        <v>141</v>
      </c>
      <c r="F1612" s="230">
        <v>32369</v>
      </c>
      <c r="G1612" s="230" t="s">
        <v>2052</v>
      </c>
      <c r="H1612" s="230" t="s">
        <v>1377</v>
      </c>
      <c r="I1612" s="230" t="s">
        <v>1412</v>
      </c>
      <c r="J1612" s="230" t="s">
        <v>291</v>
      </c>
      <c r="K1612" s="230">
        <v>2007</v>
      </c>
      <c r="L1612" s="230" t="s">
        <v>281</v>
      </c>
    </row>
    <row r="1613" spans="1:22" ht="17.25" customHeight="1" x14ac:dyDescent="0.3">
      <c r="A1613" s="230">
        <v>416525</v>
      </c>
      <c r="B1613" s="230" t="s">
        <v>3344</v>
      </c>
      <c r="C1613" s="230" t="s">
        <v>107</v>
      </c>
      <c r="D1613" s="230" t="s">
        <v>1909</v>
      </c>
      <c r="E1613" s="230" t="s">
        <v>142</v>
      </c>
      <c r="F1613" s="230">
        <v>33239</v>
      </c>
      <c r="G1613" s="230" t="s">
        <v>3310</v>
      </c>
      <c r="H1613" s="230" t="s">
        <v>1377</v>
      </c>
      <c r="I1613" s="230" t="s">
        <v>1412</v>
      </c>
      <c r="J1613" s="230" t="s">
        <v>290</v>
      </c>
      <c r="K1613" s="230">
        <v>2008</v>
      </c>
      <c r="L1613" s="230" t="s">
        <v>281</v>
      </c>
    </row>
    <row r="1614" spans="1:22" ht="17.25" customHeight="1" x14ac:dyDescent="0.3">
      <c r="A1614" s="230">
        <v>410537</v>
      </c>
      <c r="B1614" s="230" t="s">
        <v>3345</v>
      </c>
      <c r="C1614" s="230" t="s">
        <v>422</v>
      </c>
      <c r="D1614" s="230" t="s">
        <v>692</v>
      </c>
      <c r="E1614" s="230" t="s">
        <v>141</v>
      </c>
      <c r="F1614" s="230">
        <v>31743</v>
      </c>
      <c r="G1614" s="230" t="s">
        <v>3346</v>
      </c>
      <c r="H1614" s="230" t="s">
        <v>1377</v>
      </c>
      <c r="I1614" s="230" t="s">
        <v>1412</v>
      </c>
      <c r="J1614" s="230" t="s">
        <v>291</v>
      </c>
      <c r="K1614" s="230">
        <v>2008</v>
      </c>
      <c r="L1614" s="230" t="s">
        <v>281</v>
      </c>
      <c r="S1614" s="230" t="s">
        <v>882</v>
      </c>
      <c r="T1614" s="230" t="s">
        <v>882</v>
      </c>
      <c r="U1614" s="230" t="s">
        <v>882</v>
      </c>
      <c r="V1614" s="230" t="s">
        <v>882</v>
      </c>
    </row>
    <row r="1615" spans="1:22" ht="17.25" customHeight="1" x14ac:dyDescent="0.3">
      <c r="A1615" s="230">
        <v>421612</v>
      </c>
      <c r="B1615" s="230" t="s">
        <v>3349</v>
      </c>
      <c r="C1615" s="230" t="s">
        <v>68</v>
      </c>
      <c r="D1615" s="230" t="s">
        <v>3350</v>
      </c>
      <c r="E1615" s="230" t="s">
        <v>142</v>
      </c>
      <c r="F1615" s="230">
        <v>32874</v>
      </c>
      <c r="G1615" s="230" t="s">
        <v>2689</v>
      </c>
      <c r="H1615" s="230" t="s">
        <v>1377</v>
      </c>
      <c r="I1615" s="230" t="s">
        <v>1412</v>
      </c>
      <c r="J1615" s="230" t="s">
        <v>291</v>
      </c>
      <c r="K1615" s="230">
        <v>2008</v>
      </c>
      <c r="L1615" s="230" t="s">
        <v>281</v>
      </c>
    </row>
    <row r="1616" spans="1:22" ht="17.25" customHeight="1" x14ac:dyDescent="0.3">
      <c r="A1616" s="230">
        <v>425168</v>
      </c>
      <c r="B1616" s="230" t="s">
        <v>3353</v>
      </c>
      <c r="C1616" s="230" t="s">
        <v>63</v>
      </c>
      <c r="D1616" s="230" t="s">
        <v>3354</v>
      </c>
      <c r="E1616" s="230" t="s">
        <v>141</v>
      </c>
      <c r="F1616" s="230">
        <v>33242</v>
      </c>
      <c r="G1616" s="230" t="s">
        <v>1618</v>
      </c>
      <c r="H1616" s="230" t="s">
        <v>1377</v>
      </c>
      <c r="I1616" s="230" t="s">
        <v>1412</v>
      </c>
      <c r="J1616" s="230" t="s">
        <v>291</v>
      </c>
      <c r="K1616" s="230">
        <v>2008</v>
      </c>
      <c r="L1616" s="230" t="s">
        <v>281</v>
      </c>
    </row>
    <row r="1617" spans="1:22" ht="17.25" customHeight="1" x14ac:dyDescent="0.3">
      <c r="A1617" s="230">
        <v>420303</v>
      </c>
      <c r="B1617" s="230" t="s">
        <v>3355</v>
      </c>
      <c r="C1617" s="230" t="s">
        <v>3356</v>
      </c>
      <c r="D1617" s="230" t="s">
        <v>630</v>
      </c>
      <c r="E1617" s="230" t="s">
        <v>142</v>
      </c>
      <c r="F1617" s="230">
        <v>33239</v>
      </c>
      <c r="G1617" s="230" t="s">
        <v>1687</v>
      </c>
      <c r="H1617" s="230" t="s">
        <v>1377</v>
      </c>
      <c r="I1617" s="230" t="s">
        <v>1412</v>
      </c>
      <c r="J1617" s="230" t="s">
        <v>291</v>
      </c>
      <c r="K1617" s="230">
        <v>2009</v>
      </c>
      <c r="L1617" s="230" t="s">
        <v>281</v>
      </c>
    </row>
    <row r="1618" spans="1:22" ht="17.25" customHeight="1" x14ac:dyDescent="0.3">
      <c r="A1618" s="230">
        <v>423365</v>
      </c>
      <c r="B1618" s="230" t="s">
        <v>3357</v>
      </c>
      <c r="C1618" s="230" t="s">
        <v>81</v>
      </c>
      <c r="D1618" s="230" t="s">
        <v>1944</v>
      </c>
      <c r="E1618" s="230" t="s">
        <v>142</v>
      </c>
      <c r="F1618" s="230">
        <v>33288</v>
      </c>
      <c r="G1618" s="230" t="s">
        <v>1618</v>
      </c>
      <c r="H1618" s="230" t="s">
        <v>1377</v>
      </c>
      <c r="I1618" s="230" t="s">
        <v>1412</v>
      </c>
      <c r="J1618" s="230" t="s">
        <v>291</v>
      </c>
      <c r="K1618" s="230">
        <v>2009</v>
      </c>
      <c r="L1618" s="230" t="s">
        <v>281</v>
      </c>
    </row>
    <row r="1619" spans="1:22" ht="17.25" customHeight="1" x14ac:dyDescent="0.3">
      <c r="A1619" s="230">
        <v>413482</v>
      </c>
      <c r="B1619" s="230" t="s">
        <v>3359</v>
      </c>
      <c r="C1619" s="230" t="s">
        <v>465</v>
      </c>
      <c r="D1619" s="230" t="s">
        <v>3360</v>
      </c>
      <c r="E1619" s="230" t="s">
        <v>141</v>
      </c>
      <c r="F1619" s="230">
        <v>33604</v>
      </c>
      <c r="G1619" s="230" t="s">
        <v>3200</v>
      </c>
      <c r="H1619" s="230" t="s">
        <v>1377</v>
      </c>
      <c r="I1619" s="230" t="s">
        <v>1412</v>
      </c>
      <c r="J1619" s="230" t="s">
        <v>291</v>
      </c>
      <c r="K1619" s="230">
        <v>2009</v>
      </c>
      <c r="L1619" s="230" t="s">
        <v>281</v>
      </c>
      <c r="T1619" s="230" t="s">
        <v>882</v>
      </c>
      <c r="U1619" s="230" t="s">
        <v>882</v>
      </c>
      <c r="V1619" s="230" t="s">
        <v>882</v>
      </c>
    </row>
    <row r="1620" spans="1:22" ht="17.25" customHeight="1" x14ac:dyDescent="0.3">
      <c r="A1620" s="230">
        <v>416568</v>
      </c>
      <c r="B1620" s="230" t="s">
        <v>3361</v>
      </c>
      <c r="C1620" s="230" t="s">
        <v>112</v>
      </c>
      <c r="D1620" s="230" t="s">
        <v>3362</v>
      </c>
      <c r="E1620" s="230" t="s">
        <v>142</v>
      </c>
      <c r="F1620" s="230">
        <v>33199</v>
      </c>
      <c r="G1620" s="230" t="s">
        <v>1382</v>
      </c>
      <c r="H1620" s="230" t="s">
        <v>1377</v>
      </c>
      <c r="I1620" s="230" t="s">
        <v>1412</v>
      </c>
      <c r="J1620" s="230" t="s">
        <v>290</v>
      </c>
      <c r="K1620" s="230">
        <v>2010</v>
      </c>
      <c r="L1620" s="230" t="s">
        <v>281</v>
      </c>
    </row>
    <row r="1621" spans="1:22" ht="17.25" customHeight="1" x14ac:dyDescent="0.3">
      <c r="A1621" s="230">
        <v>419066</v>
      </c>
      <c r="B1621" s="230" t="s">
        <v>3363</v>
      </c>
      <c r="C1621" s="230" t="s">
        <v>61</v>
      </c>
      <c r="D1621" s="230" t="s">
        <v>231</v>
      </c>
      <c r="E1621" s="230" t="s">
        <v>142</v>
      </c>
      <c r="F1621" s="230">
        <v>33335</v>
      </c>
      <c r="G1621" s="230" t="s">
        <v>2690</v>
      </c>
      <c r="H1621" s="230" t="s">
        <v>1377</v>
      </c>
      <c r="I1621" s="230" t="s">
        <v>1412</v>
      </c>
      <c r="J1621" s="230" t="s">
        <v>290</v>
      </c>
      <c r="K1621" s="230">
        <v>2010</v>
      </c>
      <c r="L1621" s="230" t="s">
        <v>281</v>
      </c>
    </row>
    <row r="1622" spans="1:22" ht="17.25" customHeight="1" x14ac:dyDescent="0.3">
      <c r="A1622" s="230">
        <v>414340</v>
      </c>
      <c r="B1622" s="230" t="s">
        <v>742</v>
      </c>
      <c r="C1622" s="230" t="s">
        <v>449</v>
      </c>
      <c r="D1622" s="230" t="s">
        <v>3364</v>
      </c>
      <c r="E1622" s="230" t="s">
        <v>141</v>
      </c>
      <c r="F1622" s="230">
        <v>33628</v>
      </c>
      <c r="G1622" s="230" t="s">
        <v>1771</v>
      </c>
      <c r="H1622" s="230" t="s">
        <v>1377</v>
      </c>
      <c r="I1622" s="230" t="s">
        <v>1412</v>
      </c>
      <c r="J1622" s="230" t="s">
        <v>290</v>
      </c>
      <c r="K1622" s="230">
        <v>2010</v>
      </c>
      <c r="L1622" s="230" t="s">
        <v>281</v>
      </c>
      <c r="U1622" s="230" t="s">
        <v>882</v>
      </c>
      <c r="V1622" s="230" t="s">
        <v>882</v>
      </c>
    </row>
    <row r="1623" spans="1:22" ht="17.25" customHeight="1" x14ac:dyDescent="0.3">
      <c r="A1623" s="230">
        <v>416414</v>
      </c>
      <c r="B1623" s="230" t="s">
        <v>3365</v>
      </c>
      <c r="C1623" s="230" t="s">
        <v>61</v>
      </c>
      <c r="D1623" s="230" t="s">
        <v>3366</v>
      </c>
      <c r="E1623" s="230" t="s">
        <v>141</v>
      </c>
      <c r="F1623" s="230">
        <v>33816</v>
      </c>
      <c r="G1623" s="230" t="s">
        <v>276</v>
      </c>
      <c r="H1623" s="230" t="s">
        <v>1377</v>
      </c>
      <c r="I1623" s="230" t="s">
        <v>1412</v>
      </c>
      <c r="J1623" s="230" t="s">
        <v>290</v>
      </c>
      <c r="K1623" s="230">
        <v>2010</v>
      </c>
      <c r="L1623" s="230" t="s">
        <v>281</v>
      </c>
      <c r="S1623" s="230" t="s">
        <v>882</v>
      </c>
      <c r="U1623" s="230" t="s">
        <v>882</v>
      </c>
      <c r="V1623" s="230" t="s">
        <v>882</v>
      </c>
    </row>
    <row r="1624" spans="1:22" ht="17.25" customHeight="1" x14ac:dyDescent="0.3">
      <c r="A1624" s="230">
        <v>416296</v>
      </c>
      <c r="B1624" s="230" t="s">
        <v>3367</v>
      </c>
      <c r="C1624" s="230" t="s">
        <v>415</v>
      </c>
      <c r="D1624" s="230" t="s">
        <v>2435</v>
      </c>
      <c r="E1624" s="230" t="s">
        <v>141</v>
      </c>
      <c r="F1624" s="230">
        <v>33970</v>
      </c>
      <c r="G1624" s="230" t="s">
        <v>3283</v>
      </c>
      <c r="H1624" s="230" t="s">
        <v>1377</v>
      </c>
      <c r="I1624" s="230" t="s">
        <v>1412</v>
      </c>
      <c r="J1624" s="230" t="s">
        <v>290</v>
      </c>
      <c r="K1624" s="230">
        <v>2010</v>
      </c>
      <c r="L1624" s="230" t="s">
        <v>281</v>
      </c>
    </row>
    <row r="1625" spans="1:22" ht="17.25" customHeight="1" x14ac:dyDescent="0.3">
      <c r="A1625" s="230">
        <v>423947</v>
      </c>
      <c r="B1625" s="230" t="s">
        <v>3368</v>
      </c>
      <c r="C1625" s="230" t="s">
        <v>63</v>
      </c>
      <c r="D1625" s="230" t="s">
        <v>203</v>
      </c>
      <c r="E1625" s="230" t="s">
        <v>141</v>
      </c>
      <c r="F1625" s="230">
        <v>33970</v>
      </c>
      <c r="G1625" s="230" t="s">
        <v>3369</v>
      </c>
      <c r="H1625" s="230" t="s">
        <v>1377</v>
      </c>
      <c r="I1625" s="230" t="s">
        <v>1412</v>
      </c>
      <c r="J1625" s="230" t="s">
        <v>290</v>
      </c>
      <c r="K1625" s="230">
        <v>2010</v>
      </c>
      <c r="L1625" s="230" t="s">
        <v>281</v>
      </c>
    </row>
    <row r="1626" spans="1:22" ht="17.25" customHeight="1" x14ac:dyDescent="0.3">
      <c r="A1626" s="230">
        <v>421000</v>
      </c>
      <c r="B1626" s="230" t="s">
        <v>3370</v>
      </c>
      <c r="C1626" s="230" t="s">
        <v>449</v>
      </c>
      <c r="D1626" s="230" t="s">
        <v>91</v>
      </c>
      <c r="E1626" s="230" t="s">
        <v>142</v>
      </c>
      <c r="F1626" s="230">
        <v>34294</v>
      </c>
      <c r="G1626" s="230" t="s">
        <v>276</v>
      </c>
      <c r="H1626" s="230" t="s">
        <v>1377</v>
      </c>
      <c r="I1626" s="230" t="s">
        <v>1412</v>
      </c>
      <c r="J1626" s="230" t="s">
        <v>290</v>
      </c>
      <c r="K1626" s="230">
        <v>2010</v>
      </c>
      <c r="L1626" s="230" t="s">
        <v>281</v>
      </c>
    </row>
    <row r="1627" spans="1:22" ht="17.25" customHeight="1" x14ac:dyDescent="0.3">
      <c r="A1627" s="230">
        <v>423588</v>
      </c>
      <c r="B1627" s="230" t="s">
        <v>3375</v>
      </c>
      <c r="C1627" s="230" t="s">
        <v>343</v>
      </c>
      <c r="D1627" s="230" t="s">
        <v>386</v>
      </c>
      <c r="E1627" s="230" t="s">
        <v>142</v>
      </c>
      <c r="F1627" s="230">
        <v>33970</v>
      </c>
      <c r="G1627" s="230" t="s">
        <v>3310</v>
      </c>
      <c r="H1627" s="230" t="s">
        <v>1377</v>
      </c>
      <c r="I1627" s="230" t="s">
        <v>1412</v>
      </c>
      <c r="J1627" s="230" t="s">
        <v>291</v>
      </c>
      <c r="K1627" s="230">
        <v>2010</v>
      </c>
      <c r="L1627" s="230" t="s">
        <v>281</v>
      </c>
    </row>
    <row r="1628" spans="1:22" ht="17.25" customHeight="1" x14ac:dyDescent="0.3">
      <c r="A1628" s="230">
        <v>415299</v>
      </c>
      <c r="B1628" s="230" t="s">
        <v>3376</v>
      </c>
      <c r="C1628" s="230" t="s">
        <v>92</v>
      </c>
      <c r="D1628" s="230" t="s">
        <v>3377</v>
      </c>
      <c r="E1628" s="230" t="s">
        <v>141</v>
      </c>
      <c r="F1628" s="230">
        <v>32671</v>
      </c>
      <c r="G1628" s="230" t="s">
        <v>3378</v>
      </c>
      <c r="H1628" s="230" t="s">
        <v>1377</v>
      </c>
      <c r="I1628" s="230" t="s">
        <v>1412</v>
      </c>
      <c r="J1628" s="230" t="s">
        <v>291</v>
      </c>
      <c r="K1628" s="230">
        <v>2010</v>
      </c>
      <c r="L1628" s="230" t="s">
        <v>281</v>
      </c>
    </row>
    <row r="1629" spans="1:22" ht="17.25" customHeight="1" x14ac:dyDescent="0.3">
      <c r="A1629" s="230">
        <v>419982</v>
      </c>
      <c r="B1629" s="230" t="s">
        <v>3379</v>
      </c>
      <c r="C1629" s="230" t="s">
        <v>499</v>
      </c>
      <c r="D1629" s="230" t="s">
        <v>821</v>
      </c>
      <c r="E1629" s="230" t="s">
        <v>142</v>
      </c>
      <c r="F1629" s="230">
        <v>33756</v>
      </c>
      <c r="G1629" s="230" t="s">
        <v>3187</v>
      </c>
      <c r="H1629" s="230" t="s">
        <v>1377</v>
      </c>
      <c r="I1629" s="230" t="s">
        <v>1412</v>
      </c>
      <c r="J1629" s="230" t="s">
        <v>291</v>
      </c>
      <c r="K1629" s="230">
        <v>2010</v>
      </c>
      <c r="L1629" s="230" t="s">
        <v>281</v>
      </c>
    </row>
    <row r="1630" spans="1:22" ht="17.25" customHeight="1" x14ac:dyDescent="0.3">
      <c r="A1630" s="230">
        <v>413410</v>
      </c>
      <c r="B1630" s="230" t="s">
        <v>3382</v>
      </c>
      <c r="C1630" s="230" t="s">
        <v>64</v>
      </c>
      <c r="D1630" s="230" t="s">
        <v>622</v>
      </c>
      <c r="E1630" s="230" t="s">
        <v>141</v>
      </c>
      <c r="F1630" s="230">
        <v>33631</v>
      </c>
      <c r="G1630" s="230" t="s">
        <v>2766</v>
      </c>
      <c r="H1630" s="230" t="s">
        <v>1377</v>
      </c>
      <c r="I1630" s="230" t="s">
        <v>1412</v>
      </c>
      <c r="J1630" s="230" t="s">
        <v>290</v>
      </c>
      <c r="K1630" s="230">
        <v>2011</v>
      </c>
      <c r="L1630" s="230" t="s">
        <v>281</v>
      </c>
      <c r="S1630" s="230" t="s">
        <v>882</v>
      </c>
      <c r="T1630" s="230" t="s">
        <v>882</v>
      </c>
      <c r="U1630" s="230" t="s">
        <v>882</v>
      </c>
      <c r="V1630" s="230" t="s">
        <v>882</v>
      </c>
    </row>
    <row r="1631" spans="1:22" ht="17.25" customHeight="1" x14ac:dyDescent="0.3">
      <c r="A1631" s="230">
        <v>416476</v>
      </c>
      <c r="B1631" s="230" t="s">
        <v>789</v>
      </c>
      <c r="C1631" s="230" t="s">
        <v>63</v>
      </c>
      <c r="D1631" s="230" t="s">
        <v>3383</v>
      </c>
      <c r="E1631" s="230" t="s">
        <v>141</v>
      </c>
      <c r="F1631" s="230">
        <v>33661</v>
      </c>
      <c r="G1631" s="230" t="s">
        <v>1650</v>
      </c>
      <c r="H1631" s="230" t="s">
        <v>1377</v>
      </c>
      <c r="I1631" s="230" t="s">
        <v>1412</v>
      </c>
      <c r="J1631" s="230" t="s">
        <v>290</v>
      </c>
      <c r="K1631" s="230">
        <v>2011</v>
      </c>
      <c r="L1631" s="230" t="s">
        <v>281</v>
      </c>
    </row>
    <row r="1632" spans="1:22" ht="17.25" customHeight="1" x14ac:dyDescent="0.3">
      <c r="A1632" s="230">
        <v>419144</v>
      </c>
      <c r="B1632" s="230" t="s">
        <v>3385</v>
      </c>
      <c r="C1632" s="230" t="s">
        <v>65</v>
      </c>
      <c r="D1632" s="230" t="s">
        <v>228</v>
      </c>
      <c r="E1632" s="230" t="s">
        <v>141</v>
      </c>
      <c r="F1632" s="230">
        <v>34060</v>
      </c>
      <c r="G1632" s="230" t="s">
        <v>3316</v>
      </c>
      <c r="H1632" s="230" t="s">
        <v>1377</v>
      </c>
      <c r="I1632" s="230" t="s">
        <v>1412</v>
      </c>
      <c r="J1632" s="230" t="s">
        <v>290</v>
      </c>
      <c r="K1632" s="230">
        <v>2011</v>
      </c>
      <c r="L1632" s="230" t="s">
        <v>281</v>
      </c>
      <c r="V1632" s="230" t="s">
        <v>882</v>
      </c>
    </row>
    <row r="1633" spans="1:22" ht="17.25" customHeight="1" x14ac:dyDescent="0.3">
      <c r="A1633" s="230">
        <v>420475</v>
      </c>
      <c r="B1633" s="230" t="s">
        <v>3386</v>
      </c>
      <c r="C1633" s="230" t="s">
        <v>82</v>
      </c>
      <c r="D1633" s="230" t="s">
        <v>204</v>
      </c>
      <c r="E1633" s="230" t="s">
        <v>141</v>
      </c>
      <c r="F1633" s="230">
        <v>34066</v>
      </c>
      <c r="G1633" s="230" t="s">
        <v>276</v>
      </c>
      <c r="H1633" s="230" t="s">
        <v>1377</v>
      </c>
      <c r="I1633" s="230" t="s">
        <v>1412</v>
      </c>
      <c r="J1633" s="230" t="s">
        <v>290</v>
      </c>
      <c r="K1633" s="230">
        <v>2011</v>
      </c>
      <c r="L1633" s="230" t="s">
        <v>281</v>
      </c>
    </row>
    <row r="1634" spans="1:22" ht="17.25" customHeight="1" x14ac:dyDescent="0.3">
      <c r="A1634" s="230">
        <v>419309</v>
      </c>
      <c r="B1634" s="230" t="s">
        <v>552</v>
      </c>
      <c r="C1634" s="230" t="s">
        <v>367</v>
      </c>
      <c r="D1634" s="230" t="s">
        <v>3387</v>
      </c>
      <c r="E1634" s="230" t="s">
        <v>141</v>
      </c>
      <c r="F1634" s="230">
        <v>34344</v>
      </c>
      <c r="G1634" s="230" t="s">
        <v>1687</v>
      </c>
      <c r="H1634" s="230" t="s">
        <v>1377</v>
      </c>
      <c r="I1634" s="230" t="s">
        <v>1412</v>
      </c>
      <c r="J1634" s="230" t="s">
        <v>290</v>
      </c>
      <c r="K1634" s="230">
        <v>2011</v>
      </c>
      <c r="L1634" s="230" t="s">
        <v>281</v>
      </c>
    </row>
    <row r="1635" spans="1:22" ht="17.25" customHeight="1" x14ac:dyDescent="0.3">
      <c r="A1635" s="230">
        <v>419909</v>
      </c>
      <c r="B1635" s="230" t="s">
        <v>3388</v>
      </c>
      <c r="C1635" s="230" t="s">
        <v>63</v>
      </c>
      <c r="D1635" s="230" t="s">
        <v>91</v>
      </c>
      <c r="E1635" s="230" t="s">
        <v>141</v>
      </c>
      <c r="F1635" s="230">
        <v>34643</v>
      </c>
      <c r="G1635" s="230" t="s">
        <v>276</v>
      </c>
      <c r="H1635" s="230" t="s">
        <v>1377</v>
      </c>
      <c r="I1635" s="230" t="s">
        <v>1412</v>
      </c>
      <c r="J1635" s="230" t="s">
        <v>290</v>
      </c>
      <c r="K1635" s="230">
        <v>2011</v>
      </c>
      <c r="L1635" s="230" t="s">
        <v>281</v>
      </c>
      <c r="N1635" s="230">
        <v>2875</v>
      </c>
      <c r="O1635" s="230">
        <v>44410.424166666664</v>
      </c>
      <c r="P1635" s="230">
        <v>7500</v>
      </c>
    </row>
    <row r="1636" spans="1:22" ht="17.25" customHeight="1" x14ac:dyDescent="0.3">
      <c r="A1636" s="230">
        <v>415593</v>
      </c>
      <c r="B1636" s="230" t="s">
        <v>3390</v>
      </c>
      <c r="C1636" s="230" t="s">
        <v>693</v>
      </c>
      <c r="D1636" s="230" t="s">
        <v>353</v>
      </c>
      <c r="E1636" s="230" t="s">
        <v>141</v>
      </c>
      <c r="F1636" s="230">
        <v>33825</v>
      </c>
      <c r="G1636" s="230" t="s">
        <v>3391</v>
      </c>
      <c r="H1636" s="230" t="s">
        <v>1377</v>
      </c>
      <c r="I1636" s="230" t="s">
        <v>1412</v>
      </c>
      <c r="J1636" s="230" t="s">
        <v>291</v>
      </c>
      <c r="K1636" s="230">
        <v>2011</v>
      </c>
      <c r="L1636" s="230" t="s">
        <v>281</v>
      </c>
    </row>
    <row r="1637" spans="1:22" ht="17.25" customHeight="1" x14ac:dyDescent="0.3">
      <c r="A1637" s="230">
        <v>423605</v>
      </c>
      <c r="B1637" s="230" t="s">
        <v>3392</v>
      </c>
      <c r="C1637" s="230" t="s">
        <v>343</v>
      </c>
      <c r="D1637" s="230" t="s">
        <v>428</v>
      </c>
      <c r="E1637" s="230" t="s">
        <v>142</v>
      </c>
      <c r="F1637" s="230">
        <v>33865</v>
      </c>
      <c r="G1637" s="230" t="s">
        <v>276</v>
      </c>
      <c r="H1637" s="230" t="s">
        <v>1377</v>
      </c>
      <c r="I1637" s="230" t="s">
        <v>1412</v>
      </c>
      <c r="J1637" s="230" t="s">
        <v>291</v>
      </c>
      <c r="K1637" s="230">
        <v>2011</v>
      </c>
      <c r="L1637" s="230" t="s">
        <v>281</v>
      </c>
    </row>
    <row r="1638" spans="1:22" ht="17.25" customHeight="1" x14ac:dyDescent="0.3">
      <c r="A1638" s="230">
        <v>418279</v>
      </c>
      <c r="B1638" s="230" t="s">
        <v>3397</v>
      </c>
      <c r="C1638" s="230" t="s">
        <v>595</v>
      </c>
      <c r="D1638" s="230" t="s">
        <v>2706</v>
      </c>
      <c r="E1638" s="230" t="s">
        <v>141</v>
      </c>
      <c r="F1638" s="230">
        <v>34080</v>
      </c>
      <c r="G1638" s="230" t="s">
        <v>2045</v>
      </c>
      <c r="H1638" s="230" t="s">
        <v>1377</v>
      </c>
      <c r="I1638" s="230" t="s">
        <v>1412</v>
      </c>
      <c r="J1638" s="230" t="s">
        <v>291</v>
      </c>
      <c r="K1638" s="230">
        <v>2011</v>
      </c>
      <c r="L1638" s="230" t="s">
        <v>281</v>
      </c>
      <c r="S1638" s="230" t="s">
        <v>882</v>
      </c>
      <c r="T1638" s="230" t="s">
        <v>882</v>
      </c>
      <c r="U1638" s="230" t="s">
        <v>882</v>
      </c>
      <c r="V1638" s="230" t="s">
        <v>882</v>
      </c>
    </row>
    <row r="1639" spans="1:22" ht="17.25" customHeight="1" x14ac:dyDescent="0.3">
      <c r="A1639" s="230">
        <v>415233</v>
      </c>
      <c r="B1639" s="230" t="s">
        <v>3398</v>
      </c>
      <c r="C1639" s="230" t="s">
        <v>1552</v>
      </c>
      <c r="D1639" s="230" t="s">
        <v>210</v>
      </c>
      <c r="E1639" s="230" t="s">
        <v>142</v>
      </c>
      <c r="F1639" s="230">
        <v>34130</v>
      </c>
      <c r="G1639" s="230" t="s">
        <v>2981</v>
      </c>
      <c r="H1639" s="230" t="s">
        <v>1377</v>
      </c>
      <c r="I1639" s="230" t="s">
        <v>1412</v>
      </c>
      <c r="J1639" s="230" t="s">
        <v>291</v>
      </c>
      <c r="K1639" s="230">
        <v>2011</v>
      </c>
      <c r="L1639" s="230" t="s">
        <v>281</v>
      </c>
    </row>
    <row r="1640" spans="1:22" ht="17.25" customHeight="1" x14ac:dyDescent="0.3">
      <c r="A1640" s="230">
        <v>419632</v>
      </c>
      <c r="B1640" s="230" t="s">
        <v>3404</v>
      </c>
      <c r="C1640" s="230" t="s">
        <v>84</v>
      </c>
      <c r="D1640" s="230" t="s">
        <v>358</v>
      </c>
      <c r="E1640" s="230" t="s">
        <v>142</v>
      </c>
      <c r="F1640" s="230">
        <v>33683</v>
      </c>
      <c r="G1640" s="230" t="s">
        <v>1582</v>
      </c>
      <c r="H1640" s="230" t="s">
        <v>1377</v>
      </c>
      <c r="I1640" s="230" t="s">
        <v>1412</v>
      </c>
      <c r="J1640" s="230" t="s">
        <v>291</v>
      </c>
      <c r="K1640" s="230">
        <v>2011</v>
      </c>
      <c r="L1640" s="230" t="s">
        <v>281</v>
      </c>
    </row>
    <row r="1641" spans="1:22" ht="17.25" customHeight="1" x14ac:dyDescent="0.3">
      <c r="A1641" s="230">
        <v>418356</v>
      </c>
      <c r="B1641" s="230" t="s">
        <v>3405</v>
      </c>
      <c r="C1641" s="230" t="s">
        <v>1538</v>
      </c>
      <c r="D1641" s="230" t="s">
        <v>228</v>
      </c>
      <c r="E1641" s="230" t="s">
        <v>141</v>
      </c>
      <c r="F1641" s="230">
        <v>34174</v>
      </c>
      <c r="G1641" s="230" t="s">
        <v>2082</v>
      </c>
      <c r="H1641" s="230" t="s">
        <v>1377</v>
      </c>
      <c r="I1641" s="230" t="s">
        <v>1412</v>
      </c>
      <c r="J1641" s="230" t="s">
        <v>291</v>
      </c>
      <c r="K1641" s="230">
        <v>2011</v>
      </c>
      <c r="L1641" s="230" t="s">
        <v>281</v>
      </c>
      <c r="U1641" s="230" t="s">
        <v>882</v>
      </c>
      <c r="V1641" s="230" t="s">
        <v>882</v>
      </c>
    </row>
    <row r="1642" spans="1:22" ht="17.25" customHeight="1" x14ac:dyDescent="0.3">
      <c r="A1642" s="230">
        <v>419695</v>
      </c>
      <c r="B1642" s="230" t="s">
        <v>3407</v>
      </c>
      <c r="C1642" s="230" t="s">
        <v>63</v>
      </c>
      <c r="D1642" s="230" t="s">
        <v>200</v>
      </c>
      <c r="E1642" s="230" t="s">
        <v>141</v>
      </c>
      <c r="F1642" s="230">
        <v>34612</v>
      </c>
      <c r="G1642" s="230" t="s">
        <v>3373</v>
      </c>
      <c r="H1642" s="230" t="s">
        <v>1377</v>
      </c>
      <c r="I1642" s="230" t="s">
        <v>1412</v>
      </c>
      <c r="J1642" s="230" t="s">
        <v>291</v>
      </c>
      <c r="K1642" s="230">
        <v>2011</v>
      </c>
      <c r="L1642" s="230" t="s">
        <v>281</v>
      </c>
    </row>
    <row r="1643" spans="1:22" ht="17.25" customHeight="1" x14ac:dyDescent="0.3">
      <c r="A1643" s="230">
        <v>422472</v>
      </c>
      <c r="B1643" s="230" t="s">
        <v>3408</v>
      </c>
      <c r="C1643" s="230" t="s">
        <v>63</v>
      </c>
      <c r="D1643" s="230" t="s">
        <v>486</v>
      </c>
      <c r="E1643" s="230" t="s">
        <v>141</v>
      </c>
      <c r="F1643" s="230">
        <v>34727</v>
      </c>
      <c r="G1643" s="230" t="s">
        <v>3188</v>
      </c>
      <c r="H1643" s="230" t="s">
        <v>1377</v>
      </c>
      <c r="I1643" s="230" t="s">
        <v>1412</v>
      </c>
      <c r="J1643" s="230" t="s">
        <v>3409</v>
      </c>
      <c r="K1643" s="230">
        <v>2012</v>
      </c>
      <c r="L1643" s="230" t="s">
        <v>281</v>
      </c>
    </row>
    <row r="1644" spans="1:22" ht="17.25" customHeight="1" x14ac:dyDescent="0.3">
      <c r="A1644" s="230">
        <v>420414</v>
      </c>
      <c r="B1644" s="230" t="s">
        <v>3410</v>
      </c>
      <c r="C1644" s="230" t="s">
        <v>515</v>
      </c>
      <c r="D1644" s="230" t="s">
        <v>3411</v>
      </c>
      <c r="E1644" s="230" t="s">
        <v>142</v>
      </c>
      <c r="F1644" s="230">
        <v>34010</v>
      </c>
      <c r="G1644" s="230" t="s">
        <v>1650</v>
      </c>
      <c r="H1644" s="230" t="s">
        <v>1377</v>
      </c>
      <c r="I1644" s="230" t="s">
        <v>1412</v>
      </c>
      <c r="J1644" s="230" t="s">
        <v>290</v>
      </c>
      <c r="K1644" s="230">
        <v>2012</v>
      </c>
      <c r="L1644" s="230" t="s">
        <v>281</v>
      </c>
    </row>
    <row r="1645" spans="1:22" ht="17.25" customHeight="1" x14ac:dyDescent="0.3">
      <c r="A1645" s="230">
        <v>420539</v>
      </c>
      <c r="B1645" s="230" t="s">
        <v>3412</v>
      </c>
      <c r="C1645" s="230" t="s">
        <v>92</v>
      </c>
      <c r="D1645" s="230" t="s">
        <v>219</v>
      </c>
      <c r="E1645" s="230" t="s">
        <v>141</v>
      </c>
      <c r="F1645" s="230">
        <v>34335</v>
      </c>
      <c r="G1645" s="230" t="s">
        <v>3310</v>
      </c>
      <c r="H1645" s="230" t="s">
        <v>1377</v>
      </c>
      <c r="I1645" s="230" t="s">
        <v>1412</v>
      </c>
      <c r="J1645" s="230" t="s">
        <v>290</v>
      </c>
      <c r="K1645" s="230">
        <v>2012</v>
      </c>
      <c r="L1645" s="230" t="s">
        <v>281</v>
      </c>
      <c r="N1645" s="230">
        <v>3071</v>
      </c>
      <c r="O1645" s="230">
        <v>44423.414756944447</v>
      </c>
      <c r="P1645" s="230">
        <v>11250</v>
      </c>
    </row>
    <row r="1646" spans="1:22" ht="17.25" customHeight="1" x14ac:dyDescent="0.3">
      <c r="A1646" s="230">
        <v>419100</v>
      </c>
      <c r="B1646" s="230" t="s">
        <v>3413</v>
      </c>
      <c r="C1646" s="230" t="s">
        <v>83</v>
      </c>
      <c r="D1646" s="230" t="s">
        <v>250</v>
      </c>
      <c r="E1646" s="230" t="s">
        <v>141</v>
      </c>
      <c r="F1646" s="230">
        <v>34335</v>
      </c>
      <c r="G1646" s="230" t="s">
        <v>3414</v>
      </c>
      <c r="H1646" s="230" t="s">
        <v>1377</v>
      </c>
      <c r="I1646" s="230" t="s">
        <v>1412</v>
      </c>
      <c r="J1646" s="230" t="s">
        <v>290</v>
      </c>
      <c r="K1646" s="230">
        <v>2012</v>
      </c>
      <c r="L1646" s="230" t="s">
        <v>281</v>
      </c>
      <c r="U1646" s="230" t="s">
        <v>882</v>
      </c>
      <c r="V1646" s="230" t="s">
        <v>882</v>
      </c>
    </row>
    <row r="1647" spans="1:22" ht="17.25" customHeight="1" x14ac:dyDescent="0.3">
      <c r="A1647" s="230">
        <v>421725</v>
      </c>
      <c r="B1647" s="230" t="s">
        <v>3416</v>
      </c>
      <c r="C1647" s="230" t="s">
        <v>87</v>
      </c>
      <c r="D1647" s="230" t="s">
        <v>3417</v>
      </c>
      <c r="E1647" s="230" t="s">
        <v>142</v>
      </c>
      <c r="F1647" s="230">
        <v>34554</v>
      </c>
      <c r="G1647" s="230" t="s">
        <v>1687</v>
      </c>
      <c r="H1647" s="230" t="s">
        <v>1377</v>
      </c>
      <c r="I1647" s="230" t="s">
        <v>1412</v>
      </c>
      <c r="J1647" s="230" t="s">
        <v>290</v>
      </c>
      <c r="K1647" s="230">
        <v>2012</v>
      </c>
      <c r="L1647" s="230" t="s">
        <v>281</v>
      </c>
    </row>
    <row r="1648" spans="1:22" ht="17.25" customHeight="1" x14ac:dyDescent="0.3">
      <c r="A1648" s="230">
        <v>422313</v>
      </c>
      <c r="B1648" s="230" t="s">
        <v>3419</v>
      </c>
      <c r="C1648" s="230" t="s">
        <v>398</v>
      </c>
      <c r="D1648" s="230" t="s">
        <v>2658</v>
      </c>
      <c r="E1648" s="230" t="s">
        <v>142</v>
      </c>
      <c r="F1648" s="230">
        <v>34603</v>
      </c>
      <c r="G1648" s="230" t="s">
        <v>276</v>
      </c>
      <c r="H1648" s="230" t="s">
        <v>1377</v>
      </c>
      <c r="I1648" s="230" t="s">
        <v>1412</v>
      </c>
      <c r="J1648" s="230" t="s">
        <v>290</v>
      </c>
      <c r="K1648" s="230">
        <v>2012</v>
      </c>
      <c r="L1648" s="230" t="s">
        <v>281</v>
      </c>
    </row>
    <row r="1649" spans="1:22" ht="17.25" customHeight="1" x14ac:dyDescent="0.3">
      <c r="A1649" s="230">
        <v>421126</v>
      </c>
      <c r="B1649" s="230" t="s">
        <v>3421</v>
      </c>
      <c r="C1649" s="230" t="s">
        <v>63</v>
      </c>
      <c r="D1649" s="230" t="s">
        <v>3422</v>
      </c>
      <c r="E1649" s="230" t="s">
        <v>142</v>
      </c>
      <c r="F1649" s="230">
        <v>34675</v>
      </c>
      <c r="G1649" s="230" t="s">
        <v>276</v>
      </c>
      <c r="H1649" s="230" t="s">
        <v>1377</v>
      </c>
      <c r="I1649" s="230" t="s">
        <v>1412</v>
      </c>
      <c r="J1649" s="230" t="s">
        <v>290</v>
      </c>
      <c r="K1649" s="230">
        <v>2012</v>
      </c>
      <c r="L1649" s="230" t="s">
        <v>281</v>
      </c>
    </row>
    <row r="1650" spans="1:22" ht="17.25" customHeight="1" x14ac:dyDescent="0.3">
      <c r="A1650" s="230">
        <v>423922</v>
      </c>
      <c r="B1650" s="230" t="s">
        <v>3423</v>
      </c>
      <c r="C1650" s="230" t="s">
        <v>83</v>
      </c>
      <c r="D1650" s="230" t="s">
        <v>374</v>
      </c>
      <c r="E1650" s="230" t="s">
        <v>141</v>
      </c>
      <c r="F1650" s="230">
        <v>34700</v>
      </c>
      <c r="G1650" s="230" t="s">
        <v>276</v>
      </c>
      <c r="H1650" s="230" t="s">
        <v>1377</v>
      </c>
      <c r="I1650" s="230" t="s">
        <v>1412</v>
      </c>
      <c r="J1650" s="230" t="s">
        <v>290</v>
      </c>
      <c r="K1650" s="230">
        <v>2012</v>
      </c>
      <c r="L1650" s="230" t="s">
        <v>281</v>
      </c>
    </row>
    <row r="1651" spans="1:22" ht="17.25" customHeight="1" x14ac:dyDescent="0.3">
      <c r="A1651" s="230">
        <v>419125</v>
      </c>
      <c r="B1651" s="230" t="s">
        <v>3424</v>
      </c>
      <c r="C1651" s="230" t="s">
        <v>104</v>
      </c>
      <c r="D1651" s="230" t="s">
        <v>205</v>
      </c>
      <c r="E1651" s="230" t="s">
        <v>141</v>
      </c>
      <c r="F1651" s="230">
        <v>34727</v>
      </c>
      <c r="G1651" s="230" t="s">
        <v>1379</v>
      </c>
      <c r="H1651" s="230" t="s">
        <v>1377</v>
      </c>
      <c r="I1651" s="230" t="s">
        <v>1412</v>
      </c>
      <c r="J1651" s="230" t="s">
        <v>290</v>
      </c>
      <c r="K1651" s="230">
        <v>2012</v>
      </c>
      <c r="L1651" s="230" t="s">
        <v>281</v>
      </c>
      <c r="T1651" s="230" t="s">
        <v>882</v>
      </c>
      <c r="U1651" s="230" t="s">
        <v>882</v>
      </c>
      <c r="V1651" s="230" t="s">
        <v>882</v>
      </c>
    </row>
    <row r="1652" spans="1:22" ht="17.25" customHeight="1" x14ac:dyDescent="0.3">
      <c r="A1652" s="230">
        <v>419856</v>
      </c>
      <c r="B1652" s="230" t="s">
        <v>3425</v>
      </c>
      <c r="C1652" s="230" t="s">
        <v>63</v>
      </c>
      <c r="D1652" s="230" t="s">
        <v>239</v>
      </c>
      <c r="E1652" s="230" t="s">
        <v>141</v>
      </c>
      <c r="F1652" s="230">
        <v>34902</v>
      </c>
      <c r="G1652" s="230" t="s">
        <v>2082</v>
      </c>
      <c r="H1652" s="230" t="s">
        <v>1377</v>
      </c>
      <c r="I1652" s="230" t="s">
        <v>1412</v>
      </c>
      <c r="J1652" s="230" t="s">
        <v>290</v>
      </c>
      <c r="K1652" s="230">
        <v>2012</v>
      </c>
      <c r="L1652" s="230" t="s">
        <v>281</v>
      </c>
    </row>
    <row r="1653" spans="1:22" ht="17.25" customHeight="1" x14ac:dyDescent="0.3">
      <c r="A1653" s="230">
        <v>419440</v>
      </c>
      <c r="B1653" s="230" t="s">
        <v>3426</v>
      </c>
      <c r="C1653" s="230" t="s">
        <v>422</v>
      </c>
      <c r="D1653" s="230" t="s">
        <v>228</v>
      </c>
      <c r="E1653" s="230" t="s">
        <v>142</v>
      </c>
      <c r="F1653" s="230">
        <v>35200</v>
      </c>
      <c r="G1653" s="230" t="s">
        <v>3261</v>
      </c>
      <c r="H1653" s="230" t="s">
        <v>1377</v>
      </c>
      <c r="I1653" s="230" t="s">
        <v>1412</v>
      </c>
      <c r="J1653" s="230" t="s">
        <v>290</v>
      </c>
      <c r="K1653" s="230">
        <v>2012</v>
      </c>
      <c r="L1653" s="230" t="s">
        <v>281</v>
      </c>
    </row>
    <row r="1654" spans="1:22" ht="17.25" customHeight="1" x14ac:dyDescent="0.3">
      <c r="A1654" s="230">
        <v>418964</v>
      </c>
      <c r="B1654" s="230" t="s">
        <v>3427</v>
      </c>
      <c r="C1654" s="230" t="s">
        <v>63</v>
      </c>
      <c r="D1654" s="230" t="s">
        <v>3428</v>
      </c>
      <c r="E1654" s="230" t="s">
        <v>142</v>
      </c>
      <c r="F1654" s="230">
        <v>31048</v>
      </c>
      <c r="G1654" s="230" t="s">
        <v>1687</v>
      </c>
      <c r="H1654" s="230" t="s">
        <v>1377</v>
      </c>
      <c r="I1654" s="230" t="s">
        <v>1412</v>
      </c>
      <c r="J1654" s="230" t="s">
        <v>291</v>
      </c>
      <c r="K1654" s="230">
        <v>2012</v>
      </c>
      <c r="L1654" s="230" t="s">
        <v>281</v>
      </c>
    </row>
    <row r="1655" spans="1:22" ht="17.25" customHeight="1" x14ac:dyDescent="0.3">
      <c r="A1655" s="230">
        <v>419192</v>
      </c>
      <c r="B1655" s="230" t="s">
        <v>3429</v>
      </c>
      <c r="C1655" s="230" t="s">
        <v>92</v>
      </c>
      <c r="D1655" s="230" t="s">
        <v>228</v>
      </c>
      <c r="E1655" s="230" t="s">
        <v>141</v>
      </c>
      <c r="F1655" s="230">
        <v>34359</v>
      </c>
      <c r="G1655" s="230" t="s">
        <v>3430</v>
      </c>
      <c r="H1655" s="230" t="s">
        <v>1377</v>
      </c>
      <c r="I1655" s="230" t="s">
        <v>1412</v>
      </c>
      <c r="J1655" s="230" t="s">
        <v>291</v>
      </c>
      <c r="K1655" s="230">
        <v>2012</v>
      </c>
      <c r="L1655" s="230" t="s">
        <v>281</v>
      </c>
      <c r="V1655" s="230" t="s">
        <v>882</v>
      </c>
    </row>
    <row r="1656" spans="1:22" ht="17.25" customHeight="1" x14ac:dyDescent="0.3">
      <c r="A1656" s="230">
        <v>418700</v>
      </c>
      <c r="B1656" s="230" t="s">
        <v>3431</v>
      </c>
      <c r="C1656" s="230" t="s">
        <v>65</v>
      </c>
      <c r="D1656" s="230" t="s">
        <v>3432</v>
      </c>
      <c r="E1656" s="230" t="s">
        <v>141</v>
      </c>
      <c r="F1656" s="230">
        <v>34419</v>
      </c>
      <c r="G1656" s="230" t="s">
        <v>3433</v>
      </c>
      <c r="H1656" s="230" t="s">
        <v>1377</v>
      </c>
      <c r="I1656" s="230" t="s">
        <v>1412</v>
      </c>
      <c r="J1656" s="230" t="s">
        <v>291</v>
      </c>
      <c r="K1656" s="230">
        <v>2012</v>
      </c>
      <c r="L1656" s="230" t="s">
        <v>281</v>
      </c>
      <c r="U1656" s="230" t="s">
        <v>882</v>
      </c>
      <c r="V1656" s="230" t="s">
        <v>882</v>
      </c>
    </row>
    <row r="1657" spans="1:22" ht="17.25" customHeight="1" x14ac:dyDescent="0.3">
      <c r="A1657" s="230">
        <v>424236</v>
      </c>
      <c r="B1657" s="230" t="s">
        <v>3434</v>
      </c>
      <c r="C1657" s="230" t="s">
        <v>121</v>
      </c>
      <c r="D1657" s="230" t="s">
        <v>485</v>
      </c>
      <c r="E1657" s="230" t="s">
        <v>142</v>
      </c>
      <c r="F1657" s="230">
        <v>34502</v>
      </c>
      <c r="G1657" s="230" t="s">
        <v>276</v>
      </c>
      <c r="H1657" s="230" t="s">
        <v>1377</v>
      </c>
      <c r="I1657" s="230" t="s">
        <v>1412</v>
      </c>
      <c r="J1657" s="230" t="s">
        <v>291</v>
      </c>
      <c r="K1657" s="230">
        <v>2012</v>
      </c>
      <c r="L1657" s="230" t="s">
        <v>281</v>
      </c>
    </row>
    <row r="1658" spans="1:22" ht="17.25" customHeight="1" x14ac:dyDescent="0.3">
      <c r="A1658" s="230">
        <v>419196</v>
      </c>
      <c r="B1658" s="230" t="s">
        <v>3438</v>
      </c>
      <c r="C1658" s="230" t="s">
        <v>343</v>
      </c>
      <c r="D1658" s="230" t="s">
        <v>228</v>
      </c>
      <c r="E1658" s="230" t="s">
        <v>141</v>
      </c>
      <c r="F1658" s="230">
        <v>34730</v>
      </c>
      <c r="G1658" s="230" t="s">
        <v>3188</v>
      </c>
      <c r="H1658" s="230" t="s">
        <v>1377</v>
      </c>
      <c r="I1658" s="230" t="s">
        <v>1412</v>
      </c>
      <c r="J1658" s="230" t="s">
        <v>291</v>
      </c>
      <c r="K1658" s="230">
        <v>2012</v>
      </c>
      <c r="L1658" s="230" t="s">
        <v>281</v>
      </c>
    </row>
    <row r="1659" spans="1:22" ht="17.25" customHeight="1" x14ac:dyDescent="0.3">
      <c r="A1659" s="230">
        <v>418474</v>
      </c>
      <c r="B1659" s="230" t="s">
        <v>3439</v>
      </c>
      <c r="C1659" s="230" t="s">
        <v>480</v>
      </c>
      <c r="D1659" s="230" t="s">
        <v>3440</v>
      </c>
      <c r="E1659" s="230" t="s">
        <v>142</v>
      </c>
      <c r="F1659" s="230">
        <v>35065</v>
      </c>
      <c r="G1659" s="230" t="s">
        <v>3378</v>
      </c>
      <c r="H1659" s="230" t="s">
        <v>1377</v>
      </c>
      <c r="I1659" s="230" t="s">
        <v>1412</v>
      </c>
      <c r="J1659" s="230" t="s">
        <v>291</v>
      </c>
      <c r="K1659" s="230">
        <v>2012</v>
      </c>
      <c r="L1659" s="230" t="s">
        <v>281</v>
      </c>
    </row>
    <row r="1660" spans="1:22" ht="17.25" customHeight="1" x14ac:dyDescent="0.3">
      <c r="A1660" s="230">
        <v>419128</v>
      </c>
      <c r="B1660" s="230" t="s">
        <v>3441</v>
      </c>
      <c r="C1660" s="230" t="s">
        <v>416</v>
      </c>
      <c r="D1660" s="230" t="s">
        <v>3442</v>
      </c>
      <c r="E1660" s="230" t="s">
        <v>141</v>
      </c>
      <c r="F1660" s="230">
        <v>34704</v>
      </c>
      <c r="G1660" s="230" t="s">
        <v>2798</v>
      </c>
      <c r="H1660" s="230" t="s">
        <v>1377</v>
      </c>
      <c r="I1660" s="230" t="s">
        <v>1412</v>
      </c>
      <c r="J1660" s="230" t="s">
        <v>291</v>
      </c>
      <c r="K1660" s="230">
        <v>2012</v>
      </c>
      <c r="L1660" s="230" t="s">
        <v>281</v>
      </c>
    </row>
    <row r="1661" spans="1:22" ht="17.25" customHeight="1" x14ac:dyDescent="0.3">
      <c r="A1661" s="230">
        <v>420554</v>
      </c>
      <c r="B1661" s="230" t="s">
        <v>3444</v>
      </c>
      <c r="C1661" s="230" t="s">
        <v>384</v>
      </c>
      <c r="D1661" s="230" t="s">
        <v>523</v>
      </c>
      <c r="E1661" s="230" t="s">
        <v>141</v>
      </c>
      <c r="F1661" s="230">
        <v>34339</v>
      </c>
      <c r="G1661" s="230" t="s">
        <v>2689</v>
      </c>
      <c r="H1661" s="230" t="s">
        <v>1377</v>
      </c>
      <c r="I1661" s="230" t="s">
        <v>1412</v>
      </c>
      <c r="J1661" s="230" t="s">
        <v>290</v>
      </c>
      <c r="K1661" s="230">
        <v>2013</v>
      </c>
      <c r="L1661" s="230" t="s">
        <v>281</v>
      </c>
      <c r="N1661" s="230">
        <v>2998</v>
      </c>
      <c r="O1661" s="230">
        <v>44419.499363425923</v>
      </c>
      <c r="P1661" s="230">
        <v>15000</v>
      </c>
    </row>
    <row r="1662" spans="1:22" ht="17.25" customHeight="1" x14ac:dyDescent="0.3">
      <c r="A1662" s="230">
        <v>423506</v>
      </c>
      <c r="B1662" s="230" t="s">
        <v>3446</v>
      </c>
      <c r="C1662" s="230" t="s">
        <v>80</v>
      </c>
      <c r="D1662" s="230" t="s">
        <v>228</v>
      </c>
      <c r="E1662" s="230" t="s">
        <v>142</v>
      </c>
      <c r="F1662" s="230">
        <v>34716</v>
      </c>
      <c r="G1662" s="230" t="s">
        <v>276</v>
      </c>
      <c r="H1662" s="230" t="s">
        <v>1377</v>
      </c>
      <c r="I1662" s="230" t="s">
        <v>1412</v>
      </c>
      <c r="J1662" s="230" t="s">
        <v>290</v>
      </c>
      <c r="K1662" s="230">
        <v>2013</v>
      </c>
      <c r="L1662" s="230" t="s">
        <v>281</v>
      </c>
    </row>
    <row r="1663" spans="1:22" ht="17.25" customHeight="1" x14ac:dyDescent="0.3">
      <c r="A1663" s="230">
        <v>420125</v>
      </c>
      <c r="B1663" s="230" t="s">
        <v>3447</v>
      </c>
      <c r="C1663" s="230" t="s">
        <v>63</v>
      </c>
      <c r="D1663" s="230" t="s">
        <v>548</v>
      </c>
      <c r="E1663" s="230" t="s">
        <v>141</v>
      </c>
      <c r="F1663" s="230">
        <v>34725</v>
      </c>
      <c r="G1663" s="230" t="s">
        <v>1738</v>
      </c>
      <c r="H1663" s="230" t="s">
        <v>1377</v>
      </c>
      <c r="I1663" s="230" t="s">
        <v>1412</v>
      </c>
      <c r="J1663" s="230" t="s">
        <v>290</v>
      </c>
      <c r="K1663" s="230">
        <v>2013</v>
      </c>
      <c r="L1663" s="230" t="s">
        <v>281</v>
      </c>
    </row>
    <row r="1664" spans="1:22" ht="17.25" customHeight="1" x14ac:dyDescent="0.3">
      <c r="A1664" s="230">
        <v>417383</v>
      </c>
      <c r="B1664" s="230" t="s">
        <v>3449</v>
      </c>
      <c r="C1664" s="230" t="s">
        <v>88</v>
      </c>
      <c r="D1664" s="230" t="s">
        <v>539</v>
      </c>
      <c r="E1664" s="230" t="s">
        <v>141</v>
      </c>
      <c r="F1664" s="230">
        <v>34851</v>
      </c>
      <c r="G1664" s="230" t="s">
        <v>1741</v>
      </c>
      <c r="H1664" s="230" t="s">
        <v>1377</v>
      </c>
      <c r="I1664" s="230" t="s">
        <v>1412</v>
      </c>
      <c r="J1664" s="230" t="s">
        <v>290</v>
      </c>
      <c r="K1664" s="230">
        <v>2013</v>
      </c>
      <c r="L1664" s="230" t="s">
        <v>281</v>
      </c>
    </row>
    <row r="1665" spans="1:22" ht="17.25" customHeight="1" x14ac:dyDescent="0.3">
      <c r="A1665" s="230">
        <v>423324</v>
      </c>
      <c r="B1665" s="230" t="s">
        <v>3450</v>
      </c>
      <c r="C1665" s="230" t="s">
        <v>95</v>
      </c>
      <c r="D1665" s="230" t="s">
        <v>655</v>
      </c>
      <c r="E1665" s="230" t="s">
        <v>141</v>
      </c>
      <c r="F1665" s="230">
        <v>34865</v>
      </c>
      <c r="G1665" s="230" t="s">
        <v>1687</v>
      </c>
      <c r="H1665" s="230" t="s">
        <v>1377</v>
      </c>
      <c r="I1665" s="230" t="s">
        <v>1412</v>
      </c>
      <c r="J1665" s="230" t="s">
        <v>290</v>
      </c>
      <c r="K1665" s="230">
        <v>2013</v>
      </c>
      <c r="L1665" s="230" t="s">
        <v>281</v>
      </c>
    </row>
    <row r="1666" spans="1:22" ht="17.25" customHeight="1" x14ac:dyDescent="0.3">
      <c r="A1666" s="230">
        <v>420617</v>
      </c>
      <c r="B1666" s="230" t="s">
        <v>3451</v>
      </c>
      <c r="C1666" s="230" t="s">
        <v>66</v>
      </c>
      <c r="D1666" s="230" t="s">
        <v>571</v>
      </c>
      <c r="E1666" s="230" t="s">
        <v>141</v>
      </c>
      <c r="F1666" s="230">
        <v>34882</v>
      </c>
      <c r="G1666" s="230" t="s">
        <v>2689</v>
      </c>
      <c r="H1666" s="230" t="s">
        <v>1377</v>
      </c>
      <c r="I1666" s="230" t="s">
        <v>1412</v>
      </c>
      <c r="J1666" s="230" t="s">
        <v>290</v>
      </c>
      <c r="K1666" s="230">
        <v>2013</v>
      </c>
      <c r="L1666" s="230" t="s">
        <v>281</v>
      </c>
    </row>
    <row r="1667" spans="1:22" ht="17.25" customHeight="1" x14ac:dyDescent="0.3">
      <c r="A1667" s="230">
        <v>423824</v>
      </c>
      <c r="B1667" s="230" t="s">
        <v>3452</v>
      </c>
      <c r="C1667" s="230" t="s">
        <v>115</v>
      </c>
      <c r="D1667" s="230" t="s">
        <v>243</v>
      </c>
      <c r="E1667" s="230" t="s">
        <v>141</v>
      </c>
      <c r="F1667" s="230">
        <v>35065</v>
      </c>
      <c r="G1667" s="230" t="s">
        <v>1438</v>
      </c>
      <c r="H1667" s="230" t="s">
        <v>1377</v>
      </c>
      <c r="I1667" s="230" t="s">
        <v>1412</v>
      </c>
      <c r="J1667" s="230" t="s">
        <v>290</v>
      </c>
      <c r="K1667" s="230">
        <v>2013</v>
      </c>
      <c r="L1667" s="230" t="s">
        <v>281</v>
      </c>
    </row>
    <row r="1668" spans="1:22" ht="17.25" customHeight="1" x14ac:dyDescent="0.3">
      <c r="A1668" s="230">
        <v>416934</v>
      </c>
      <c r="B1668" s="230" t="s">
        <v>3453</v>
      </c>
      <c r="C1668" s="230" t="s">
        <v>112</v>
      </c>
      <c r="D1668" s="230" t="s">
        <v>221</v>
      </c>
      <c r="E1668" s="230" t="s">
        <v>141</v>
      </c>
      <c r="F1668" s="230">
        <v>35067</v>
      </c>
      <c r="G1668" s="230" t="s">
        <v>3381</v>
      </c>
      <c r="H1668" s="230" t="s">
        <v>1377</v>
      </c>
      <c r="I1668" s="230" t="s">
        <v>1412</v>
      </c>
      <c r="J1668" s="230" t="s">
        <v>290</v>
      </c>
      <c r="K1668" s="230">
        <v>2013</v>
      </c>
      <c r="L1668" s="230" t="s">
        <v>281</v>
      </c>
    </row>
    <row r="1669" spans="1:22" ht="17.25" customHeight="1" x14ac:dyDescent="0.3">
      <c r="A1669" s="230">
        <v>419323</v>
      </c>
      <c r="B1669" s="230" t="s">
        <v>3454</v>
      </c>
      <c r="C1669" s="230" t="s">
        <v>810</v>
      </c>
      <c r="D1669" s="230" t="s">
        <v>245</v>
      </c>
      <c r="E1669" s="230" t="s">
        <v>141</v>
      </c>
      <c r="F1669" s="230">
        <v>34482</v>
      </c>
      <c r="G1669" s="230" t="s">
        <v>1618</v>
      </c>
      <c r="H1669" s="230" t="s">
        <v>1377</v>
      </c>
      <c r="I1669" s="230" t="s">
        <v>1412</v>
      </c>
      <c r="J1669" s="230" t="s">
        <v>291</v>
      </c>
      <c r="K1669" s="230">
        <v>2013</v>
      </c>
      <c r="L1669" s="230" t="s">
        <v>281</v>
      </c>
      <c r="N1669" s="230">
        <v>2919</v>
      </c>
      <c r="O1669" s="230">
        <v>44413.462337962963</v>
      </c>
      <c r="P1669" s="230">
        <v>7500</v>
      </c>
    </row>
    <row r="1670" spans="1:22" ht="17.25" customHeight="1" x14ac:dyDescent="0.3">
      <c r="A1670" s="230">
        <v>423952</v>
      </c>
      <c r="B1670" s="230" t="s">
        <v>3456</v>
      </c>
      <c r="C1670" s="230" t="s">
        <v>1662</v>
      </c>
      <c r="D1670" s="230" t="s">
        <v>342</v>
      </c>
      <c r="E1670" s="230" t="s">
        <v>142</v>
      </c>
      <c r="F1670" s="230">
        <v>34823</v>
      </c>
      <c r="G1670" s="230" t="s">
        <v>1738</v>
      </c>
      <c r="H1670" s="230" t="s">
        <v>1377</v>
      </c>
      <c r="I1670" s="230" t="s">
        <v>1412</v>
      </c>
      <c r="J1670" s="230" t="s">
        <v>291</v>
      </c>
      <c r="K1670" s="230">
        <v>2013</v>
      </c>
      <c r="L1670" s="230" t="s">
        <v>281</v>
      </c>
    </row>
    <row r="1671" spans="1:22" ht="17.25" customHeight="1" x14ac:dyDescent="0.3">
      <c r="A1671" s="230">
        <v>422846</v>
      </c>
      <c r="B1671" s="230" t="s">
        <v>3459</v>
      </c>
      <c r="C1671" s="230" t="s">
        <v>63</v>
      </c>
      <c r="D1671" s="230" t="s">
        <v>3460</v>
      </c>
      <c r="E1671" s="230" t="s">
        <v>141</v>
      </c>
      <c r="F1671" s="230">
        <v>35094</v>
      </c>
      <c r="G1671" s="230" t="s">
        <v>276</v>
      </c>
      <c r="H1671" s="230" t="s">
        <v>1377</v>
      </c>
      <c r="I1671" s="230" t="s">
        <v>1412</v>
      </c>
      <c r="J1671" s="230" t="s">
        <v>291</v>
      </c>
      <c r="K1671" s="230">
        <v>2013</v>
      </c>
      <c r="L1671" s="230" t="s">
        <v>281</v>
      </c>
    </row>
    <row r="1672" spans="1:22" ht="17.25" customHeight="1" x14ac:dyDescent="0.3">
      <c r="A1672" s="230">
        <v>419198</v>
      </c>
      <c r="B1672" s="230" t="s">
        <v>3463</v>
      </c>
      <c r="C1672" s="230" t="s">
        <v>63</v>
      </c>
      <c r="D1672" s="230" t="s">
        <v>427</v>
      </c>
      <c r="E1672" s="230" t="s">
        <v>141</v>
      </c>
      <c r="F1672" s="230">
        <v>34700</v>
      </c>
      <c r="G1672" s="230" t="s">
        <v>3406</v>
      </c>
      <c r="H1672" s="230" t="s">
        <v>1377</v>
      </c>
      <c r="I1672" s="230" t="s">
        <v>1412</v>
      </c>
      <c r="J1672" s="230" t="s">
        <v>291</v>
      </c>
      <c r="K1672" s="230">
        <v>2013</v>
      </c>
      <c r="L1672" s="230" t="s">
        <v>281</v>
      </c>
      <c r="N1672" s="230">
        <v>3001</v>
      </c>
      <c r="O1672" s="230">
        <v>44419.52920138889</v>
      </c>
      <c r="P1672" s="230">
        <v>25000</v>
      </c>
    </row>
    <row r="1673" spans="1:22" ht="17.25" customHeight="1" x14ac:dyDescent="0.3">
      <c r="A1673" s="230">
        <v>419938</v>
      </c>
      <c r="B1673" s="230" t="s">
        <v>3464</v>
      </c>
      <c r="C1673" s="230" t="s">
        <v>83</v>
      </c>
      <c r="D1673" s="230" t="s">
        <v>355</v>
      </c>
      <c r="E1673" s="230" t="s">
        <v>141</v>
      </c>
      <c r="F1673" s="230">
        <v>34896</v>
      </c>
      <c r="G1673" s="230" t="s">
        <v>1461</v>
      </c>
      <c r="H1673" s="230" t="s">
        <v>1377</v>
      </c>
      <c r="I1673" s="230" t="s">
        <v>1412</v>
      </c>
      <c r="J1673" s="230" t="s">
        <v>291</v>
      </c>
      <c r="K1673" s="230">
        <v>2013</v>
      </c>
      <c r="L1673" s="230" t="s">
        <v>281</v>
      </c>
      <c r="V1673" s="230" t="s">
        <v>882</v>
      </c>
    </row>
    <row r="1674" spans="1:22" ht="17.25" customHeight="1" x14ac:dyDescent="0.3">
      <c r="A1674" s="230">
        <v>424580</v>
      </c>
      <c r="B1674" s="230" t="s">
        <v>3465</v>
      </c>
      <c r="C1674" s="230" t="s">
        <v>3466</v>
      </c>
      <c r="D1674" s="230" t="s">
        <v>348</v>
      </c>
      <c r="E1674" s="230" t="s">
        <v>141</v>
      </c>
      <c r="F1674" s="230">
        <v>34789</v>
      </c>
      <c r="G1674" s="230" t="s">
        <v>1687</v>
      </c>
      <c r="H1674" s="230" t="s">
        <v>1377</v>
      </c>
      <c r="I1674" s="230" t="s">
        <v>1412</v>
      </c>
      <c r="K1674" s="230">
        <v>2013</v>
      </c>
      <c r="L1674" s="230" t="s">
        <v>281</v>
      </c>
    </row>
    <row r="1675" spans="1:22" ht="17.25" customHeight="1" x14ac:dyDescent="0.3">
      <c r="A1675" s="230">
        <v>417406</v>
      </c>
      <c r="B1675" s="230" t="s">
        <v>3467</v>
      </c>
      <c r="C1675" s="230" t="s">
        <v>65</v>
      </c>
      <c r="D1675" s="230" t="s">
        <v>3468</v>
      </c>
      <c r="E1675" s="230" t="s">
        <v>141</v>
      </c>
      <c r="F1675" s="230">
        <v>34700</v>
      </c>
      <c r="G1675" s="230" t="s">
        <v>3391</v>
      </c>
      <c r="H1675" s="230" t="s">
        <v>1377</v>
      </c>
      <c r="I1675" s="230" t="s">
        <v>1412</v>
      </c>
      <c r="J1675" s="230" t="s">
        <v>290</v>
      </c>
      <c r="K1675" s="230">
        <v>2014</v>
      </c>
      <c r="L1675" s="230" t="s">
        <v>281</v>
      </c>
    </row>
    <row r="1676" spans="1:22" ht="17.25" customHeight="1" x14ac:dyDescent="0.3">
      <c r="A1676" s="230">
        <v>417927</v>
      </c>
      <c r="B1676" s="230" t="s">
        <v>3469</v>
      </c>
      <c r="C1676" s="230" t="s">
        <v>61</v>
      </c>
      <c r="D1676" s="230" t="s">
        <v>428</v>
      </c>
      <c r="E1676" s="230" t="s">
        <v>141</v>
      </c>
      <c r="F1676" s="230">
        <v>34731</v>
      </c>
      <c r="G1676" s="230" t="s">
        <v>3330</v>
      </c>
      <c r="H1676" s="230" t="s">
        <v>1377</v>
      </c>
      <c r="I1676" s="230" t="s">
        <v>1412</v>
      </c>
      <c r="J1676" s="230" t="s">
        <v>290</v>
      </c>
      <c r="K1676" s="230">
        <v>2014</v>
      </c>
      <c r="L1676" s="230" t="s">
        <v>281</v>
      </c>
    </row>
    <row r="1677" spans="1:22" ht="17.25" customHeight="1" x14ac:dyDescent="0.3">
      <c r="A1677" s="230">
        <v>423800</v>
      </c>
      <c r="B1677" s="230" t="s">
        <v>3470</v>
      </c>
      <c r="C1677" s="230" t="s">
        <v>130</v>
      </c>
      <c r="D1677" s="230" t="s">
        <v>366</v>
      </c>
      <c r="E1677" s="230" t="s">
        <v>141</v>
      </c>
      <c r="F1677" s="230">
        <v>34875</v>
      </c>
      <c r="G1677" s="230" t="s">
        <v>1618</v>
      </c>
      <c r="H1677" s="230" t="s">
        <v>1377</v>
      </c>
      <c r="I1677" s="230" t="s">
        <v>1412</v>
      </c>
      <c r="J1677" s="230" t="s">
        <v>290</v>
      </c>
      <c r="K1677" s="230">
        <v>2014</v>
      </c>
      <c r="L1677" s="230" t="s">
        <v>281</v>
      </c>
    </row>
    <row r="1678" spans="1:22" ht="17.25" customHeight="1" x14ac:dyDescent="0.3">
      <c r="A1678" s="230">
        <v>423539</v>
      </c>
      <c r="B1678" s="230" t="s">
        <v>3471</v>
      </c>
      <c r="C1678" s="230" t="s">
        <v>92</v>
      </c>
      <c r="D1678" s="230" t="s">
        <v>249</v>
      </c>
      <c r="E1678" s="230" t="s">
        <v>141</v>
      </c>
      <c r="F1678" s="230">
        <v>34916</v>
      </c>
      <c r="G1678" s="230" t="s">
        <v>2689</v>
      </c>
      <c r="H1678" s="230" t="s">
        <v>1377</v>
      </c>
      <c r="I1678" s="230" t="s">
        <v>1412</v>
      </c>
      <c r="J1678" s="230" t="s">
        <v>290</v>
      </c>
      <c r="K1678" s="230">
        <v>2014</v>
      </c>
      <c r="L1678" s="230" t="s">
        <v>281</v>
      </c>
    </row>
    <row r="1679" spans="1:22" ht="17.25" customHeight="1" x14ac:dyDescent="0.3">
      <c r="A1679" s="230">
        <v>421554</v>
      </c>
      <c r="B1679" s="230" t="s">
        <v>3472</v>
      </c>
      <c r="C1679" s="230" t="s">
        <v>75</v>
      </c>
      <c r="D1679" s="230" t="s">
        <v>614</v>
      </c>
      <c r="E1679" s="230" t="s">
        <v>141</v>
      </c>
      <c r="F1679" s="230">
        <v>35065</v>
      </c>
      <c r="G1679" s="230" t="s">
        <v>3414</v>
      </c>
      <c r="H1679" s="230" t="s">
        <v>1377</v>
      </c>
      <c r="I1679" s="230" t="s">
        <v>1412</v>
      </c>
      <c r="J1679" s="230" t="s">
        <v>290</v>
      </c>
      <c r="K1679" s="230">
        <v>2014</v>
      </c>
      <c r="L1679" s="230" t="s">
        <v>281</v>
      </c>
    </row>
    <row r="1680" spans="1:22" ht="17.25" customHeight="1" x14ac:dyDescent="0.3">
      <c r="A1680" s="230">
        <v>421855</v>
      </c>
      <c r="B1680" s="230" t="s">
        <v>3474</v>
      </c>
      <c r="C1680" s="230" t="s">
        <v>786</v>
      </c>
      <c r="D1680" s="230" t="s">
        <v>3475</v>
      </c>
      <c r="E1680" s="230" t="s">
        <v>141</v>
      </c>
      <c r="F1680" s="230">
        <v>35076</v>
      </c>
      <c r="G1680" s="230" t="s">
        <v>3476</v>
      </c>
      <c r="H1680" s="230" t="s">
        <v>1377</v>
      </c>
      <c r="I1680" s="230" t="s">
        <v>1412</v>
      </c>
      <c r="J1680" s="230" t="s">
        <v>290</v>
      </c>
      <c r="K1680" s="230">
        <v>2014</v>
      </c>
      <c r="L1680" s="230" t="s">
        <v>281</v>
      </c>
    </row>
    <row r="1681" spans="1:16" ht="17.25" customHeight="1" x14ac:dyDescent="0.3">
      <c r="A1681" s="230">
        <v>420836</v>
      </c>
      <c r="B1681" s="230" t="s">
        <v>3477</v>
      </c>
      <c r="C1681" s="230" t="s">
        <v>449</v>
      </c>
      <c r="D1681" s="230" t="s">
        <v>224</v>
      </c>
      <c r="E1681" s="230" t="s">
        <v>141</v>
      </c>
      <c r="F1681" s="230">
        <v>35079</v>
      </c>
      <c r="G1681" s="230" t="s">
        <v>276</v>
      </c>
      <c r="H1681" s="230" t="s">
        <v>1377</v>
      </c>
      <c r="I1681" s="230" t="s">
        <v>1412</v>
      </c>
      <c r="J1681" s="230" t="s">
        <v>290</v>
      </c>
      <c r="K1681" s="230">
        <v>2014</v>
      </c>
      <c r="L1681" s="230" t="s">
        <v>281</v>
      </c>
    </row>
    <row r="1682" spans="1:16" ht="17.25" customHeight="1" x14ac:dyDescent="0.3">
      <c r="A1682" s="230">
        <v>421259</v>
      </c>
      <c r="B1682" s="230" t="s">
        <v>3478</v>
      </c>
      <c r="C1682" s="230" t="s">
        <v>63</v>
      </c>
      <c r="D1682" s="230" t="s">
        <v>378</v>
      </c>
      <c r="E1682" s="230" t="s">
        <v>141</v>
      </c>
      <c r="F1682" s="230">
        <v>35091</v>
      </c>
      <c r="G1682" s="230" t="s">
        <v>276</v>
      </c>
      <c r="H1682" s="230" t="s">
        <v>1377</v>
      </c>
      <c r="I1682" s="230" t="s">
        <v>1412</v>
      </c>
      <c r="J1682" s="230" t="s">
        <v>290</v>
      </c>
      <c r="K1682" s="230">
        <v>2014</v>
      </c>
      <c r="L1682" s="230" t="s">
        <v>281</v>
      </c>
    </row>
    <row r="1683" spans="1:16" ht="17.25" customHeight="1" x14ac:dyDescent="0.3">
      <c r="A1683" s="230">
        <v>423086</v>
      </c>
      <c r="B1683" s="230" t="s">
        <v>3479</v>
      </c>
      <c r="C1683" s="230" t="s">
        <v>97</v>
      </c>
      <c r="D1683" s="230" t="s">
        <v>548</v>
      </c>
      <c r="E1683" s="230" t="s">
        <v>141</v>
      </c>
      <c r="F1683" s="230">
        <v>35115</v>
      </c>
      <c r="G1683" s="230" t="s">
        <v>3282</v>
      </c>
      <c r="H1683" s="230" t="s">
        <v>1377</v>
      </c>
      <c r="I1683" s="230" t="s">
        <v>1412</v>
      </c>
      <c r="J1683" s="230" t="s">
        <v>290</v>
      </c>
      <c r="K1683" s="230">
        <v>2014</v>
      </c>
      <c r="L1683" s="230" t="s">
        <v>281</v>
      </c>
    </row>
    <row r="1684" spans="1:16" ht="17.25" customHeight="1" x14ac:dyDescent="0.3">
      <c r="A1684" s="230">
        <v>421120</v>
      </c>
      <c r="B1684" s="230" t="s">
        <v>3480</v>
      </c>
      <c r="C1684" s="230" t="s">
        <v>57</v>
      </c>
      <c r="D1684" s="230" t="s">
        <v>364</v>
      </c>
      <c r="E1684" s="230" t="s">
        <v>141</v>
      </c>
      <c r="F1684" s="230">
        <v>35154</v>
      </c>
      <c r="G1684" s="230" t="s">
        <v>1738</v>
      </c>
      <c r="H1684" s="230" t="s">
        <v>1377</v>
      </c>
      <c r="I1684" s="230" t="s">
        <v>1412</v>
      </c>
      <c r="J1684" s="230" t="s">
        <v>290</v>
      </c>
      <c r="K1684" s="230">
        <v>2014</v>
      </c>
      <c r="L1684" s="230" t="s">
        <v>281</v>
      </c>
    </row>
    <row r="1685" spans="1:16" ht="17.25" customHeight="1" x14ac:dyDescent="0.3">
      <c r="A1685" s="230">
        <v>418385</v>
      </c>
      <c r="B1685" s="230" t="s">
        <v>3481</v>
      </c>
      <c r="C1685" s="230" t="s">
        <v>1421</v>
      </c>
      <c r="D1685" s="230" t="s">
        <v>3482</v>
      </c>
      <c r="E1685" s="230" t="s">
        <v>141</v>
      </c>
      <c r="F1685" s="230">
        <v>35224</v>
      </c>
      <c r="G1685" s="230" t="s">
        <v>2981</v>
      </c>
      <c r="H1685" s="230" t="s">
        <v>1377</v>
      </c>
      <c r="I1685" s="230" t="s">
        <v>1412</v>
      </c>
      <c r="J1685" s="230" t="s">
        <v>290</v>
      </c>
      <c r="K1685" s="230">
        <v>2014</v>
      </c>
      <c r="L1685" s="230" t="s">
        <v>281</v>
      </c>
    </row>
    <row r="1686" spans="1:16" ht="17.25" customHeight="1" x14ac:dyDescent="0.3">
      <c r="A1686" s="230">
        <v>419761</v>
      </c>
      <c r="B1686" s="230" t="s">
        <v>3483</v>
      </c>
      <c r="C1686" s="230" t="s">
        <v>3484</v>
      </c>
      <c r="D1686" s="230" t="s">
        <v>507</v>
      </c>
      <c r="E1686" s="230" t="s">
        <v>141</v>
      </c>
      <c r="F1686" s="230">
        <v>35398</v>
      </c>
      <c r="G1686" s="230" t="s">
        <v>276</v>
      </c>
      <c r="H1686" s="230" t="s">
        <v>1377</v>
      </c>
      <c r="I1686" s="230" t="s">
        <v>1412</v>
      </c>
      <c r="J1686" s="230" t="s">
        <v>290</v>
      </c>
      <c r="K1686" s="230">
        <v>2014</v>
      </c>
      <c r="L1686" s="230" t="s">
        <v>281</v>
      </c>
    </row>
    <row r="1687" spans="1:16" ht="17.25" customHeight="1" x14ac:dyDescent="0.3">
      <c r="A1687" s="230">
        <v>418020</v>
      </c>
      <c r="B1687" s="230" t="s">
        <v>3487</v>
      </c>
      <c r="C1687" s="230" t="s">
        <v>563</v>
      </c>
      <c r="D1687" s="230" t="s">
        <v>3488</v>
      </c>
      <c r="E1687" s="230" t="s">
        <v>141</v>
      </c>
      <c r="F1687" s="230">
        <v>35431</v>
      </c>
      <c r="G1687" s="230" t="s">
        <v>281</v>
      </c>
      <c r="H1687" s="230" t="s">
        <v>1377</v>
      </c>
      <c r="I1687" s="230" t="s">
        <v>1412</v>
      </c>
      <c r="J1687" s="230" t="s">
        <v>290</v>
      </c>
      <c r="K1687" s="230">
        <v>2014</v>
      </c>
      <c r="L1687" s="230" t="s">
        <v>281</v>
      </c>
    </row>
    <row r="1688" spans="1:16" ht="17.25" customHeight="1" x14ac:dyDescent="0.3">
      <c r="A1688" s="230">
        <v>418104</v>
      </c>
      <c r="B1688" s="230" t="s">
        <v>3489</v>
      </c>
      <c r="C1688" s="230" t="s">
        <v>449</v>
      </c>
      <c r="D1688" s="230" t="s">
        <v>220</v>
      </c>
      <c r="E1688" s="230" t="s">
        <v>142</v>
      </c>
      <c r="F1688" s="230">
        <v>32203</v>
      </c>
      <c r="G1688" s="230" t="s">
        <v>2996</v>
      </c>
      <c r="H1688" s="230" t="s">
        <v>1377</v>
      </c>
      <c r="I1688" s="230" t="s">
        <v>1412</v>
      </c>
      <c r="J1688" s="230" t="s">
        <v>291</v>
      </c>
      <c r="K1688" s="230">
        <v>2014</v>
      </c>
      <c r="L1688" s="230" t="s">
        <v>281</v>
      </c>
    </row>
    <row r="1689" spans="1:16" ht="17.25" customHeight="1" x14ac:dyDescent="0.3">
      <c r="A1689" s="230">
        <v>419802</v>
      </c>
      <c r="B1689" s="230" t="s">
        <v>3490</v>
      </c>
      <c r="C1689" s="230" t="s">
        <v>97</v>
      </c>
      <c r="D1689" s="230" t="s">
        <v>348</v>
      </c>
      <c r="E1689" s="230" t="s">
        <v>141</v>
      </c>
      <c r="F1689" s="230">
        <v>35019</v>
      </c>
      <c r="G1689" s="230" t="s">
        <v>2082</v>
      </c>
      <c r="H1689" s="230" t="s">
        <v>1377</v>
      </c>
      <c r="I1689" s="230" t="s">
        <v>1412</v>
      </c>
      <c r="J1689" s="230" t="s">
        <v>291</v>
      </c>
      <c r="K1689" s="230">
        <v>2014</v>
      </c>
      <c r="L1689" s="230" t="s">
        <v>281</v>
      </c>
    </row>
    <row r="1690" spans="1:16" ht="17.25" customHeight="1" x14ac:dyDescent="0.3">
      <c r="A1690" s="230">
        <v>419197</v>
      </c>
      <c r="B1690" s="230" t="s">
        <v>3491</v>
      </c>
      <c r="C1690" s="230" t="s">
        <v>75</v>
      </c>
      <c r="D1690" s="230" t="s">
        <v>3492</v>
      </c>
      <c r="E1690" s="230" t="s">
        <v>141</v>
      </c>
      <c r="F1690" s="230">
        <v>35129</v>
      </c>
      <c r="G1690" s="230" t="s">
        <v>3261</v>
      </c>
      <c r="H1690" s="230" t="s">
        <v>1377</v>
      </c>
      <c r="I1690" s="230" t="s">
        <v>1412</v>
      </c>
      <c r="J1690" s="230" t="s">
        <v>291</v>
      </c>
      <c r="K1690" s="230">
        <v>2014</v>
      </c>
      <c r="L1690" s="230" t="s">
        <v>281</v>
      </c>
    </row>
    <row r="1691" spans="1:16" ht="17.25" customHeight="1" x14ac:dyDescent="0.3">
      <c r="A1691" s="230">
        <v>417843</v>
      </c>
      <c r="B1691" s="230" t="s">
        <v>3493</v>
      </c>
      <c r="C1691" s="230" t="s">
        <v>389</v>
      </c>
      <c r="D1691" s="230" t="s">
        <v>217</v>
      </c>
      <c r="E1691" s="230" t="s">
        <v>141</v>
      </c>
      <c r="F1691" s="230">
        <v>35186</v>
      </c>
      <c r="G1691" s="230" t="s">
        <v>3188</v>
      </c>
      <c r="H1691" s="230" t="s">
        <v>1377</v>
      </c>
      <c r="I1691" s="230" t="s">
        <v>1412</v>
      </c>
      <c r="J1691" s="230" t="s">
        <v>291</v>
      </c>
      <c r="K1691" s="230">
        <v>2014</v>
      </c>
      <c r="L1691" s="230" t="s">
        <v>281</v>
      </c>
    </row>
    <row r="1692" spans="1:16" ht="17.25" customHeight="1" x14ac:dyDescent="0.3">
      <c r="A1692" s="230">
        <v>418479</v>
      </c>
      <c r="B1692" s="230" t="s">
        <v>3494</v>
      </c>
      <c r="C1692" s="230" t="s">
        <v>3495</v>
      </c>
      <c r="D1692" s="230" t="s">
        <v>3496</v>
      </c>
      <c r="E1692" s="230" t="s">
        <v>141</v>
      </c>
      <c r="F1692" s="230">
        <v>35280</v>
      </c>
      <c r="G1692" s="230" t="s">
        <v>3381</v>
      </c>
      <c r="H1692" s="230" t="s">
        <v>1377</v>
      </c>
      <c r="I1692" s="230" t="s">
        <v>1412</v>
      </c>
      <c r="J1692" s="230" t="s">
        <v>291</v>
      </c>
      <c r="K1692" s="230">
        <v>2014</v>
      </c>
      <c r="L1692" s="230" t="s">
        <v>281</v>
      </c>
    </row>
    <row r="1693" spans="1:16" ht="17.25" customHeight="1" x14ac:dyDescent="0.3">
      <c r="A1693" s="230">
        <v>420287</v>
      </c>
      <c r="B1693" s="230" t="s">
        <v>3498</v>
      </c>
      <c r="C1693" s="230" t="s">
        <v>92</v>
      </c>
      <c r="D1693" s="230" t="s">
        <v>812</v>
      </c>
      <c r="E1693" s="230" t="s">
        <v>141</v>
      </c>
      <c r="F1693" s="230">
        <v>35289</v>
      </c>
      <c r="G1693" s="230" t="s">
        <v>2052</v>
      </c>
      <c r="H1693" s="230" t="s">
        <v>1377</v>
      </c>
      <c r="I1693" s="230" t="s">
        <v>1412</v>
      </c>
      <c r="J1693" s="230" t="s">
        <v>291</v>
      </c>
      <c r="K1693" s="230">
        <v>2014</v>
      </c>
      <c r="L1693" s="230" t="s">
        <v>281</v>
      </c>
    </row>
    <row r="1694" spans="1:16" ht="17.25" customHeight="1" x14ac:dyDescent="0.3">
      <c r="A1694" s="230">
        <v>418699</v>
      </c>
      <c r="B1694" s="230" t="s">
        <v>3499</v>
      </c>
      <c r="C1694" s="230" t="s">
        <v>62</v>
      </c>
      <c r="D1694" s="230" t="s">
        <v>228</v>
      </c>
      <c r="E1694" s="230" t="s">
        <v>141</v>
      </c>
      <c r="F1694" s="230">
        <v>34700</v>
      </c>
      <c r="G1694" s="230" t="s">
        <v>3500</v>
      </c>
      <c r="H1694" s="230" t="s">
        <v>1377</v>
      </c>
      <c r="I1694" s="230" t="s">
        <v>1412</v>
      </c>
      <c r="J1694" s="230" t="s">
        <v>290</v>
      </c>
      <c r="K1694" s="230">
        <v>2015</v>
      </c>
      <c r="L1694" s="230" t="s">
        <v>281</v>
      </c>
    </row>
    <row r="1695" spans="1:16" ht="17.25" customHeight="1" x14ac:dyDescent="0.3">
      <c r="A1695" s="230">
        <v>419877</v>
      </c>
      <c r="B1695" s="230" t="s">
        <v>3501</v>
      </c>
      <c r="C1695" s="230" t="s">
        <v>79</v>
      </c>
      <c r="D1695" s="230" t="s">
        <v>230</v>
      </c>
      <c r="E1695" s="230" t="s">
        <v>141</v>
      </c>
      <c r="F1695" s="230">
        <v>34700</v>
      </c>
      <c r="G1695" s="230" t="s">
        <v>1379</v>
      </c>
      <c r="H1695" s="230" t="s">
        <v>1377</v>
      </c>
      <c r="I1695" s="230" t="s">
        <v>1412</v>
      </c>
      <c r="J1695" s="230" t="s">
        <v>290</v>
      </c>
      <c r="K1695" s="230">
        <v>2015</v>
      </c>
      <c r="L1695" s="230" t="s">
        <v>281</v>
      </c>
    </row>
    <row r="1696" spans="1:16" ht="17.25" customHeight="1" x14ac:dyDescent="0.3">
      <c r="A1696" s="230">
        <v>421403</v>
      </c>
      <c r="B1696" s="230" t="s">
        <v>3502</v>
      </c>
      <c r="C1696" s="230" t="s">
        <v>65</v>
      </c>
      <c r="D1696" s="230" t="s">
        <v>203</v>
      </c>
      <c r="E1696" s="230" t="s">
        <v>141</v>
      </c>
      <c r="F1696" s="230">
        <v>34881</v>
      </c>
      <c r="G1696" s="230" t="s">
        <v>2690</v>
      </c>
      <c r="H1696" s="230" t="s">
        <v>1377</v>
      </c>
      <c r="I1696" s="230" t="s">
        <v>1412</v>
      </c>
      <c r="J1696" s="230" t="s">
        <v>290</v>
      </c>
      <c r="K1696" s="230">
        <v>2015</v>
      </c>
      <c r="L1696" s="230" t="s">
        <v>281</v>
      </c>
      <c r="N1696" s="230">
        <v>3216</v>
      </c>
      <c r="O1696" s="230">
        <v>44427.513657407406</v>
      </c>
      <c r="P1696" s="230">
        <v>10000</v>
      </c>
    </row>
    <row r="1697" spans="1:12" ht="17.25" customHeight="1" x14ac:dyDescent="0.3">
      <c r="A1697" s="230">
        <v>422223</v>
      </c>
      <c r="B1697" s="230" t="s">
        <v>3504</v>
      </c>
      <c r="C1697" s="230" t="s">
        <v>92</v>
      </c>
      <c r="D1697" s="230" t="s">
        <v>91</v>
      </c>
      <c r="E1697" s="230" t="s">
        <v>141</v>
      </c>
      <c r="F1697" s="230">
        <v>35410</v>
      </c>
      <c r="G1697" s="230" t="s">
        <v>3415</v>
      </c>
      <c r="H1697" s="230" t="s">
        <v>1377</v>
      </c>
      <c r="I1697" s="230" t="s">
        <v>1412</v>
      </c>
      <c r="J1697" s="230" t="s">
        <v>290</v>
      </c>
      <c r="K1697" s="230">
        <v>2015</v>
      </c>
      <c r="L1697" s="230" t="s">
        <v>281</v>
      </c>
    </row>
    <row r="1698" spans="1:12" ht="17.25" customHeight="1" x14ac:dyDescent="0.3">
      <c r="A1698" s="230">
        <v>421837</v>
      </c>
      <c r="B1698" s="230" t="s">
        <v>3505</v>
      </c>
      <c r="C1698" s="230" t="s">
        <v>497</v>
      </c>
      <c r="D1698" s="230" t="s">
        <v>226</v>
      </c>
      <c r="E1698" s="230" t="s">
        <v>141</v>
      </c>
      <c r="F1698" s="230">
        <v>35429</v>
      </c>
      <c r="G1698" s="230" t="s">
        <v>276</v>
      </c>
      <c r="H1698" s="230" t="s">
        <v>1377</v>
      </c>
      <c r="I1698" s="230" t="s">
        <v>1412</v>
      </c>
      <c r="J1698" s="230" t="s">
        <v>290</v>
      </c>
      <c r="K1698" s="230">
        <v>2015</v>
      </c>
      <c r="L1698" s="230" t="s">
        <v>281</v>
      </c>
    </row>
    <row r="1699" spans="1:12" ht="17.25" customHeight="1" x14ac:dyDescent="0.3">
      <c r="A1699" s="230">
        <v>418010</v>
      </c>
      <c r="B1699" s="230" t="s">
        <v>3506</v>
      </c>
      <c r="C1699" s="230" t="s">
        <v>1505</v>
      </c>
      <c r="D1699" s="230" t="s">
        <v>411</v>
      </c>
      <c r="E1699" s="230" t="s">
        <v>141</v>
      </c>
      <c r="F1699" s="230">
        <v>35431</v>
      </c>
      <c r="G1699" s="230" t="s">
        <v>2981</v>
      </c>
      <c r="H1699" s="230" t="s">
        <v>1377</v>
      </c>
      <c r="I1699" s="230" t="s">
        <v>1412</v>
      </c>
      <c r="J1699" s="230" t="s">
        <v>290</v>
      </c>
      <c r="K1699" s="230">
        <v>2015</v>
      </c>
      <c r="L1699" s="230" t="s">
        <v>281</v>
      </c>
    </row>
    <row r="1700" spans="1:12" ht="17.25" customHeight="1" x14ac:dyDescent="0.3">
      <c r="A1700" s="230">
        <v>423667</v>
      </c>
      <c r="B1700" s="230" t="s">
        <v>3508</v>
      </c>
      <c r="C1700" s="230" t="s">
        <v>59</v>
      </c>
      <c r="D1700" s="230" t="s">
        <v>239</v>
      </c>
      <c r="E1700" s="230" t="s">
        <v>141</v>
      </c>
      <c r="F1700" s="230">
        <v>35432</v>
      </c>
      <c r="G1700" s="230" t="s">
        <v>1687</v>
      </c>
      <c r="H1700" s="230" t="s">
        <v>1377</v>
      </c>
      <c r="I1700" s="230" t="s">
        <v>1412</v>
      </c>
      <c r="J1700" s="230" t="s">
        <v>290</v>
      </c>
      <c r="K1700" s="230">
        <v>2015</v>
      </c>
      <c r="L1700" s="230" t="s">
        <v>281</v>
      </c>
    </row>
    <row r="1701" spans="1:12" ht="17.25" customHeight="1" x14ac:dyDescent="0.3">
      <c r="A1701" s="230">
        <v>419437</v>
      </c>
      <c r="B1701" s="230" t="s">
        <v>3511</v>
      </c>
      <c r="C1701" s="230" t="s">
        <v>64</v>
      </c>
      <c r="D1701" s="230" t="s">
        <v>1045</v>
      </c>
      <c r="E1701" s="230" t="s">
        <v>142</v>
      </c>
      <c r="F1701" s="230">
        <v>35452</v>
      </c>
      <c r="G1701" s="230" t="s">
        <v>281</v>
      </c>
      <c r="H1701" s="230" t="s">
        <v>1377</v>
      </c>
      <c r="I1701" s="230" t="s">
        <v>1412</v>
      </c>
      <c r="J1701" s="230" t="s">
        <v>290</v>
      </c>
      <c r="K1701" s="230">
        <v>2015</v>
      </c>
      <c r="L1701" s="230" t="s">
        <v>281</v>
      </c>
    </row>
    <row r="1702" spans="1:12" ht="17.25" customHeight="1" x14ac:dyDescent="0.3">
      <c r="A1702" s="230">
        <v>424047</v>
      </c>
      <c r="B1702" s="230" t="s">
        <v>3512</v>
      </c>
      <c r="C1702" s="230" t="s">
        <v>3129</v>
      </c>
      <c r="D1702" s="230" t="s">
        <v>265</v>
      </c>
      <c r="E1702" s="230" t="s">
        <v>142</v>
      </c>
      <c r="F1702" s="230">
        <v>35510</v>
      </c>
      <c r="G1702" s="230" t="s">
        <v>281</v>
      </c>
      <c r="H1702" s="230" t="s">
        <v>1377</v>
      </c>
      <c r="I1702" s="230" t="s">
        <v>1412</v>
      </c>
      <c r="J1702" s="230" t="s">
        <v>290</v>
      </c>
      <c r="K1702" s="230">
        <v>2015</v>
      </c>
      <c r="L1702" s="230" t="s">
        <v>281</v>
      </c>
    </row>
    <row r="1703" spans="1:12" ht="17.25" customHeight="1" x14ac:dyDescent="0.3">
      <c r="A1703" s="230">
        <v>419247</v>
      </c>
      <c r="B1703" s="230" t="s">
        <v>3513</v>
      </c>
      <c r="C1703" s="230" t="s">
        <v>114</v>
      </c>
      <c r="D1703" s="230" t="s">
        <v>193</v>
      </c>
      <c r="E1703" s="230" t="s">
        <v>141</v>
      </c>
      <c r="F1703" s="230">
        <v>35517</v>
      </c>
      <c r="G1703" s="230" t="s">
        <v>276</v>
      </c>
      <c r="H1703" s="230" t="s">
        <v>1377</v>
      </c>
      <c r="I1703" s="230" t="s">
        <v>1412</v>
      </c>
      <c r="J1703" s="230" t="s">
        <v>290</v>
      </c>
      <c r="K1703" s="230">
        <v>2015</v>
      </c>
      <c r="L1703" s="230" t="s">
        <v>281</v>
      </c>
    </row>
    <row r="1704" spans="1:12" ht="17.25" customHeight="1" x14ac:dyDescent="0.3">
      <c r="A1704" s="230">
        <v>420015</v>
      </c>
      <c r="B1704" s="230" t="s">
        <v>3514</v>
      </c>
      <c r="C1704" s="230" t="s">
        <v>416</v>
      </c>
      <c r="D1704" s="230" t="s">
        <v>340</v>
      </c>
      <c r="E1704" s="230" t="s">
        <v>141</v>
      </c>
      <c r="F1704" s="230">
        <v>35525</v>
      </c>
      <c r="G1704" s="230" t="s">
        <v>276</v>
      </c>
      <c r="H1704" s="230" t="s">
        <v>1377</v>
      </c>
      <c r="I1704" s="230" t="s">
        <v>1412</v>
      </c>
      <c r="J1704" s="230" t="s">
        <v>290</v>
      </c>
      <c r="K1704" s="230">
        <v>2015</v>
      </c>
      <c r="L1704" s="230" t="s">
        <v>281</v>
      </c>
    </row>
    <row r="1705" spans="1:12" ht="17.25" customHeight="1" x14ac:dyDescent="0.3">
      <c r="A1705" s="230">
        <v>421683</v>
      </c>
      <c r="B1705" s="230" t="s">
        <v>3515</v>
      </c>
      <c r="C1705" s="230" t="s">
        <v>596</v>
      </c>
      <c r="D1705" s="230" t="s">
        <v>1042</v>
      </c>
      <c r="E1705" s="230" t="s">
        <v>141</v>
      </c>
      <c r="F1705" s="230">
        <v>35654</v>
      </c>
      <c r="G1705" s="230" t="s">
        <v>276</v>
      </c>
      <c r="H1705" s="230" t="s">
        <v>1377</v>
      </c>
      <c r="I1705" s="230" t="s">
        <v>1412</v>
      </c>
      <c r="J1705" s="230" t="s">
        <v>290</v>
      </c>
      <c r="K1705" s="230">
        <v>2015</v>
      </c>
      <c r="L1705" s="230" t="s">
        <v>281</v>
      </c>
    </row>
    <row r="1706" spans="1:12" ht="17.25" customHeight="1" x14ac:dyDescent="0.3">
      <c r="A1706" s="230">
        <v>421089</v>
      </c>
      <c r="B1706" s="230" t="s">
        <v>3517</v>
      </c>
      <c r="C1706" s="230" t="s">
        <v>119</v>
      </c>
      <c r="D1706" s="230" t="s">
        <v>3518</v>
      </c>
      <c r="E1706" s="230" t="s">
        <v>141</v>
      </c>
      <c r="F1706" s="230">
        <v>35810</v>
      </c>
      <c r="G1706" s="230" t="s">
        <v>276</v>
      </c>
      <c r="H1706" s="230" t="s">
        <v>1377</v>
      </c>
      <c r="I1706" s="230" t="s">
        <v>1412</v>
      </c>
      <c r="J1706" s="230" t="s">
        <v>290</v>
      </c>
      <c r="K1706" s="230">
        <v>2015</v>
      </c>
      <c r="L1706" s="230" t="s">
        <v>281</v>
      </c>
    </row>
    <row r="1707" spans="1:12" ht="17.25" customHeight="1" x14ac:dyDescent="0.3">
      <c r="A1707" s="230">
        <v>423514</v>
      </c>
      <c r="B1707" s="230" t="s">
        <v>3520</v>
      </c>
      <c r="C1707" s="230" t="s">
        <v>79</v>
      </c>
      <c r="D1707" s="230" t="s">
        <v>230</v>
      </c>
      <c r="E1707" s="230" t="s">
        <v>141</v>
      </c>
      <c r="F1707" s="230">
        <v>35431</v>
      </c>
      <c r="G1707" s="230" t="s">
        <v>1749</v>
      </c>
      <c r="H1707" s="230" t="s">
        <v>1377</v>
      </c>
      <c r="I1707" s="230" t="s">
        <v>1412</v>
      </c>
      <c r="J1707" s="230" t="s">
        <v>291</v>
      </c>
      <c r="K1707" s="230">
        <v>2015</v>
      </c>
      <c r="L1707" s="230" t="s">
        <v>281</v>
      </c>
    </row>
    <row r="1708" spans="1:12" ht="17.25" customHeight="1" x14ac:dyDescent="0.3">
      <c r="A1708" s="230">
        <v>421287</v>
      </c>
      <c r="B1708" s="230" t="s">
        <v>3525</v>
      </c>
      <c r="C1708" s="230" t="s">
        <v>63</v>
      </c>
      <c r="D1708" s="230" t="s">
        <v>342</v>
      </c>
      <c r="E1708" s="230" t="s">
        <v>141</v>
      </c>
      <c r="F1708" s="230">
        <v>35796</v>
      </c>
      <c r="G1708" s="230" t="s">
        <v>3430</v>
      </c>
      <c r="H1708" s="230" t="s">
        <v>1377</v>
      </c>
      <c r="I1708" s="230" t="s">
        <v>1412</v>
      </c>
      <c r="J1708" s="230" t="s">
        <v>291</v>
      </c>
      <c r="K1708" s="230">
        <v>2015</v>
      </c>
      <c r="L1708" s="230" t="s">
        <v>281</v>
      </c>
    </row>
    <row r="1709" spans="1:12" ht="17.25" customHeight="1" x14ac:dyDescent="0.3">
      <c r="A1709" s="230">
        <v>420578</v>
      </c>
      <c r="B1709" s="230" t="s">
        <v>3250</v>
      </c>
      <c r="C1709" s="230" t="s">
        <v>3528</v>
      </c>
      <c r="D1709" s="230" t="s">
        <v>2856</v>
      </c>
      <c r="E1709" s="230" t="s">
        <v>141</v>
      </c>
      <c r="F1709" s="230">
        <v>35065</v>
      </c>
      <c r="G1709" s="230" t="s">
        <v>276</v>
      </c>
      <c r="H1709" s="230" t="s">
        <v>1377</v>
      </c>
      <c r="I1709" s="230" t="s">
        <v>1412</v>
      </c>
      <c r="J1709" s="230" t="s">
        <v>290</v>
      </c>
      <c r="K1709" s="230">
        <v>2016</v>
      </c>
      <c r="L1709" s="230" t="s">
        <v>281</v>
      </c>
    </row>
    <row r="1710" spans="1:12" ht="17.25" customHeight="1" x14ac:dyDescent="0.3">
      <c r="A1710" s="230">
        <v>420885</v>
      </c>
      <c r="B1710" s="230" t="s">
        <v>3529</v>
      </c>
      <c r="C1710" s="230" t="s">
        <v>61</v>
      </c>
      <c r="D1710" s="230" t="s">
        <v>1669</v>
      </c>
      <c r="E1710" s="230" t="s">
        <v>141</v>
      </c>
      <c r="F1710" s="230">
        <v>35445</v>
      </c>
      <c r="G1710" s="230" t="s">
        <v>2690</v>
      </c>
      <c r="H1710" s="230" t="s">
        <v>1377</v>
      </c>
      <c r="I1710" s="230" t="s">
        <v>1412</v>
      </c>
      <c r="J1710" s="230" t="s">
        <v>290</v>
      </c>
      <c r="K1710" s="230">
        <v>2016</v>
      </c>
      <c r="L1710" s="230" t="s">
        <v>281</v>
      </c>
    </row>
    <row r="1711" spans="1:12" ht="17.25" customHeight="1" x14ac:dyDescent="0.3">
      <c r="A1711" s="230">
        <v>424535</v>
      </c>
      <c r="B1711" s="230" t="s">
        <v>3532</v>
      </c>
      <c r="C1711" s="230" t="s">
        <v>63</v>
      </c>
      <c r="D1711" s="230" t="s">
        <v>450</v>
      </c>
      <c r="E1711" s="230" t="s">
        <v>141</v>
      </c>
      <c r="F1711" s="230">
        <v>35364</v>
      </c>
      <c r="G1711" s="230" t="s">
        <v>3378</v>
      </c>
      <c r="H1711" s="230" t="s">
        <v>1377</v>
      </c>
      <c r="I1711" s="230" t="s">
        <v>1412</v>
      </c>
      <c r="J1711" s="230" t="s">
        <v>291</v>
      </c>
      <c r="K1711" s="230">
        <v>2016</v>
      </c>
      <c r="L1711" s="230" t="s">
        <v>281</v>
      </c>
    </row>
    <row r="1712" spans="1:12" ht="17.25" customHeight="1" x14ac:dyDescent="0.3">
      <c r="A1712" s="230">
        <v>421688</v>
      </c>
      <c r="B1712" s="230" t="s">
        <v>3537</v>
      </c>
      <c r="C1712" s="230" t="s">
        <v>625</v>
      </c>
      <c r="D1712" s="230" t="s">
        <v>603</v>
      </c>
      <c r="E1712" s="230" t="s">
        <v>142</v>
      </c>
      <c r="F1712" s="230">
        <v>35962</v>
      </c>
      <c r="G1712" s="230" t="s">
        <v>3307</v>
      </c>
      <c r="H1712" s="230" t="s">
        <v>1377</v>
      </c>
      <c r="I1712" s="230" t="s">
        <v>1412</v>
      </c>
      <c r="J1712" s="230" t="s">
        <v>291</v>
      </c>
      <c r="K1712" s="230">
        <v>2016</v>
      </c>
      <c r="L1712" s="230" t="s">
        <v>281</v>
      </c>
    </row>
    <row r="1713" spans="1:22" ht="17.25" customHeight="1" x14ac:dyDescent="0.3">
      <c r="A1713" s="230">
        <v>421788</v>
      </c>
      <c r="B1713" s="230" t="s">
        <v>3540</v>
      </c>
      <c r="C1713" s="230" t="s">
        <v>79</v>
      </c>
      <c r="D1713" s="230" t="s">
        <v>645</v>
      </c>
      <c r="E1713" s="230" t="s">
        <v>142</v>
      </c>
      <c r="F1713" s="230">
        <v>36176</v>
      </c>
      <c r="G1713" s="230" t="s">
        <v>3217</v>
      </c>
      <c r="H1713" s="230" t="s">
        <v>1377</v>
      </c>
      <c r="I1713" s="230" t="s">
        <v>1412</v>
      </c>
      <c r="J1713" s="230" t="s">
        <v>291</v>
      </c>
      <c r="K1713" s="230">
        <v>2016</v>
      </c>
      <c r="L1713" s="230" t="s">
        <v>281</v>
      </c>
    </row>
    <row r="1714" spans="1:22" ht="17.25" customHeight="1" x14ac:dyDescent="0.3">
      <c r="A1714" s="230">
        <v>422126</v>
      </c>
      <c r="B1714" s="230" t="s">
        <v>3541</v>
      </c>
      <c r="C1714" s="230" t="s">
        <v>106</v>
      </c>
      <c r="D1714" s="230" t="s">
        <v>428</v>
      </c>
      <c r="E1714" s="230" t="s">
        <v>141</v>
      </c>
      <c r="F1714" s="230">
        <v>36218</v>
      </c>
      <c r="G1714" s="230" t="s">
        <v>276</v>
      </c>
      <c r="H1714" s="230" t="s">
        <v>1377</v>
      </c>
      <c r="I1714" s="230" t="s">
        <v>1412</v>
      </c>
      <c r="J1714" s="230" t="s">
        <v>291</v>
      </c>
      <c r="K1714" s="230">
        <v>2016</v>
      </c>
      <c r="L1714" s="230" t="s">
        <v>281</v>
      </c>
    </row>
    <row r="1715" spans="1:22" ht="17.25" customHeight="1" x14ac:dyDescent="0.3">
      <c r="A1715" s="230">
        <v>422276</v>
      </c>
      <c r="B1715" s="230" t="s">
        <v>3542</v>
      </c>
      <c r="C1715" s="230" t="s">
        <v>89</v>
      </c>
      <c r="D1715" s="230" t="s">
        <v>417</v>
      </c>
      <c r="E1715" s="230" t="s">
        <v>141</v>
      </c>
      <c r="F1715" s="230">
        <v>35938</v>
      </c>
      <c r="G1715" s="230" t="s">
        <v>1438</v>
      </c>
      <c r="H1715" s="230" t="s">
        <v>1377</v>
      </c>
      <c r="I1715" s="230" t="s">
        <v>1412</v>
      </c>
      <c r="J1715" s="230" t="s">
        <v>291</v>
      </c>
      <c r="K1715" s="230">
        <v>2016</v>
      </c>
      <c r="L1715" s="230" t="s">
        <v>281</v>
      </c>
    </row>
    <row r="1716" spans="1:22" ht="17.25" customHeight="1" x14ac:dyDescent="0.3">
      <c r="A1716" s="230">
        <v>423558</v>
      </c>
      <c r="B1716" s="230" t="s">
        <v>3543</v>
      </c>
      <c r="C1716" s="230" t="s">
        <v>388</v>
      </c>
      <c r="D1716" s="230" t="s">
        <v>3544</v>
      </c>
      <c r="E1716" s="230" t="s">
        <v>141</v>
      </c>
      <c r="F1716" s="230">
        <v>35323</v>
      </c>
      <c r="G1716" s="230" t="s">
        <v>1574</v>
      </c>
      <c r="H1716" s="230" t="s">
        <v>1377</v>
      </c>
      <c r="I1716" s="230" t="s">
        <v>1412</v>
      </c>
      <c r="J1716" s="230" t="s">
        <v>290</v>
      </c>
      <c r="K1716" s="230">
        <v>2017</v>
      </c>
      <c r="L1716" s="230" t="s">
        <v>281</v>
      </c>
    </row>
    <row r="1717" spans="1:22" ht="17.25" customHeight="1" x14ac:dyDescent="0.3">
      <c r="A1717" s="230">
        <v>422597</v>
      </c>
      <c r="B1717" s="230" t="s">
        <v>2675</v>
      </c>
      <c r="C1717" s="230" t="s">
        <v>346</v>
      </c>
      <c r="D1717" s="230" t="s">
        <v>1546</v>
      </c>
      <c r="E1717" s="230" t="s">
        <v>142</v>
      </c>
      <c r="F1717" s="230">
        <v>35708</v>
      </c>
      <c r="G1717" s="230" t="s">
        <v>276</v>
      </c>
      <c r="H1717" s="230" t="s">
        <v>1377</v>
      </c>
      <c r="I1717" s="230" t="s">
        <v>1412</v>
      </c>
      <c r="J1717" s="230" t="s">
        <v>290</v>
      </c>
      <c r="K1717" s="230">
        <v>2017</v>
      </c>
      <c r="L1717" s="230" t="s">
        <v>281</v>
      </c>
    </row>
    <row r="1718" spans="1:22" ht="17.25" customHeight="1" x14ac:dyDescent="0.3">
      <c r="A1718" s="230">
        <v>423369</v>
      </c>
      <c r="B1718" s="230" t="s">
        <v>3545</v>
      </c>
      <c r="C1718" s="230" t="s">
        <v>465</v>
      </c>
      <c r="D1718" s="230" t="s">
        <v>242</v>
      </c>
      <c r="E1718" s="230" t="s">
        <v>142</v>
      </c>
      <c r="F1718" s="230">
        <v>35822</v>
      </c>
      <c r="G1718" s="230" t="s">
        <v>1687</v>
      </c>
      <c r="H1718" s="230" t="s">
        <v>1377</v>
      </c>
      <c r="I1718" s="230" t="s">
        <v>1412</v>
      </c>
      <c r="J1718" s="230" t="s">
        <v>290</v>
      </c>
      <c r="K1718" s="230">
        <v>2017</v>
      </c>
      <c r="L1718" s="230" t="s">
        <v>281</v>
      </c>
    </row>
    <row r="1719" spans="1:22" ht="17.25" customHeight="1" x14ac:dyDescent="0.3">
      <c r="A1719" s="230">
        <v>423114</v>
      </c>
      <c r="B1719" s="230" t="s">
        <v>3546</v>
      </c>
      <c r="C1719" s="230" t="s">
        <v>3547</v>
      </c>
      <c r="D1719" s="230" t="s">
        <v>423</v>
      </c>
      <c r="E1719" s="230" t="s">
        <v>142</v>
      </c>
      <c r="F1719" s="230">
        <v>36399</v>
      </c>
      <c r="G1719" s="230" t="s">
        <v>276</v>
      </c>
      <c r="H1719" s="230" t="s">
        <v>1377</v>
      </c>
      <c r="I1719" s="230" t="s">
        <v>1412</v>
      </c>
      <c r="J1719" s="230" t="s">
        <v>290</v>
      </c>
      <c r="K1719" s="230">
        <v>2017</v>
      </c>
      <c r="L1719" s="230" t="s">
        <v>281</v>
      </c>
    </row>
    <row r="1720" spans="1:22" ht="17.25" customHeight="1" x14ac:dyDescent="0.3">
      <c r="A1720" s="230">
        <v>422959</v>
      </c>
      <c r="B1720" s="230" t="s">
        <v>3552</v>
      </c>
      <c r="C1720" s="230" t="s">
        <v>125</v>
      </c>
      <c r="D1720" s="230" t="s">
        <v>1014</v>
      </c>
      <c r="E1720" s="230" t="s">
        <v>142</v>
      </c>
      <c r="F1720" s="230">
        <v>36213</v>
      </c>
      <c r="G1720" s="230" t="s">
        <v>276</v>
      </c>
      <c r="H1720" s="230" t="s">
        <v>1377</v>
      </c>
      <c r="I1720" s="230" t="s">
        <v>1412</v>
      </c>
      <c r="J1720" s="230" t="s">
        <v>291</v>
      </c>
      <c r="K1720" s="230">
        <v>2017</v>
      </c>
      <c r="L1720" s="230" t="s">
        <v>281</v>
      </c>
    </row>
    <row r="1721" spans="1:22" ht="17.25" customHeight="1" x14ac:dyDescent="0.3">
      <c r="A1721" s="230">
        <v>424066</v>
      </c>
      <c r="B1721" s="230" t="s">
        <v>3553</v>
      </c>
      <c r="C1721" s="230" t="s">
        <v>113</v>
      </c>
      <c r="D1721" s="230" t="s">
        <v>199</v>
      </c>
      <c r="E1721" s="230" t="s">
        <v>142</v>
      </c>
      <c r="F1721" s="230">
        <v>36244</v>
      </c>
      <c r="G1721" s="230" t="s">
        <v>1687</v>
      </c>
      <c r="H1721" s="230" t="s">
        <v>1377</v>
      </c>
      <c r="I1721" s="230" t="s">
        <v>1412</v>
      </c>
      <c r="J1721" s="230" t="s">
        <v>291</v>
      </c>
      <c r="K1721" s="230">
        <v>2017</v>
      </c>
      <c r="L1721" s="230" t="s">
        <v>281</v>
      </c>
    </row>
    <row r="1722" spans="1:22" ht="17.25" customHeight="1" x14ac:dyDescent="0.3">
      <c r="A1722" s="230">
        <v>422651</v>
      </c>
      <c r="B1722" s="230" t="s">
        <v>3554</v>
      </c>
      <c r="C1722" s="230" t="s">
        <v>841</v>
      </c>
      <c r="D1722" s="230" t="s">
        <v>129</v>
      </c>
      <c r="E1722" s="230" t="s">
        <v>141</v>
      </c>
      <c r="F1722" s="230">
        <v>36278</v>
      </c>
      <c r="G1722" s="230" t="s">
        <v>1461</v>
      </c>
      <c r="H1722" s="230" t="s">
        <v>1377</v>
      </c>
      <c r="I1722" s="230" t="s">
        <v>1412</v>
      </c>
      <c r="J1722" s="230" t="s">
        <v>291</v>
      </c>
      <c r="K1722" s="230">
        <v>2017</v>
      </c>
      <c r="L1722" s="230" t="s">
        <v>281</v>
      </c>
    </row>
    <row r="1723" spans="1:22" ht="17.25" customHeight="1" x14ac:dyDescent="0.3">
      <c r="A1723" s="230">
        <v>423560</v>
      </c>
      <c r="B1723" s="230" t="s">
        <v>3555</v>
      </c>
      <c r="C1723" s="230" t="s">
        <v>81</v>
      </c>
      <c r="D1723" s="230" t="s">
        <v>3556</v>
      </c>
      <c r="E1723" s="230" t="s">
        <v>141</v>
      </c>
      <c r="F1723" s="230">
        <v>36298</v>
      </c>
      <c r="G1723" s="230" t="s">
        <v>3199</v>
      </c>
      <c r="H1723" s="230" t="s">
        <v>1377</v>
      </c>
      <c r="I1723" s="230" t="s">
        <v>1412</v>
      </c>
      <c r="J1723" s="230" t="s">
        <v>291</v>
      </c>
      <c r="K1723" s="230">
        <v>2017</v>
      </c>
      <c r="L1723" s="230" t="s">
        <v>281</v>
      </c>
    </row>
    <row r="1724" spans="1:22" ht="17.25" customHeight="1" x14ac:dyDescent="0.3">
      <c r="A1724" s="230">
        <v>424095</v>
      </c>
      <c r="B1724" s="230" t="s">
        <v>3560</v>
      </c>
      <c r="C1724" s="230" t="s">
        <v>619</v>
      </c>
      <c r="D1724" s="230" t="s">
        <v>196</v>
      </c>
      <c r="E1724" s="230" t="s">
        <v>142</v>
      </c>
      <c r="F1724" s="230">
        <v>36175</v>
      </c>
      <c r="G1724" s="230" t="s">
        <v>2690</v>
      </c>
      <c r="H1724" s="230" t="s">
        <v>1377</v>
      </c>
      <c r="I1724" s="230" t="s">
        <v>1412</v>
      </c>
      <c r="J1724" s="230" t="s">
        <v>291</v>
      </c>
      <c r="K1724" s="230">
        <v>2017</v>
      </c>
      <c r="L1724" s="230" t="s">
        <v>281</v>
      </c>
    </row>
    <row r="1725" spans="1:22" ht="17.25" customHeight="1" x14ac:dyDescent="0.3">
      <c r="A1725" s="230">
        <v>425080</v>
      </c>
      <c r="B1725" s="230" t="s">
        <v>3569</v>
      </c>
      <c r="C1725" s="230" t="s">
        <v>396</v>
      </c>
      <c r="D1725" s="230" t="s">
        <v>229</v>
      </c>
      <c r="E1725" s="230" t="s">
        <v>142</v>
      </c>
      <c r="F1725" s="230">
        <v>36161</v>
      </c>
      <c r="G1725" s="230" t="s">
        <v>1438</v>
      </c>
      <c r="H1725" s="230" t="s">
        <v>1377</v>
      </c>
      <c r="I1725" s="230" t="s">
        <v>1412</v>
      </c>
      <c r="J1725" s="230" t="s">
        <v>290</v>
      </c>
      <c r="K1725" s="230">
        <v>2016</v>
      </c>
      <c r="L1725" s="230" t="s">
        <v>1395</v>
      </c>
    </row>
    <row r="1726" spans="1:22" ht="17.25" customHeight="1" x14ac:dyDescent="0.3">
      <c r="A1726" s="230">
        <v>423692</v>
      </c>
      <c r="B1726" s="230" t="s">
        <v>3572</v>
      </c>
      <c r="C1726" s="230" t="s">
        <v>399</v>
      </c>
      <c r="D1726" s="230" t="s">
        <v>200</v>
      </c>
      <c r="E1726" s="230" t="s">
        <v>142</v>
      </c>
      <c r="F1726" s="230">
        <v>35370</v>
      </c>
      <c r="G1726" s="230" t="s">
        <v>2082</v>
      </c>
      <c r="H1726" s="230" t="s">
        <v>1377</v>
      </c>
      <c r="I1726" s="230" t="s">
        <v>1412</v>
      </c>
      <c r="J1726" s="230" t="s">
        <v>291</v>
      </c>
      <c r="K1726" s="230">
        <v>2014</v>
      </c>
    </row>
    <row r="1727" spans="1:22" ht="17.25" customHeight="1" x14ac:dyDescent="0.3">
      <c r="A1727" s="230">
        <v>408969</v>
      </c>
      <c r="B1727" s="230" t="s">
        <v>3573</v>
      </c>
      <c r="C1727" s="230" t="s">
        <v>61</v>
      </c>
      <c r="D1727" s="230" t="s">
        <v>3574</v>
      </c>
      <c r="E1727" s="230" t="s">
        <v>141</v>
      </c>
      <c r="F1727" s="230">
        <v>27835</v>
      </c>
      <c r="G1727" s="230" t="s">
        <v>3251</v>
      </c>
      <c r="H1727" s="230" t="s">
        <v>1377</v>
      </c>
      <c r="I1727" s="230" t="s">
        <v>1412</v>
      </c>
      <c r="U1727" s="230" t="s">
        <v>882</v>
      </c>
      <c r="V1727" s="230" t="s">
        <v>882</v>
      </c>
    </row>
    <row r="1728" spans="1:22" ht="17.25" customHeight="1" x14ac:dyDescent="0.3">
      <c r="A1728" s="230">
        <v>410004</v>
      </c>
      <c r="B1728" s="230" t="s">
        <v>3575</v>
      </c>
      <c r="C1728" s="230" t="s">
        <v>107</v>
      </c>
      <c r="D1728" s="230" t="s">
        <v>3576</v>
      </c>
      <c r="E1728" s="230" t="s">
        <v>141</v>
      </c>
      <c r="F1728" s="230">
        <v>29021</v>
      </c>
      <c r="G1728" s="230" t="s">
        <v>276</v>
      </c>
      <c r="H1728" s="230" t="s">
        <v>1377</v>
      </c>
      <c r="I1728" s="230" t="s">
        <v>1412</v>
      </c>
    </row>
    <row r="1729" spans="1:22" ht="17.25" customHeight="1" x14ac:dyDescent="0.3">
      <c r="A1729" s="230">
        <v>400015</v>
      </c>
      <c r="B1729" s="230" t="s">
        <v>3577</v>
      </c>
      <c r="C1729" s="230" t="s">
        <v>84</v>
      </c>
      <c r="D1729" s="230" t="s">
        <v>3578</v>
      </c>
      <c r="E1729" s="230" t="s">
        <v>141</v>
      </c>
      <c r="F1729" s="230">
        <v>29275</v>
      </c>
      <c r="G1729" s="230" t="s">
        <v>276</v>
      </c>
      <c r="H1729" s="230" t="s">
        <v>1377</v>
      </c>
      <c r="I1729" s="230" t="s">
        <v>1412</v>
      </c>
      <c r="N1729" s="230">
        <v>3204</v>
      </c>
      <c r="O1729" s="230">
        <v>44427.480138888888</v>
      </c>
      <c r="P1729" s="230">
        <v>21500</v>
      </c>
    </row>
    <row r="1730" spans="1:22" ht="17.25" customHeight="1" x14ac:dyDescent="0.3">
      <c r="A1730" s="230">
        <v>413961</v>
      </c>
      <c r="B1730" s="230" t="s">
        <v>3580</v>
      </c>
      <c r="C1730" s="230" t="s">
        <v>549</v>
      </c>
      <c r="D1730" s="230" t="s">
        <v>202</v>
      </c>
      <c r="E1730" s="230" t="s">
        <v>141</v>
      </c>
      <c r="F1730" s="230">
        <v>29373</v>
      </c>
      <c r="G1730" s="230" t="s">
        <v>3581</v>
      </c>
      <c r="H1730" s="230" t="s">
        <v>1377</v>
      </c>
      <c r="I1730" s="230" t="s">
        <v>1412</v>
      </c>
      <c r="U1730" s="230" t="s">
        <v>882</v>
      </c>
      <c r="V1730" s="230" t="s">
        <v>882</v>
      </c>
    </row>
    <row r="1731" spans="1:22" ht="17.25" customHeight="1" x14ac:dyDescent="0.3">
      <c r="A1731" s="230">
        <v>400429</v>
      </c>
      <c r="B1731" s="230" t="s">
        <v>3582</v>
      </c>
      <c r="C1731" s="230" t="s">
        <v>63</v>
      </c>
      <c r="D1731" s="230" t="s">
        <v>3583</v>
      </c>
      <c r="E1731" s="230" t="s">
        <v>141</v>
      </c>
      <c r="F1731" s="230">
        <v>30114</v>
      </c>
      <c r="G1731" s="230" t="s">
        <v>276</v>
      </c>
      <c r="H1731" s="230" t="s">
        <v>1377</v>
      </c>
      <c r="I1731" s="230" t="s">
        <v>1412</v>
      </c>
    </row>
    <row r="1732" spans="1:22" ht="17.25" customHeight="1" x14ac:dyDescent="0.3">
      <c r="A1732" s="230">
        <v>411444</v>
      </c>
      <c r="B1732" s="230" t="s">
        <v>3584</v>
      </c>
      <c r="C1732" s="230" t="s">
        <v>83</v>
      </c>
      <c r="D1732" s="230" t="s">
        <v>368</v>
      </c>
      <c r="E1732" s="230" t="s">
        <v>142</v>
      </c>
      <c r="F1732" s="230">
        <v>30317</v>
      </c>
      <c r="G1732" s="230" t="s">
        <v>1618</v>
      </c>
      <c r="H1732" s="230" t="s">
        <v>1377</v>
      </c>
      <c r="I1732" s="230" t="s">
        <v>1412</v>
      </c>
      <c r="R1732" s="230" t="s">
        <v>882</v>
      </c>
      <c r="S1732" s="230" t="s">
        <v>882</v>
      </c>
      <c r="T1732" s="230" t="s">
        <v>882</v>
      </c>
      <c r="U1732" s="230" t="s">
        <v>882</v>
      </c>
      <c r="V1732" s="230" t="s">
        <v>882</v>
      </c>
    </row>
    <row r="1733" spans="1:22" ht="17.25" customHeight="1" x14ac:dyDescent="0.3">
      <c r="A1733" s="230">
        <v>406107</v>
      </c>
      <c r="B1733" s="230" t="s">
        <v>3585</v>
      </c>
      <c r="C1733" s="230" t="s">
        <v>384</v>
      </c>
      <c r="D1733" s="230" t="s">
        <v>3586</v>
      </c>
      <c r="E1733" s="230" t="s">
        <v>141</v>
      </c>
      <c r="F1733" s="230">
        <v>30692</v>
      </c>
      <c r="G1733" s="230" t="s">
        <v>1618</v>
      </c>
      <c r="H1733" s="230" t="s">
        <v>1377</v>
      </c>
      <c r="I1733" s="230" t="s">
        <v>1412</v>
      </c>
      <c r="U1733" s="230" t="s">
        <v>882</v>
      </c>
      <c r="V1733" s="230" t="s">
        <v>882</v>
      </c>
    </row>
    <row r="1734" spans="1:22" ht="17.25" customHeight="1" x14ac:dyDescent="0.3">
      <c r="A1734" s="230">
        <v>410606</v>
      </c>
      <c r="B1734" s="230" t="s">
        <v>3587</v>
      </c>
      <c r="C1734" s="230" t="s">
        <v>639</v>
      </c>
      <c r="D1734" s="230" t="s">
        <v>584</v>
      </c>
      <c r="E1734" s="230" t="s">
        <v>142</v>
      </c>
      <c r="F1734" s="230">
        <v>30708</v>
      </c>
      <c r="G1734" s="230" t="s">
        <v>3588</v>
      </c>
      <c r="H1734" s="230" t="s">
        <v>1377</v>
      </c>
      <c r="I1734" s="230" t="s">
        <v>1412</v>
      </c>
      <c r="R1734" s="230" t="s">
        <v>882</v>
      </c>
      <c r="U1734" s="230" t="s">
        <v>882</v>
      </c>
      <c r="V1734" s="230" t="s">
        <v>882</v>
      </c>
    </row>
    <row r="1735" spans="1:22" ht="17.25" customHeight="1" x14ac:dyDescent="0.3">
      <c r="A1735" s="230">
        <v>408105</v>
      </c>
      <c r="B1735" s="230" t="s">
        <v>3589</v>
      </c>
      <c r="C1735" s="230" t="s">
        <v>561</v>
      </c>
      <c r="D1735" s="230" t="s">
        <v>3590</v>
      </c>
      <c r="E1735" s="230" t="s">
        <v>142</v>
      </c>
      <c r="F1735" s="230">
        <v>31222</v>
      </c>
      <c r="G1735" s="230" t="s">
        <v>1650</v>
      </c>
      <c r="H1735" s="230" t="s">
        <v>1377</v>
      </c>
      <c r="I1735" s="230" t="s">
        <v>1412</v>
      </c>
      <c r="R1735" s="230" t="s">
        <v>882</v>
      </c>
      <c r="S1735" s="230" t="s">
        <v>882</v>
      </c>
      <c r="T1735" s="230" t="s">
        <v>882</v>
      </c>
      <c r="V1735" s="230" t="s">
        <v>882</v>
      </c>
    </row>
    <row r="1736" spans="1:22" ht="17.25" customHeight="1" x14ac:dyDescent="0.3">
      <c r="A1736" s="230">
        <v>411684</v>
      </c>
      <c r="B1736" s="230" t="s">
        <v>3591</v>
      </c>
      <c r="C1736" s="230" t="s">
        <v>755</v>
      </c>
      <c r="D1736" s="230" t="s">
        <v>3592</v>
      </c>
      <c r="E1736" s="230" t="s">
        <v>141</v>
      </c>
      <c r="F1736" s="230">
        <v>31514</v>
      </c>
      <c r="G1736" s="230" t="s">
        <v>276</v>
      </c>
      <c r="H1736" s="230" t="s">
        <v>1377</v>
      </c>
      <c r="I1736" s="230" t="s">
        <v>1412</v>
      </c>
      <c r="R1736" s="230" t="s">
        <v>882</v>
      </c>
      <c r="S1736" s="230" t="s">
        <v>882</v>
      </c>
      <c r="T1736" s="230" t="s">
        <v>882</v>
      </c>
      <c r="U1736" s="230" t="s">
        <v>882</v>
      </c>
      <c r="V1736" s="230" t="s">
        <v>882</v>
      </c>
    </row>
    <row r="1737" spans="1:22" ht="17.25" customHeight="1" x14ac:dyDescent="0.3">
      <c r="A1737" s="230">
        <v>405834</v>
      </c>
      <c r="B1737" s="230" t="s">
        <v>3593</v>
      </c>
      <c r="C1737" s="230" t="s">
        <v>449</v>
      </c>
      <c r="D1737" s="230" t="s">
        <v>3594</v>
      </c>
      <c r="E1737" s="230" t="s">
        <v>141</v>
      </c>
      <c r="F1737" s="230">
        <v>31597</v>
      </c>
      <c r="G1737" s="230" t="s">
        <v>3187</v>
      </c>
      <c r="H1737" s="230" t="s">
        <v>1377</v>
      </c>
      <c r="I1737" s="230" t="s">
        <v>1412</v>
      </c>
      <c r="R1737" s="230" t="s">
        <v>882</v>
      </c>
      <c r="S1737" s="230" t="s">
        <v>882</v>
      </c>
      <c r="T1737" s="230" t="s">
        <v>882</v>
      </c>
      <c r="U1737" s="230" t="s">
        <v>882</v>
      </c>
      <c r="V1737" s="230" t="s">
        <v>882</v>
      </c>
    </row>
    <row r="1738" spans="1:22" ht="17.25" customHeight="1" x14ac:dyDescent="0.3">
      <c r="A1738" s="230">
        <v>409606</v>
      </c>
      <c r="B1738" s="230" t="s">
        <v>3595</v>
      </c>
      <c r="C1738" s="230" t="s">
        <v>57</v>
      </c>
      <c r="D1738" s="230" t="s">
        <v>3596</v>
      </c>
      <c r="E1738" s="230" t="s">
        <v>142</v>
      </c>
      <c r="F1738" s="230">
        <v>31636</v>
      </c>
      <c r="G1738" s="230" t="s">
        <v>1461</v>
      </c>
      <c r="H1738" s="230" t="s">
        <v>1377</v>
      </c>
      <c r="I1738" s="230" t="s">
        <v>1412</v>
      </c>
      <c r="V1738" s="230" t="s">
        <v>882</v>
      </c>
    </row>
    <row r="1739" spans="1:22" ht="17.25" customHeight="1" x14ac:dyDescent="0.3">
      <c r="A1739" s="230">
        <v>408831</v>
      </c>
      <c r="B1739" s="230" t="s">
        <v>3597</v>
      </c>
      <c r="C1739" s="230" t="s">
        <v>97</v>
      </c>
      <c r="D1739" s="230" t="s">
        <v>3598</v>
      </c>
      <c r="E1739" s="230" t="s">
        <v>141</v>
      </c>
      <c r="F1739" s="230">
        <v>31738</v>
      </c>
      <c r="G1739" s="230" t="s">
        <v>3381</v>
      </c>
      <c r="H1739" s="230" t="s">
        <v>1377</v>
      </c>
      <c r="I1739" s="230" t="s">
        <v>1412</v>
      </c>
      <c r="U1739" s="230" t="s">
        <v>882</v>
      </c>
      <c r="V1739" s="230" t="s">
        <v>882</v>
      </c>
    </row>
    <row r="1740" spans="1:22" ht="17.25" customHeight="1" x14ac:dyDescent="0.3">
      <c r="A1740" s="230">
        <v>402869</v>
      </c>
      <c r="B1740" s="230" t="s">
        <v>3599</v>
      </c>
      <c r="C1740" s="230" t="s">
        <v>83</v>
      </c>
      <c r="D1740" s="230" t="s">
        <v>3600</v>
      </c>
      <c r="E1740" s="230" t="s">
        <v>141</v>
      </c>
      <c r="F1740" s="230">
        <v>31809</v>
      </c>
      <c r="G1740" s="230" t="s">
        <v>276</v>
      </c>
      <c r="H1740" s="230" t="s">
        <v>1377</v>
      </c>
      <c r="I1740" s="230" t="s">
        <v>1412</v>
      </c>
      <c r="S1740" s="230" t="s">
        <v>882</v>
      </c>
      <c r="T1740" s="230" t="s">
        <v>882</v>
      </c>
      <c r="U1740" s="230" t="s">
        <v>882</v>
      </c>
      <c r="V1740" s="230" t="s">
        <v>882</v>
      </c>
    </row>
    <row r="1741" spans="1:22" ht="17.25" customHeight="1" x14ac:dyDescent="0.3">
      <c r="A1741" s="230">
        <v>409350</v>
      </c>
      <c r="B1741" s="230" t="s">
        <v>3602</v>
      </c>
      <c r="C1741" s="230" t="s">
        <v>61</v>
      </c>
      <c r="D1741" s="230" t="s">
        <v>3603</v>
      </c>
      <c r="E1741" s="230" t="s">
        <v>141</v>
      </c>
      <c r="F1741" s="230">
        <v>32143</v>
      </c>
      <c r="G1741" s="230" t="s">
        <v>1772</v>
      </c>
      <c r="H1741" s="230" t="s">
        <v>1377</v>
      </c>
      <c r="I1741" s="230" t="s">
        <v>1412</v>
      </c>
      <c r="U1741" s="230" t="s">
        <v>882</v>
      </c>
      <c r="V1741" s="230" t="s">
        <v>882</v>
      </c>
    </row>
    <row r="1742" spans="1:22" ht="17.25" customHeight="1" x14ac:dyDescent="0.3">
      <c r="A1742" s="230">
        <v>410732</v>
      </c>
      <c r="B1742" s="230" t="s">
        <v>3604</v>
      </c>
      <c r="C1742" s="230" t="s">
        <v>75</v>
      </c>
      <c r="D1742" s="230" t="s">
        <v>3605</v>
      </c>
      <c r="E1742" s="230" t="s">
        <v>142</v>
      </c>
      <c r="F1742" s="230">
        <v>32309</v>
      </c>
      <c r="G1742" s="230" t="s">
        <v>276</v>
      </c>
      <c r="H1742" s="230" t="s">
        <v>1377</v>
      </c>
      <c r="I1742" s="230" t="s">
        <v>1412</v>
      </c>
      <c r="N1742" s="230">
        <v>3040</v>
      </c>
      <c r="O1742" s="230">
        <v>44420.506412037037</v>
      </c>
      <c r="P1742" s="230">
        <v>7500</v>
      </c>
    </row>
    <row r="1743" spans="1:22" ht="17.25" customHeight="1" x14ac:dyDescent="0.3">
      <c r="A1743" s="230">
        <v>412038</v>
      </c>
      <c r="B1743" s="230" t="s">
        <v>3606</v>
      </c>
      <c r="C1743" s="230" t="s">
        <v>1046</v>
      </c>
      <c r="D1743" s="230" t="s">
        <v>3607</v>
      </c>
      <c r="E1743" s="230" t="s">
        <v>142</v>
      </c>
      <c r="F1743" s="230">
        <v>32424</v>
      </c>
      <c r="G1743" s="230" t="s">
        <v>1749</v>
      </c>
      <c r="H1743" s="230" t="s">
        <v>1377</v>
      </c>
      <c r="I1743" s="230" t="s">
        <v>1412</v>
      </c>
      <c r="U1743" s="230" t="s">
        <v>882</v>
      </c>
      <c r="V1743" s="230" t="s">
        <v>882</v>
      </c>
    </row>
    <row r="1744" spans="1:22" ht="17.25" customHeight="1" x14ac:dyDescent="0.3">
      <c r="A1744" s="230">
        <v>411862</v>
      </c>
      <c r="B1744" s="230" t="s">
        <v>3608</v>
      </c>
      <c r="C1744" s="230" t="s">
        <v>65</v>
      </c>
      <c r="D1744" s="230" t="s">
        <v>3609</v>
      </c>
      <c r="E1744" s="230" t="s">
        <v>141</v>
      </c>
      <c r="F1744" s="230">
        <v>32514</v>
      </c>
      <c r="G1744" s="230" t="s">
        <v>1618</v>
      </c>
      <c r="H1744" s="230" t="s">
        <v>1377</v>
      </c>
      <c r="I1744" s="230" t="s">
        <v>1412</v>
      </c>
      <c r="R1744" s="230" t="s">
        <v>882</v>
      </c>
      <c r="S1744" s="230" t="s">
        <v>882</v>
      </c>
      <c r="T1744" s="230" t="s">
        <v>882</v>
      </c>
      <c r="U1744" s="230" t="s">
        <v>882</v>
      </c>
      <c r="V1744" s="230" t="s">
        <v>882</v>
      </c>
    </row>
    <row r="1745" spans="1:22" ht="17.25" customHeight="1" x14ac:dyDescent="0.3">
      <c r="A1745" s="230">
        <v>410881</v>
      </c>
      <c r="B1745" s="230" t="s">
        <v>3610</v>
      </c>
      <c r="C1745" s="230" t="s">
        <v>63</v>
      </c>
      <c r="D1745" s="230" t="s">
        <v>3611</v>
      </c>
      <c r="E1745" s="230" t="s">
        <v>141</v>
      </c>
      <c r="F1745" s="230">
        <v>32523</v>
      </c>
      <c r="G1745" s="230" t="s">
        <v>276</v>
      </c>
      <c r="H1745" s="230" t="s">
        <v>1377</v>
      </c>
      <c r="I1745" s="230" t="s">
        <v>1412</v>
      </c>
      <c r="V1745" s="230" t="s">
        <v>882</v>
      </c>
    </row>
    <row r="1746" spans="1:22" ht="17.25" customHeight="1" x14ac:dyDescent="0.3">
      <c r="A1746" s="230">
        <v>411972</v>
      </c>
      <c r="B1746" s="230" t="s">
        <v>3612</v>
      </c>
      <c r="C1746" s="230" t="s">
        <v>92</v>
      </c>
      <c r="D1746" s="230" t="s">
        <v>3613</v>
      </c>
      <c r="E1746" s="230" t="s">
        <v>142</v>
      </c>
      <c r="F1746" s="230">
        <v>32539</v>
      </c>
      <c r="G1746" s="230" t="s">
        <v>1618</v>
      </c>
      <c r="H1746" s="230" t="s">
        <v>1377</v>
      </c>
      <c r="I1746" s="230" t="s">
        <v>1412</v>
      </c>
      <c r="U1746" s="230" t="s">
        <v>882</v>
      </c>
      <c r="V1746" s="230" t="s">
        <v>882</v>
      </c>
    </row>
    <row r="1747" spans="1:22" ht="17.25" customHeight="1" x14ac:dyDescent="0.3">
      <c r="A1747" s="230">
        <v>415683</v>
      </c>
      <c r="B1747" s="230" t="s">
        <v>3614</v>
      </c>
      <c r="C1747" s="230" t="s">
        <v>77</v>
      </c>
      <c r="D1747" s="230" t="s">
        <v>248</v>
      </c>
      <c r="E1747" s="230" t="s">
        <v>141</v>
      </c>
      <c r="F1747" s="230">
        <v>32569</v>
      </c>
      <c r="G1747" s="230" t="s">
        <v>1438</v>
      </c>
      <c r="H1747" s="230" t="s">
        <v>1377</v>
      </c>
      <c r="I1747" s="230" t="s">
        <v>1412</v>
      </c>
      <c r="N1747" s="230">
        <v>3156</v>
      </c>
      <c r="O1747" s="230">
        <v>44426.48165509259</v>
      </c>
      <c r="P1747" s="230">
        <v>47000</v>
      </c>
    </row>
    <row r="1748" spans="1:22" ht="17.25" customHeight="1" x14ac:dyDescent="0.3">
      <c r="A1748" s="230">
        <v>410717</v>
      </c>
      <c r="B1748" s="230" t="s">
        <v>3615</v>
      </c>
      <c r="D1748" s="230" t="s">
        <v>3616</v>
      </c>
      <c r="E1748" s="230" t="s">
        <v>141</v>
      </c>
      <c r="F1748" s="230">
        <v>32874</v>
      </c>
      <c r="G1748" s="230" t="s">
        <v>669</v>
      </c>
      <c r="H1748" s="230" t="s">
        <v>1377</v>
      </c>
      <c r="I1748" s="230" t="s">
        <v>1412</v>
      </c>
      <c r="S1748" s="230" t="s">
        <v>882</v>
      </c>
      <c r="T1748" s="230" t="s">
        <v>882</v>
      </c>
      <c r="U1748" s="230" t="s">
        <v>882</v>
      </c>
      <c r="V1748" s="230" t="s">
        <v>882</v>
      </c>
    </row>
    <row r="1749" spans="1:22" ht="17.25" customHeight="1" x14ac:dyDescent="0.3">
      <c r="A1749" s="230">
        <v>416018</v>
      </c>
      <c r="B1749" s="230" t="s">
        <v>3617</v>
      </c>
      <c r="C1749" s="230" t="s">
        <v>63</v>
      </c>
      <c r="D1749" s="230" t="s">
        <v>204</v>
      </c>
      <c r="E1749" s="230" t="s">
        <v>142</v>
      </c>
      <c r="F1749" s="230">
        <v>32892</v>
      </c>
      <c r="G1749" s="230" t="s">
        <v>3276</v>
      </c>
      <c r="H1749" s="230" t="s">
        <v>1377</v>
      </c>
      <c r="I1749" s="230" t="s">
        <v>1412</v>
      </c>
    </row>
    <row r="1750" spans="1:22" ht="17.25" customHeight="1" x14ac:dyDescent="0.3">
      <c r="A1750" s="230">
        <v>411205</v>
      </c>
      <c r="B1750" s="230" t="s">
        <v>3618</v>
      </c>
      <c r="C1750" s="230" t="s">
        <v>83</v>
      </c>
      <c r="D1750" s="230" t="s">
        <v>3619</v>
      </c>
      <c r="E1750" s="230" t="s">
        <v>142</v>
      </c>
      <c r="F1750" s="230">
        <v>33110</v>
      </c>
      <c r="G1750" s="230" t="s">
        <v>1687</v>
      </c>
      <c r="H1750" s="230" t="s">
        <v>1377</v>
      </c>
      <c r="I1750" s="230" t="s">
        <v>1412</v>
      </c>
      <c r="V1750" s="230" t="s">
        <v>882</v>
      </c>
    </row>
    <row r="1751" spans="1:22" ht="17.25" customHeight="1" x14ac:dyDescent="0.3">
      <c r="A1751" s="230">
        <v>418013</v>
      </c>
      <c r="B1751" s="230" t="s">
        <v>3620</v>
      </c>
      <c r="C1751" s="230" t="s">
        <v>65</v>
      </c>
      <c r="D1751" s="230" t="s">
        <v>222</v>
      </c>
      <c r="E1751" s="230" t="s">
        <v>141</v>
      </c>
      <c r="F1751" s="230">
        <v>33239</v>
      </c>
      <c r="G1751" s="230" t="s">
        <v>2052</v>
      </c>
      <c r="H1751" s="230" t="s">
        <v>1377</v>
      </c>
      <c r="I1751" s="230" t="s">
        <v>1412</v>
      </c>
      <c r="R1751" s="230" t="s">
        <v>882</v>
      </c>
      <c r="T1751" s="230" t="s">
        <v>882</v>
      </c>
      <c r="U1751" s="230" t="s">
        <v>882</v>
      </c>
      <c r="V1751" s="230" t="s">
        <v>882</v>
      </c>
    </row>
    <row r="1752" spans="1:22" ht="17.25" customHeight="1" x14ac:dyDescent="0.3">
      <c r="A1752" s="230">
        <v>417192</v>
      </c>
      <c r="B1752" s="230" t="s">
        <v>3621</v>
      </c>
      <c r="C1752" s="230" t="s">
        <v>525</v>
      </c>
      <c r="D1752" s="230" t="s">
        <v>231</v>
      </c>
      <c r="E1752" s="230" t="s">
        <v>142</v>
      </c>
      <c r="F1752" s="230">
        <v>33618</v>
      </c>
      <c r="G1752" s="230" t="s">
        <v>3167</v>
      </c>
      <c r="H1752" s="230" t="s">
        <v>1377</v>
      </c>
      <c r="I1752" s="230" t="s">
        <v>1412</v>
      </c>
      <c r="N1752" s="230">
        <v>3181</v>
      </c>
      <c r="O1752" s="230">
        <v>44427.380613425928</v>
      </c>
      <c r="P1752" s="230">
        <v>15000</v>
      </c>
    </row>
    <row r="1753" spans="1:22" ht="17.25" customHeight="1" x14ac:dyDescent="0.3">
      <c r="A1753" s="230">
        <v>413827</v>
      </c>
      <c r="B1753" s="230" t="s">
        <v>3622</v>
      </c>
      <c r="C1753" s="230" t="s">
        <v>65</v>
      </c>
      <c r="D1753" s="230" t="s">
        <v>3623</v>
      </c>
      <c r="E1753" s="230" t="s">
        <v>142</v>
      </c>
      <c r="F1753" s="230">
        <v>33623</v>
      </c>
      <c r="G1753" s="230" t="s">
        <v>3457</v>
      </c>
      <c r="H1753" s="230" t="s">
        <v>1377</v>
      </c>
      <c r="I1753" s="230" t="s">
        <v>1412</v>
      </c>
      <c r="U1753" s="230" t="s">
        <v>882</v>
      </c>
      <c r="V1753" s="230" t="s">
        <v>882</v>
      </c>
    </row>
    <row r="1754" spans="1:22" ht="17.25" customHeight="1" x14ac:dyDescent="0.3">
      <c r="A1754" s="230">
        <v>413056</v>
      </c>
      <c r="B1754" s="230" t="s">
        <v>3624</v>
      </c>
      <c r="C1754" s="230" t="s">
        <v>69</v>
      </c>
      <c r="D1754" s="230" t="s">
        <v>3625</v>
      </c>
      <c r="E1754" s="230" t="s">
        <v>141</v>
      </c>
      <c r="F1754" s="230">
        <v>33633</v>
      </c>
      <c r="G1754" s="230" t="s">
        <v>1721</v>
      </c>
      <c r="H1754" s="230" t="s">
        <v>1377</v>
      </c>
      <c r="I1754" s="230" t="s">
        <v>1412</v>
      </c>
      <c r="U1754" s="230" t="s">
        <v>882</v>
      </c>
      <c r="V1754" s="230" t="s">
        <v>882</v>
      </c>
    </row>
    <row r="1755" spans="1:22" ht="17.25" customHeight="1" x14ac:dyDescent="0.3">
      <c r="A1755" s="230">
        <v>413971</v>
      </c>
      <c r="B1755" s="230" t="s">
        <v>3626</v>
      </c>
      <c r="C1755" s="230" t="s">
        <v>570</v>
      </c>
      <c r="D1755" s="230" t="s">
        <v>950</v>
      </c>
      <c r="E1755" s="230" t="s">
        <v>142</v>
      </c>
      <c r="F1755" s="230">
        <v>33711</v>
      </c>
      <c r="G1755" s="230" t="s">
        <v>3627</v>
      </c>
      <c r="H1755" s="230" t="s">
        <v>1377</v>
      </c>
      <c r="I1755" s="230" t="s">
        <v>1412</v>
      </c>
    </row>
    <row r="1756" spans="1:22" ht="17.25" customHeight="1" x14ac:dyDescent="0.3">
      <c r="A1756" s="230">
        <v>417195</v>
      </c>
      <c r="B1756" s="230" t="s">
        <v>3628</v>
      </c>
      <c r="C1756" s="230" t="s">
        <v>61</v>
      </c>
      <c r="D1756" s="230" t="s">
        <v>218</v>
      </c>
      <c r="E1756" s="230" t="s">
        <v>142</v>
      </c>
      <c r="F1756" s="230">
        <v>33970</v>
      </c>
      <c r="G1756" s="230" t="s">
        <v>1846</v>
      </c>
      <c r="H1756" s="230" t="s">
        <v>1377</v>
      </c>
      <c r="I1756" s="230" t="s">
        <v>1412</v>
      </c>
    </row>
    <row r="1757" spans="1:22" ht="17.25" customHeight="1" x14ac:dyDescent="0.3">
      <c r="A1757" s="230">
        <v>417982</v>
      </c>
      <c r="B1757" s="230" t="s">
        <v>3629</v>
      </c>
      <c r="C1757" s="230" t="s">
        <v>1575</v>
      </c>
      <c r="D1757" s="230" t="s">
        <v>202</v>
      </c>
      <c r="E1757" s="230" t="s">
        <v>142</v>
      </c>
      <c r="F1757" s="230">
        <v>35065</v>
      </c>
      <c r="G1757" s="230" t="s">
        <v>2981</v>
      </c>
      <c r="H1757" s="230" t="s">
        <v>1377</v>
      </c>
      <c r="I1757" s="230" t="s">
        <v>1412</v>
      </c>
    </row>
    <row r="1758" spans="1:22" ht="17.25" customHeight="1" x14ac:dyDescent="0.3">
      <c r="A1758" s="230">
        <v>400382</v>
      </c>
      <c r="B1758" s="230" t="s">
        <v>3630</v>
      </c>
      <c r="C1758" s="230" t="s">
        <v>79</v>
      </c>
      <c r="D1758" s="230" t="s">
        <v>3631</v>
      </c>
      <c r="E1758" s="230" t="s">
        <v>141</v>
      </c>
      <c r="F1758" s="230" t="s">
        <v>3632</v>
      </c>
      <c r="G1758" s="230" t="s">
        <v>3473</v>
      </c>
      <c r="H1758" s="230" t="s">
        <v>1377</v>
      </c>
      <c r="I1758" s="230" t="s">
        <v>1412</v>
      </c>
      <c r="U1758" s="230" t="s">
        <v>882</v>
      </c>
      <c r="V1758" s="230" t="s">
        <v>882</v>
      </c>
    </row>
    <row r="1759" spans="1:22" ht="17.25" customHeight="1" x14ac:dyDescent="0.3">
      <c r="A1759" s="230">
        <v>423080</v>
      </c>
      <c r="B1759" s="230" t="s">
        <v>3634</v>
      </c>
      <c r="C1759" s="230" t="s">
        <v>109</v>
      </c>
      <c r="D1759" s="230" t="s">
        <v>207</v>
      </c>
      <c r="E1759" s="230" t="s">
        <v>142</v>
      </c>
      <c r="F1759" s="230">
        <v>36169</v>
      </c>
      <c r="G1759" s="230" t="s">
        <v>1514</v>
      </c>
      <c r="H1759" s="230" t="s">
        <v>1377</v>
      </c>
      <c r="I1759" s="230" t="s">
        <v>1412</v>
      </c>
      <c r="J1759" s="230" t="s">
        <v>291</v>
      </c>
      <c r="K1759" s="230">
        <v>2016</v>
      </c>
      <c r="L1759" s="230" t="s">
        <v>3588</v>
      </c>
    </row>
    <row r="1760" spans="1:22" ht="17.25" customHeight="1" x14ac:dyDescent="0.3">
      <c r="A1760" s="230">
        <v>416083</v>
      </c>
      <c r="B1760" s="230" t="s">
        <v>3635</v>
      </c>
      <c r="C1760" s="230" t="s">
        <v>387</v>
      </c>
      <c r="D1760" s="230" t="s">
        <v>3636</v>
      </c>
      <c r="E1760" s="230" t="s">
        <v>141</v>
      </c>
      <c r="F1760" s="230">
        <v>31186</v>
      </c>
      <c r="G1760" s="230" t="s">
        <v>1971</v>
      </c>
      <c r="H1760" s="230" t="s">
        <v>1377</v>
      </c>
      <c r="I1760" s="230" t="s">
        <v>1412</v>
      </c>
      <c r="J1760" s="230" t="s">
        <v>290</v>
      </c>
      <c r="K1760" s="230">
        <v>2003</v>
      </c>
      <c r="L1760" s="230" t="s">
        <v>279</v>
      </c>
    </row>
    <row r="1761" spans="1:22" ht="17.25" customHeight="1" x14ac:dyDescent="0.3">
      <c r="A1761" s="230">
        <v>422228</v>
      </c>
      <c r="B1761" s="230" t="s">
        <v>3637</v>
      </c>
      <c r="C1761" s="230" t="s">
        <v>3194</v>
      </c>
      <c r="D1761" s="230" t="s">
        <v>3638</v>
      </c>
      <c r="E1761" s="230" t="s">
        <v>142</v>
      </c>
      <c r="F1761" s="230">
        <v>29961</v>
      </c>
      <c r="G1761" s="230" t="s">
        <v>276</v>
      </c>
      <c r="H1761" s="230" t="s">
        <v>1377</v>
      </c>
      <c r="I1761" s="230" t="s">
        <v>1412</v>
      </c>
      <c r="J1761" s="230" t="s">
        <v>290</v>
      </c>
      <c r="K1761" s="230">
        <v>1999</v>
      </c>
      <c r="L1761" s="230" t="s">
        <v>276</v>
      </c>
    </row>
    <row r="1762" spans="1:22" ht="17.25" customHeight="1" x14ac:dyDescent="0.3">
      <c r="A1762" s="230">
        <v>409980</v>
      </c>
      <c r="B1762" s="230" t="s">
        <v>3639</v>
      </c>
      <c r="C1762" s="230" t="s">
        <v>83</v>
      </c>
      <c r="D1762" s="230" t="s">
        <v>3640</v>
      </c>
      <c r="E1762" s="230" t="s">
        <v>141</v>
      </c>
      <c r="F1762" s="230">
        <v>32454</v>
      </c>
      <c r="G1762" s="230" t="s">
        <v>276</v>
      </c>
      <c r="H1762" s="230" t="s">
        <v>1377</v>
      </c>
      <c r="I1762" s="230" t="s">
        <v>1412</v>
      </c>
      <c r="J1762" s="230" t="s">
        <v>291</v>
      </c>
      <c r="K1762" s="230">
        <v>2007</v>
      </c>
      <c r="L1762" s="230" t="s">
        <v>276</v>
      </c>
      <c r="S1762" s="230" t="s">
        <v>882</v>
      </c>
      <c r="T1762" s="230" t="s">
        <v>882</v>
      </c>
      <c r="U1762" s="230" t="s">
        <v>882</v>
      </c>
      <c r="V1762" s="230" t="s">
        <v>882</v>
      </c>
    </row>
    <row r="1763" spans="1:22" ht="17.25" customHeight="1" x14ac:dyDescent="0.3">
      <c r="A1763" s="230">
        <v>415931</v>
      </c>
      <c r="B1763" s="230" t="s">
        <v>3641</v>
      </c>
      <c r="C1763" s="230" t="s">
        <v>104</v>
      </c>
      <c r="D1763" s="230" t="s">
        <v>534</v>
      </c>
      <c r="E1763" s="230" t="s">
        <v>142</v>
      </c>
      <c r="F1763" s="230">
        <v>32573</v>
      </c>
      <c r="G1763" s="230" t="s">
        <v>3642</v>
      </c>
      <c r="H1763" s="230" t="s">
        <v>1377</v>
      </c>
      <c r="I1763" s="230" t="s">
        <v>1412</v>
      </c>
      <c r="J1763" s="230" t="s">
        <v>291</v>
      </c>
      <c r="K1763" s="230">
        <v>2008</v>
      </c>
      <c r="L1763" s="230" t="s">
        <v>276</v>
      </c>
    </row>
    <row r="1764" spans="1:22" ht="17.25" customHeight="1" x14ac:dyDescent="0.3">
      <c r="A1764" s="230">
        <v>424879</v>
      </c>
      <c r="B1764" s="230" t="s">
        <v>3643</v>
      </c>
      <c r="C1764" s="230" t="s">
        <v>74</v>
      </c>
      <c r="D1764" s="230" t="s">
        <v>558</v>
      </c>
      <c r="E1764" s="230" t="s">
        <v>142</v>
      </c>
      <c r="F1764" s="230">
        <v>33686</v>
      </c>
      <c r="G1764" s="230" t="s">
        <v>285</v>
      </c>
      <c r="H1764" s="230" t="s">
        <v>1377</v>
      </c>
      <c r="I1764" s="230" t="s">
        <v>1412</v>
      </c>
      <c r="J1764" s="230" t="s">
        <v>291</v>
      </c>
      <c r="K1764" s="230">
        <v>2010</v>
      </c>
      <c r="L1764" s="230" t="s">
        <v>276</v>
      </c>
    </row>
    <row r="1765" spans="1:22" ht="17.25" customHeight="1" x14ac:dyDescent="0.3">
      <c r="A1765" s="230">
        <v>421709</v>
      </c>
      <c r="B1765" s="230" t="s">
        <v>3648</v>
      </c>
      <c r="C1765" s="230" t="s">
        <v>61</v>
      </c>
      <c r="D1765" s="230" t="s">
        <v>3649</v>
      </c>
      <c r="E1765" s="230" t="s">
        <v>142</v>
      </c>
      <c r="F1765" s="230">
        <v>36015</v>
      </c>
      <c r="G1765" s="230" t="s">
        <v>276</v>
      </c>
      <c r="H1765" s="230" t="s">
        <v>1377</v>
      </c>
      <c r="I1765" s="230" t="s">
        <v>1412</v>
      </c>
      <c r="J1765" s="230" t="s">
        <v>291</v>
      </c>
      <c r="K1765" s="230">
        <v>2016</v>
      </c>
      <c r="L1765" s="230" t="s">
        <v>276</v>
      </c>
    </row>
    <row r="1766" spans="1:22" ht="17.25" customHeight="1" x14ac:dyDescent="0.3">
      <c r="A1766" s="230">
        <v>422390</v>
      </c>
      <c r="B1766" s="230" t="s">
        <v>3651</v>
      </c>
      <c r="C1766" s="230" t="s">
        <v>3652</v>
      </c>
      <c r="D1766" s="230" t="s">
        <v>421</v>
      </c>
      <c r="E1766" s="230" t="s">
        <v>142</v>
      </c>
      <c r="F1766" s="230">
        <v>32792</v>
      </c>
      <c r="G1766" s="230" t="s">
        <v>276</v>
      </c>
      <c r="H1766" s="230" t="s">
        <v>1377</v>
      </c>
      <c r="I1766" s="230" t="s">
        <v>1412</v>
      </c>
      <c r="J1766" s="230" t="s">
        <v>290</v>
      </c>
      <c r="K1766" s="230">
        <v>2008</v>
      </c>
      <c r="L1766" s="230" t="s">
        <v>281</v>
      </c>
    </row>
    <row r="1767" spans="1:22" ht="17.25" customHeight="1" x14ac:dyDescent="0.3">
      <c r="A1767" s="230">
        <v>420645</v>
      </c>
      <c r="B1767" s="230" t="s">
        <v>3656</v>
      </c>
      <c r="C1767" s="230" t="s">
        <v>104</v>
      </c>
      <c r="D1767" s="230" t="s">
        <v>356</v>
      </c>
      <c r="E1767" s="230" t="s">
        <v>141</v>
      </c>
      <c r="F1767" s="230">
        <v>34905</v>
      </c>
      <c r="G1767" s="230" t="s">
        <v>1741</v>
      </c>
      <c r="H1767" s="230" t="s">
        <v>1377</v>
      </c>
      <c r="I1767" s="230" t="s">
        <v>1412</v>
      </c>
      <c r="J1767" s="230" t="s">
        <v>290</v>
      </c>
      <c r="K1767" s="230">
        <v>2013</v>
      </c>
      <c r="L1767" s="230" t="s">
        <v>281</v>
      </c>
      <c r="V1767" s="230" t="s">
        <v>882</v>
      </c>
    </row>
    <row r="1768" spans="1:22" ht="17.25" customHeight="1" x14ac:dyDescent="0.3">
      <c r="A1768" s="230">
        <v>414250</v>
      </c>
      <c r="B1768" s="230" t="s">
        <v>3659</v>
      </c>
      <c r="C1768" s="230" t="s">
        <v>65</v>
      </c>
      <c r="D1768" s="230" t="s">
        <v>2049</v>
      </c>
      <c r="E1768" s="230" t="s">
        <v>141</v>
      </c>
      <c r="F1768" s="230">
        <v>28126</v>
      </c>
      <c r="G1768" s="230" t="s">
        <v>3660</v>
      </c>
      <c r="H1768" s="230" t="s">
        <v>1377</v>
      </c>
      <c r="I1768" s="230" t="s">
        <v>1412</v>
      </c>
      <c r="J1768" s="230" t="s">
        <v>290</v>
      </c>
      <c r="K1768" s="230">
        <v>1999</v>
      </c>
      <c r="L1768" s="230" t="s">
        <v>285</v>
      </c>
      <c r="V1768" s="230" t="s">
        <v>882</v>
      </c>
    </row>
    <row r="1769" spans="1:22" ht="17.25" customHeight="1" x14ac:dyDescent="0.3">
      <c r="A1769" s="230">
        <v>420355</v>
      </c>
      <c r="B1769" s="230" t="s">
        <v>3661</v>
      </c>
      <c r="C1769" s="230" t="s">
        <v>412</v>
      </c>
      <c r="D1769" s="230" t="s">
        <v>3662</v>
      </c>
      <c r="E1769" s="230" t="s">
        <v>142</v>
      </c>
      <c r="F1769" s="230">
        <v>31779</v>
      </c>
      <c r="G1769" s="230" t="s">
        <v>285</v>
      </c>
      <c r="H1769" s="230" t="s">
        <v>1377</v>
      </c>
      <c r="I1769" s="230" t="s">
        <v>1412</v>
      </c>
      <c r="J1769" s="230" t="s">
        <v>290</v>
      </c>
      <c r="K1769" s="230">
        <v>2005</v>
      </c>
      <c r="L1769" s="230" t="s">
        <v>285</v>
      </c>
    </row>
    <row r="1770" spans="1:22" ht="17.25" customHeight="1" x14ac:dyDescent="0.3">
      <c r="A1770" s="230">
        <v>423622</v>
      </c>
      <c r="B1770" s="230" t="s">
        <v>3663</v>
      </c>
      <c r="C1770" s="230" t="s">
        <v>581</v>
      </c>
      <c r="D1770" s="230" t="s">
        <v>374</v>
      </c>
      <c r="E1770" s="230" t="s">
        <v>142</v>
      </c>
      <c r="F1770" s="230">
        <v>34434</v>
      </c>
      <c r="G1770" s="230" t="s">
        <v>3664</v>
      </c>
      <c r="H1770" s="230" t="s">
        <v>1377</v>
      </c>
      <c r="I1770" s="230" t="s">
        <v>1412</v>
      </c>
      <c r="J1770" s="230" t="s">
        <v>290</v>
      </c>
      <c r="K1770" s="230">
        <v>2012</v>
      </c>
    </row>
    <row r="1771" spans="1:22" ht="17.25" customHeight="1" x14ac:dyDescent="0.3">
      <c r="A1771" s="230">
        <v>409003</v>
      </c>
      <c r="B1771" s="230" t="s">
        <v>3666</v>
      </c>
      <c r="C1771" s="230" t="s">
        <v>3384</v>
      </c>
      <c r="D1771" s="230" t="s">
        <v>3667</v>
      </c>
      <c r="E1771" s="230" t="s">
        <v>141</v>
      </c>
      <c r="F1771" s="230">
        <v>31424</v>
      </c>
      <c r="G1771" s="230" t="s">
        <v>276</v>
      </c>
      <c r="H1771" s="230" t="s">
        <v>1377</v>
      </c>
      <c r="I1771" s="230" t="s">
        <v>1412</v>
      </c>
      <c r="U1771" s="230" t="s">
        <v>882</v>
      </c>
      <c r="V1771" s="230" t="s">
        <v>882</v>
      </c>
    </row>
    <row r="1772" spans="1:22" ht="17.25" customHeight="1" x14ac:dyDescent="0.3">
      <c r="A1772" s="230">
        <v>414180</v>
      </c>
      <c r="B1772" s="230" t="s">
        <v>3668</v>
      </c>
      <c r="C1772" s="230" t="s">
        <v>471</v>
      </c>
      <c r="D1772" s="230" t="s">
        <v>213</v>
      </c>
      <c r="E1772" s="230" t="s">
        <v>141</v>
      </c>
      <c r="F1772" s="230" t="s">
        <v>3669</v>
      </c>
      <c r="G1772" s="230" t="s">
        <v>276</v>
      </c>
      <c r="H1772" s="230" t="s">
        <v>1377</v>
      </c>
      <c r="I1772" s="230" t="s">
        <v>1412</v>
      </c>
    </row>
    <row r="1773" spans="1:22" ht="17.25" customHeight="1" x14ac:dyDescent="0.3">
      <c r="A1773" s="230">
        <v>401310</v>
      </c>
      <c r="B1773" s="230" t="s">
        <v>3670</v>
      </c>
      <c r="C1773" s="230" t="s">
        <v>87</v>
      </c>
      <c r="D1773" s="230" t="s">
        <v>3671</v>
      </c>
      <c r="E1773" s="230" t="s">
        <v>141</v>
      </c>
      <c r="F1773" s="230">
        <v>30236</v>
      </c>
      <c r="G1773" s="230" t="s">
        <v>1670</v>
      </c>
      <c r="H1773" s="230" t="s">
        <v>1378</v>
      </c>
      <c r="I1773" s="230" t="s">
        <v>1412</v>
      </c>
      <c r="U1773" s="230" t="s">
        <v>882</v>
      </c>
      <c r="V1773" s="230" t="s">
        <v>882</v>
      </c>
    </row>
    <row r="1774" spans="1:22" ht="17.25" customHeight="1" x14ac:dyDescent="0.3">
      <c r="A1774" s="230">
        <v>422831</v>
      </c>
      <c r="B1774" s="230" t="s">
        <v>3672</v>
      </c>
      <c r="C1774" s="230" t="s">
        <v>63</v>
      </c>
      <c r="D1774" s="230" t="s">
        <v>432</v>
      </c>
      <c r="E1774" s="230" t="s">
        <v>142</v>
      </c>
      <c r="F1774" s="230">
        <v>33239</v>
      </c>
      <c r="G1774" s="230" t="s">
        <v>276</v>
      </c>
      <c r="H1774" s="230" t="s">
        <v>1378</v>
      </c>
      <c r="I1774" s="230" t="s">
        <v>1412</v>
      </c>
      <c r="J1774" s="230" t="s">
        <v>290</v>
      </c>
      <c r="K1774" s="230">
        <v>2009</v>
      </c>
      <c r="L1774" s="230" t="s">
        <v>287</v>
      </c>
    </row>
    <row r="1775" spans="1:22" ht="17.25" customHeight="1" x14ac:dyDescent="0.3">
      <c r="A1775" s="230">
        <v>422574</v>
      </c>
      <c r="B1775" s="230" t="s">
        <v>3673</v>
      </c>
      <c r="C1775" s="230" t="s">
        <v>76</v>
      </c>
      <c r="D1775" s="230" t="s">
        <v>245</v>
      </c>
      <c r="E1775" s="230" t="s">
        <v>142</v>
      </c>
      <c r="F1775" s="230">
        <v>34335</v>
      </c>
      <c r="G1775" s="230" t="s">
        <v>276</v>
      </c>
      <c r="H1775" s="230" t="s">
        <v>1378</v>
      </c>
      <c r="I1775" s="230" t="s">
        <v>1412</v>
      </c>
      <c r="J1775" s="230" t="s">
        <v>290</v>
      </c>
      <c r="K1775" s="230">
        <v>2012</v>
      </c>
      <c r="L1775" s="230" t="s">
        <v>287</v>
      </c>
    </row>
    <row r="1776" spans="1:22" ht="17.25" customHeight="1" x14ac:dyDescent="0.3">
      <c r="A1776" s="230">
        <v>419789</v>
      </c>
      <c r="B1776" s="230" t="s">
        <v>3674</v>
      </c>
      <c r="C1776" s="230" t="s">
        <v>402</v>
      </c>
      <c r="D1776" s="230" t="s">
        <v>342</v>
      </c>
      <c r="E1776" s="230" t="s">
        <v>141</v>
      </c>
      <c r="F1776" s="230">
        <v>35120</v>
      </c>
      <c r="G1776" s="230" t="s">
        <v>276</v>
      </c>
      <c r="H1776" s="230" t="s">
        <v>1378</v>
      </c>
      <c r="I1776" s="230" t="s">
        <v>1412</v>
      </c>
      <c r="J1776" s="230" t="s">
        <v>290</v>
      </c>
      <c r="K1776" s="230">
        <v>2014</v>
      </c>
      <c r="L1776" s="230" t="s">
        <v>287</v>
      </c>
    </row>
    <row r="1777" spans="1:12" ht="17.25" customHeight="1" x14ac:dyDescent="0.3">
      <c r="A1777" s="230">
        <v>422353</v>
      </c>
      <c r="B1777" s="230" t="s">
        <v>3675</v>
      </c>
      <c r="C1777" s="230" t="s">
        <v>440</v>
      </c>
      <c r="D1777" s="230" t="s">
        <v>3676</v>
      </c>
      <c r="E1777" s="230" t="s">
        <v>142</v>
      </c>
      <c r="F1777" s="230">
        <v>29808</v>
      </c>
      <c r="G1777" s="230" t="s">
        <v>3677</v>
      </c>
      <c r="H1777" s="230" t="s">
        <v>1378</v>
      </c>
      <c r="I1777" s="230" t="s">
        <v>1412</v>
      </c>
      <c r="J1777" s="230" t="s">
        <v>291</v>
      </c>
      <c r="K1777" s="230">
        <v>1999</v>
      </c>
      <c r="L1777" s="230" t="s">
        <v>283</v>
      </c>
    </row>
    <row r="1778" spans="1:12" ht="17.25" customHeight="1" x14ac:dyDescent="0.3">
      <c r="A1778" s="230">
        <v>422264</v>
      </c>
      <c r="B1778" s="230" t="s">
        <v>3678</v>
      </c>
      <c r="C1778" s="230" t="s">
        <v>63</v>
      </c>
      <c r="D1778" s="230" t="s">
        <v>203</v>
      </c>
      <c r="E1778" s="230" t="s">
        <v>142</v>
      </c>
      <c r="F1778" s="230">
        <v>31507</v>
      </c>
      <c r="G1778" s="230" t="s">
        <v>278</v>
      </c>
      <c r="H1778" s="230" t="s">
        <v>1378</v>
      </c>
      <c r="I1778" s="230" t="s">
        <v>1412</v>
      </c>
      <c r="K1778" s="230">
        <v>2007</v>
      </c>
      <c r="L1778" s="230" t="s">
        <v>278</v>
      </c>
    </row>
    <row r="1779" spans="1:12" ht="17.25" customHeight="1" x14ac:dyDescent="0.3">
      <c r="A1779" s="230">
        <v>423259</v>
      </c>
      <c r="B1779" s="230" t="s">
        <v>3679</v>
      </c>
      <c r="C1779" s="230" t="s">
        <v>1952</v>
      </c>
      <c r="D1779" s="230" t="s">
        <v>200</v>
      </c>
      <c r="E1779" s="230" t="s">
        <v>142</v>
      </c>
      <c r="F1779" s="230">
        <v>36352</v>
      </c>
      <c r="G1779" s="230" t="s">
        <v>276</v>
      </c>
      <c r="H1779" s="230" t="s">
        <v>1378</v>
      </c>
      <c r="I1779" s="230" t="s">
        <v>1412</v>
      </c>
      <c r="J1779" s="230" t="s">
        <v>291</v>
      </c>
      <c r="K1779" s="230">
        <v>2017</v>
      </c>
      <c r="L1779" s="230" t="s">
        <v>278</v>
      </c>
    </row>
    <row r="1780" spans="1:12" ht="17.25" customHeight="1" x14ac:dyDescent="0.3">
      <c r="A1780" s="230">
        <v>419969</v>
      </c>
      <c r="B1780" s="230" t="s">
        <v>3680</v>
      </c>
      <c r="C1780" s="230" t="s">
        <v>63</v>
      </c>
      <c r="D1780" s="230" t="s">
        <v>1884</v>
      </c>
      <c r="E1780" s="230" t="s">
        <v>142</v>
      </c>
      <c r="F1780" s="230">
        <v>28236</v>
      </c>
      <c r="G1780" s="230" t="s">
        <v>2266</v>
      </c>
      <c r="H1780" s="230" t="s">
        <v>1378</v>
      </c>
      <c r="I1780" s="230" t="s">
        <v>1412</v>
      </c>
      <c r="J1780" s="230" t="s">
        <v>291</v>
      </c>
      <c r="K1780" s="230">
        <v>1996</v>
      </c>
      <c r="L1780" s="230" t="s">
        <v>276</v>
      </c>
    </row>
    <row r="1781" spans="1:12" ht="17.25" customHeight="1" x14ac:dyDescent="0.3">
      <c r="A1781" s="230">
        <v>407780</v>
      </c>
      <c r="B1781" s="230" t="s">
        <v>3681</v>
      </c>
      <c r="C1781" s="230" t="s">
        <v>532</v>
      </c>
      <c r="D1781" s="230" t="s">
        <v>3682</v>
      </c>
      <c r="E1781" s="230" t="s">
        <v>142</v>
      </c>
      <c r="F1781" s="230">
        <v>30317</v>
      </c>
      <c r="G1781" s="230" t="s">
        <v>1670</v>
      </c>
      <c r="H1781" s="230" t="s">
        <v>1378</v>
      </c>
      <c r="I1781" s="230" t="s">
        <v>1412</v>
      </c>
      <c r="J1781" s="230" t="s">
        <v>290</v>
      </c>
      <c r="K1781" s="230">
        <v>2001</v>
      </c>
      <c r="L1781" s="230" t="s">
        <v>276</v>
      </c>
    </row>
    <row r="1782" spans="1:12" ht="17.25" customHeight="1" x14ac:dyDescent="0.3">
      <c r="A1782" s="230">
        <v>406883</v>
      </c>
      <c r="B1782" s="230" t="s">
        <v>1142</v>
      </c>
      <c r="C1782" s="230" t="s">
        <v>65</v>
      </c>
      <c r="D1782" s="230" t="s">
        <v>3684</v>
      </c>
      <c r="E1782" s="230" t="s">
        <v>141</v>
      </c>
      <c r="F1782" s="230">
        <v>30210</v>
      </c>
      <c r="G1782" s="230" t="s">
        <v>2266</v>
      </c>
      <c r="H1782" s="230" t="s">
        <v>1378</v>
      </c>
      <c r="I1782" s="230" t="s">
        <v>1412</v>
      </c>
      <c r="J1782" s="230" t="s">
        <v>291</v>
      </c>
      <c r="K1782" s="230">
        <v>2002</v>
      </c>
      <c r="L1782" s="230" t="s">
        <v>276</v>
      </c>
    </row>
    <row r="1783" spans="1:12" ht="17.25" customHeight="1" x14ac:dyDescent="0.3">
      <c r="A1783" s="230">
        <v>411384</v>
      </c>
      <c r="B1783" s="230" t="s">
        <v>3685</v>
      </c>
      <c r="C1783" s="230" t="s">
        <v>92</v>
      </c>
      <c r="D1783" s="230" t="s">
        <v>3686</v>
      </c>
      <c r="E1783" s="230" t="s">
        <v>141</v>
      </c>
      <c r="F1783" s="230">
        <v>30317</v>
      </c>
      <c r="G1783" s="230" t="s">
        <v>1648</v>
      </c>
      <c r="H1783" s="230" t="s">
        <v>1378</v>
      </c>
      <c r="I1783" s="230" t="s">
        <v>1412</v>
      </c>
      <c r="J1783" s="230" t="s">
        <v>291</v>
      </c>
      <c r="K1783" s="230">
        <v>2002</v>
      </c>
      <c r="L1783" s="230" t="s">
        <v>276</v>
      </c>
    </row>
    <row r="1784" spans="1:12" ht="17.25" customHeight="1" x14ac:dyDescent="0.3">
      <c r="A1784" s="230">
        <v>425051</v>
      </c>
      <c r="B1784" s="230" t="s">
        <v>3687</v>
      </c>
      <c r="C1784" s="230" t="s">
        <v>669</v>
      </c>
      <c r="D1784" s="230" t="s">
        <v>195</v>
      </c>
      <c r="E1784" s="230" t="s">
        <v>142</v>
      </c>
      <c r="F1784" s="230">
        <v>31157</v>
      </c>
      <c r="G1784" s="230" t="s">
        <v>276</v>
      </c>
      <c r="H1784" s="230" t="s">
        <v>1378</v>
      </c>
      <c r="I1784" s="230" t="s">
        <v>1412</v>
      </c>
      <c r="J1784" s="230" t="s">
        <v>290</v>
      </c>
      <c r="K1784" s="230">
        <v>2003</v>
      </c>
      <c r="L1784" s="230" t="s">
        <v>276</v>
      </c>
    </row>
    <row r="1785" spans="1:12" ht="17.25" customHeight="1" x14ac:dyDescent="0.3">
      <c r="A1785" s="230">
        <v>419242</v>
      </c>
      <c r="B1785" s="230" t="s">
        <v>3689</v>
      </c>
      <c r="C1785" s="230" t="s">
        <v>497</v>
      </c>
      <c r="D1785" s="230" t="s">
        <v>196</v>
      </c>
      <c r="E1785" s="230" t="s">
        <v>142</v>
      </c>
      <c r="F1785" s="230">
        <v>31072</v>
      </c>
      <c r="G1785" s="230" t="s">
        <v>276</v>
      </c>
      <c r="H1785" s="230" t="s">
        <v>1378</v>
      </c>
      <c r="I1785" s="230" t="s">
        <v>1412</v>
      </c>
      <c r="J1785" s="230" t="s">
        <v>291</v>
      </c>
      <c r="K1785" s="230">
        <v>2004</v>
      </c>
      <c r="L1785" s="230" t="s">
        <v>276</v>
      </c>
    </row>
    <row r="1786" spans="1:12" ht="17.25" customHeight="1" x14ac:dyDescent="0.3">
      <c r="A1786" s="230">
        <v>413929</v>
      </c>
      <c r="B1786" s="230" t="s">
        <v>3690</v>
      </c>
      <c r="C1786" s="230" t="s">
        <v>108</v>
      </c>
      <c r="D1786" s="230" t="s">
        <v>3691</v>
      </c>
      <c r="E1786" s="230" t="s">
        <v>142</v>
      </c>
      <c r="F1786" s="230">
        <v>31907</v>
      </c>
      <c r="G1786" s="230" t="s">
        <v>276</v>
      </c>
      <c r="H1786" s="230" t="s">
        <v>1378</v>
      </c>
      <c r="I1786" s="230" t="s">
        <v>1412</v>
      </c>
      <c r="J1786" s="230" t="s">
        <v>291</v>
      </c>
      <c r="K1786" s="230">
        <v>2005</v>
      </c>
      <c r="L1786" s="230" t="s">
        <v>276</v>
      </c>
    </row>
    <row r="1787" spans="1:12" ht="17.25" customHeight="1" x14ac:dyDescent="0.3">
      <c r="A1787" s="230">
        <v>419203</v>
      </c>
      <c r="B1787" s="230" t="s">
        <v>3692</v>
      </c>
      <c r="C1787" s="230" t="s">
        <v>559</v>
      </c>
      <c r="D1787" s="230" t="s">
        <v>374</v>
      </c>
      <c r="E1787" s="230" t="s">
        <v>141</v>
      </c>
      <c r="F1787" s="230">
        <v>31694</v>
      </c>
      <c r="G1787" s="230" t="s">
        <v>1687</v>
      </c>
      <c r="H1787" s="230" t="s">
        <v>1378</v>
      </c>
      <c r="I1787" s="230" t="s">
        <v>1412</v>
      </c>
      <c r="J1787" s="230" t="s">
        <v>291</v>
      </c>
      <c r="K1787" s="230">
        <v>2006</v>
      </c>
      <c r="L1787" s="230" t="s">
        <v>276</v>
      </c>
    </row>
    <row r="1788" spans="1:12" ht="17.25" customHeight="1" x14ac:dyDescent="0.3">
      <c r="A1788" s="230">
        <v>423963</v>
      </c>
      <c r="B1788" s="230" t="s">
        <v>3694</v>
      </c>
      <c r="C1788" s="230" t="s">
        <v>392</v>
      </c>
      <c r="D1788" s="230" t="s">
        <v>504</v>
      </c>
      <c r="E1788" s="230" t="s">
        <v>142</v>
      </c>
      <c r="F1788" s="230">
        <v>33164</v>
      </c>
      <c r="G1788" s="230" t="s">
        <v>1619</v>
      </c>
      <c r="H1788" s="230" t="s">
        <v>1378</v>
      </c>
      <c r="I1788" s="230" t="s">
        <v>1412</v>
      </c>
      <c r="J1788" s="230" t="s">
        <v>291</v>
      </c>
      <c r="K1788" s="230">
        <v>2008</v>
      </c>
      <c r="L1788" s="230" t="s">
        <v>276</v>
      </c>
    </row>
    <row r="1789" spans="1:12" ht="17.25" customHeight="1" x14ac:dyDescent="0.3">
      <c r="A1789" s="230">
        <v>424339</v>
      </c>
      <c r="B1789" s="230" t="s">
        <v>3695</v>
      </c>
      <c r="C1789" s="230" t="s">
        <v>63</v>
      </c>
      <c r="D1789" s="230" t="s">
        <v>562</v>
      </c>
      <c r="E1789" s="230" t="s">
        <v>141</v>
      </c>
      <c r="F1789" s="230">
        <v>33250</v>
      </c>
      <c r="G1789" s="230" t="s">
        <v>276</v>
      </c>
      <c r="H1789" s="230" t="s">
        <v>1378</v>
      </c>
      <c r="I1789" s="230" t="s">
        <v>1412</v>
      </c>
      <c r="J1789" s="230" t="s">
        <v>291</v>
      </c>
      <c r="K1789" s="230">
        <v>2008</v>
      </c>
      <c r="L1789" s="230" t="s">
        <v>276</v>
      </c>
    </row>
    <row r="1790" spans="1:12" ht="17.25" customHeight="1" x14ac:dyDescent="0.3">
      <c r="A1790" s="230">
        <v>418504</v>
      </c>
      <c r="B1790" s="230" t="s">
        <v>3696</v>
      </c>
      <c r="C1790" s="230" t="s">
        <v>81</v>
      </c>
      <c r="D1790" s="230" t="s">
        <v>222</v>
      </c>
      <c r="E1790" s="230" t="s">
        <v>142</v>
      </c>
      <c r="F1790" s="230">
        <v>32874</v>
      </c>
      <c r="G1790" s="230" t="s">
        <v>281</v>
      </c>
      <c r="H1790" s="230" t="s">
        <v>1378</v>
      </c>
      <c r="I1790" s="230" t="s">
        <v>1412</v>
      </c>
      <c r="J1790" s="230" t="s">
        <v>290</v>
      </c>
      <c r="K1790" s="230">
        <v>2010</v>
      </c>
      <c r="L1790" s="230" t="s">
        <v>276</v>
      </c>
    </row>
    <row r="1791" spans="1:12" ht="17.25" customHeight="1" x14ac:dyDescent="0.3">
      <c r="A1791" s="230">
        <v>420517</v>
      </c>
      <c r="B1791" s="230" t="s">
        <v>3697</v>
      </c>
      <c r="C1791" s="230" t="s">
        <v>95</v>
      </c>
      <c r="D1791" s="230" t="s">
        <v>3698</v>
      </c>
      <c r="E1791" s="230" t="s">
        <v>141</v>
      </c>
      <c r="F1791" s="230">
        <v>33625</v>
      </c>
      <c r="G1791" s="230" t="s">
        <v>276</v>
      </c>
      <c r="H1791" s="230" t="s">
        <v>1378</v>
      </c>
      <c r="I1791" s="230" t="s">
        <v>1412</v>
      </c>
      <c r="J1791" s="230" t="s">
        <v>290</v>
      </c>
      <c r="K1791" s="230">
        <v>2010</v>
      </c>
      <c r="L1791" s="230" t="s">
        <v>276</v>
      </c>
    </row>
    <row r="1792" spans="1:12" ht="17.25" customHeight="1" x14ac:dyDescent="0.3">
      <c r="A1792" s="230">
        <v>423544</v>
      </c>
      <c r="B1792" s="230" t="s">
        <v>3699</v>
      </c>
      <c r="C1792" s="230" t="s">
        <v>88</v>
      </c>
      <c r="D1792" s="230" t="s">
        <v>391</v>
      </c>
      <c r="E1792" s="230" t="s">
        <v>142</v>
      </c>
      <c r="F1792" s="230">
        <v>33755</v>
      </c>
      <c r="G1792" s="230" t="s">
        <v>276</v>
      </c>
      <c r="H1792" s="230" t="s">
        <v>1378</v>
      </c>
      <c r="I1792" s="230" t="s">
        <v>1412</v>
      </c>
      <c r="J1792" s="230" t="s">
        <v>290</v>
      </c>
      <c r="K1792" s="230">
        <v>2010</v>
      </c>
      <c r="L1792" s="230" t="s">
        <v>276</v>
      </c>
    </row>
    <row r="1793" spans="1:22" ht="17.25" customHeight="1" x14ac:dyDescent="0.3">
      <c r="A1793" s="230">
        <v>408823</v>
      </c>
      <c r="B1793" s="230" t="s">
        <v>3700</v>
      </c>
      <c r="C1793" s="230" t="s">
        <v>83</v>
      </c>
      <c r="D1793" s="230" t="s">
        <v>3701</v>
      </c>
      <c r="E1793" s="230" t="s">
        <v>142</v>
      </c>
      <c r="F1793" s="230">
        <v>28679</v>
      </c>
      <c r="G1793" s="230" t="s">
        <v>1732</v>
      </c>
      <c r="H1793" s="230" t="s">
        <v>1378</v>
      </c>
      <c r="I1793" s="230" t="s">
        <v>1412</v>
      </c>
      <c r="J1793" s="230" t="s">
        <v>1402</v>
      </c>
      <c r="K1793" s="230">
        <v>2011</v>
      </c>
      <c r="L1793" s="230" t="s">
        <v>276</v>
      </c>
    </row>
    <row r="1794" spans="1:22" ht="17.25" customHeight="1" x14ac:dyDescent="0.3">
      <c r="A1794" s="230">
        <v>416288</v>
      </c>
      <c r="B1794" s="230" t="s">
        <v>3702</v>
      </c>
      <c r="C1794" s="230" t="s">
        <v>488</v>
      </c>
      <c r="D1794" s="230" t="s">
        <v>360</v>
      </c>
      <c r="E1794" s="230" t="s">
        <v>142</v>
      </c>
      <c r="F1794" s="230">
        <v>29710</v>
      </c>
      <c r="G1794" s="230" t="s">
        <v>276</v>
      </c>
      <c r="H1794" s="230" t="s">
        <v>1378</v>
      </c>
      <c r="I1794" s="230" t="s">
        <v>1412</v>
      </c>
      <c r="J1794" s="230" t="s">
        <v>290</v>
      </c>
      <c r="K1794" s="230">
        <v>2011</v>
      </c>
      <c r="L1794" s="230" t="s">
        <v>276</v>
      </c>
    </row>
    <row r="1795" spans="1:22" ht="17.25" customHeight="1" x14ac:dyDescent="0.3">
      <c r="A1795" s="230">
        <v>420394</v>
      </c>
      <c r="B1795" s="230" t="s">
        <v>3703</v>
      </c>
      <c r="C1795" s="230" t="s">
        <v>84</v>
      </c>
      <c r="D1795" s="230" t="s">
        <v>228</v>
      </c>
      <c r="E1795" s="230" t="s">
        <v>142</v>
      </c>
      <c r="F1795" s="230">
        <v>34437</v>
      </c>
      <c r="G1795" s="230" t="s">
        <v>276</v>
      </c>
      <c r="H1795" s="230" t="s">
        <v>1378</v>
      </c>
      <c r="I1795" s="230" t="s">
        <v>1412</v>
      </c>
      <c r="J1795" s="230" t="s">
        <v>291</v>
      </c>
      <c r="K1795" s="230">
        <v>2011</v>
      </c>
      <c r="L1795" s="230" t="s">
        <v>276</v>
      </c>
      <c r="U1795" s="230" t="s">
        <v>882</v>
      </c>
      <c r="V1795" s="230" t="s">
        <v>882</v>
      </c>
    </row>
    <row r="1796" spans="1:22" ht="17.25" customHeight="1" x14ac:dyDescent="0.3">
      <c r="A1796" s="230">
        <v>421225</v>
      </c>
      <c r="B1796" s="230" t="s">
        <v>3704</v>
      </c>
      <c r="C1796" s="230" t="s">
        <v>83</v>
      </c>
      <c r="D1796" s="230" t="s">
        <v>1039</v>
      </c>
      <c r="E1796" s="230" t="s">
        <v>142</v>
      </c>
      <c r="F1796" s="230">
        <v>34573</v>
      </c>
      <c r="G1796" s="230" t="s">
        <v>1619</v>
      </c>
      <c r="H1796" s="230" t="s">
        <v>1378</v>
      </c>
      <c r="I1796" s="230" t="s">
        <v>1412</v>
      </c>
      <c r="J1796" s="230" t="s">
        <v>290</v>
      </c>
      <c r="K1796" s="230">
        <v>2012</v>
      </c>
      <c r="L1796" s="230" t="s">
        <v>276</v>
      </c>
    </row>
    <row r="1797" spans="1:22" ht="17.25" customHeight="1" x14ac:dyDescent="0.3">
      <c r="A1797" s="230">
        <v>419348</v>
      </c>
      <c r="B1797" s="230" t="s">
        <v>3705</v>
      </c>
      <c r="C1797" s="230" t="s">
        <v>343</v>
      </c>
      <c r="D1797" s="230" t="s">
        <v>401</v>
      </c>
      <c r="E1797" s="230" t="s">
        <v>141</v>
      </c>
      <c r="F1797" s="230">
        <v>34115</v>
      </c>
      <c r="G1797" s="230" t="s">
        <v>276</v>
      </c>
      <c r="H1797" s="230" t="s">
        <v>1378</v>
      </c>
      <c r="I1797" s="230" t="s">
        <v>1412</v>
      </c>
      <c r="J1797" s="230" t="s">
        <v>291</v>
      </c>
      <c r="K1797" s="230">
        <v>2012</v>
      </c>
      <c r="L1797" s="230" t="s">
        <v>276</v>
      </c>
    </row>
    <row r="1798" spans="1:22" ht="17.25" customHeight="1" x14ac:dyDescent="0.3">
      <c r="A1798" s="230">
        <v>420126</v>
      </c>
      <c r="B1798" s="230" t="s">
        <v>802</v>
      </c>
      <c r="C1798" s="230" t="s">
        <v>3318</v>
      </c>
      <c r="D1798" s="230" t="s">
        <v>450</v>
      </c>
      <c r="E1798" s="230" t="s">
        <v>141</v>
      </c>
      <c r="F1798" s="230">
        <v>34179</v>
      </c>
      <c r="G1798" s="230" t="s">
        <v>1461</v>
      </c>
      <c r="H1798" s="230" t="s">
        <v>1378</v>
      </c>
      <c r="I1798" s="230" t="s">
        <v>1412</v>
      </c>
      <c r="J1798" s="230" t="s">
        <v>291</v>
      </c>
      <c r="K1798" s="230">
        <v>2012</v>
      </c>
      <c r="L1798" s="230" t="s">
        <v>276</v>
      </c>
    </row>
    <row r="1799" spans="1:22" ht="17.25" customHeight="1" x14ac:dyDescent="0.3">
      <c r="A1799" s="230">
        <v>416202</v>
      </c>
      <c r="B1799" s="230" t="s">
        <v>3706</v>
      </c>
      <c r="C1799" s="230" t="s">
        <v>63</v>
      </c>
      <c r="D1799" s="230" t="s">
        <v>3707</v>
      </c>
      <c r="E1799" s="230" t="s">
        <v>142</v>
      </c>
      <c r="F1799" s="230">
        <v>34516</v>
      </c>
      <c r="G1799" s="230" t="s">
        <v>276</v>
      </c>
      <c r="H1799" s="230" t="s">
        <v>1378</v>
      </c>
      <c r="I1799" s="230" t="s">
        <v>1412</v>
      </c>
      <c r="J1799" s="230" t="s">
        <v>291</v>
      </c>
      <c r="K1799" s="230">
        <v>2012</v>
      </c>
      <c r="L1799" s="230" t="s">
        <v>276</v>
      </c>
    </row>
    <row r="1800" spans="1:22" ht="17.25" customHeight="1" x14ac:dyDescent="0.3">
      <c r="A1800" s="230">
        <v>424261</v>
      </c>
      <c r="B1800" s="230" t="s">
        <v>3708</v>
      </c>
      <c r="C1800" s="230" t="s">
        <v>1835</v>
      </c>
      <c r="D1800" s="230" t="s">
        <v>569</v>
      </c>
      <c r="E1800" s="230" t="s">
        <v>142</v>
      </c>
      <c r="F1800" s="230">
        <v>34554</v>
      </c>
      <c r="G1800" s="230" t="s">
        <v>276</v>
      </c>
      <c r="H1800" s="230" t="s">
        <v>1378</v>
      </c>
      <c r="I1800" s="230" t="s">
        <v>1412</v>
      </c>
      <c r="J1800" s="230" t="s">
        <v>291</v>
      </c>
      <c r="K1800" s="230">
        <v>2012</v>
      </c>
      <c r="L1800" s="230" t="s">
        <v>276</v>
      </c>
    </row>
    <row r="1801" spans="1:22" ht="17.25" customHeight="1" x14ac:dyDescent="0.3">
      <c r="A1801" s="230">
        <v>416851</v>
      </c>
      <c r="B1801" s="230" t="s">
        <v>3709</v>
      </c>
      <c r="C1801" s="230" t="s">
        <v>3710</v>
      </c>
      <c r="D1801" s="230" t="s">
        <v>365</v>
      </c>
      <c r="E1801" s="230" t="s">
        <v>142</v>
      </c>
      <c r="F1801" s="230">
        <v>34349</v>
      </c>
      <c r="G1801" s="230" t="s">
        <v>276</v>
      </c>
      <c r="H1801" s="230" t="s">
        <v>1378</v>
      </c>
      <c r="I1801" s="230" t="s">
        <v>1412</v>
      </c>
      <c r="J1801" s="230" t="s">
        <v>290</v>
      </c>
      <c r="K1801" s="230">
        <v>2013</v>
      </c>
      <c r="L1801" s="230" t="s">
        <v>276</v>
      </c>
    </row>
    <row r="1802" spans="1:22" ht="17.25" customHeight="1" x14ac:dyDescent="0.3">
      <c r="A1802" s="230">
        <v>421181</v>
      </c>
      <c r="B1802" s="230" t="s">
        <v>3711</v>
      </c>
      <c r="C1802" s="230" t="s">
        <v>518</v>
      </c>
      <c r="D1802" s="230" t="s">
        <v>3712</v>
      </c>
      <c r="E1802" s="230" t="s">
        <v>142</v>
      </c>
      <c r="F1802" s="230">
        <v>34729</v>
      </c>
      <c r="G1802" s="230" t="s">
        <v>276</v>
      </c>
      <c r="H1802" s="230" t="s">
        <v>1378</v>
      </c>
      <c r="I1802" s="230" t="s">
        <v>1412</v>
      </c>
      <c r="J1802" s="230" t="s">
        <v>290</v>
      </c>
      <c r="K1802" s="230">
        <v>2013</v>
      </c>
      <c r="L1802" s="230" t="s">
        <v>276</v>
      </c>
    </row>
    <row r="1803" spans="1:22" ht="17.25" customHeight="1" x14ac:dyDescent="0.3">
      <c r="A1803" s="230">
        <v>419271</v>
      </c>
      <c r="B1803" s="230" t="s">
        <v>3713</v>
      </c>
      <c r="C1803" s="230" t="s">
        <v>502</v>
      </c>
      <c r="D1803" s="230" t="s">
        <v>539</v>
      </c>
      <c r="E1803" s="230" t="s">
        <v>141</v>
      </c>
      <c r="F1803" s="230">
        <v>34911</v>
      </c>
      <c r="G1803" s="230" t="s">
        <v>276</v>
      </c>
      <c r="H1803" s="230" t="s">
        <v>1378</v>
      </c>
      <c r="I1803" s="230" t="s">
        <v>1412</v>
      </c>
      <c r="J1803" s="230" t="s">
        <v>290</v>
      </c>
      <c r="K1803" s="230">
        <v>2013</v>
      </c>
      <c r="L1803" s="230" t="s">
        <v>276</v>
      </c>
    </row>
    <row r="1804" spans="1:22" ht="17.25" customHeight="1" x14ac:dyDescent="0.3">
      <c r="A1804" s="230">
        <v>418358</v>
      </c>
      <c r="B1804" s="230" t="s">
        <v>3716</v>
      </c>
      <c r="C1804" s="230" t="s">
        <v>88</v>
      </c>
      <c r="D1804" s="230" t="s">
        <v>261</v>
      </c>
      <c r="E1804" s="230" t="s">
        <v>141</v>
      </c>
      <c r="F1804" s="230">
        <v>34943</v>
      </c>
      <c r="G1804" s="230" t="s">
        <v>276</v>
      </c>
      <c r="H1804" s="230" t="s">
        <v>1378</v>
      </c>
      <c r="I1804" s="230" t="s">
        <v>1412</v>
      </c>
      <c r="J1804" s="230" t="s">
        <v>291</v>
      </c>
      <c r="K1804" s="230">
        <v>2013</v>
      </c>
      <c r="L1804" s="230" t="s">
        <v>276</v>
      </c>
    </row>
    <row r="1805" spans="1:22" ht="17.25" customHeight="1" x14ac:dyDescent="0.3">
      <c r="A1805" s="230">
        <v>423047</v>
      </c>
      <c r="B1805" s="230" t="s">
        <v>3717</v>
      </c>
      <c r="C1805" s="230" t="s">
        <v>112</v>
      </c>
      <c r="D1805" s="230" t="s">
        <v>228</v>
      </c>
      <c r="E1805" s="230" t="s">
        <v>142</v>
      </c>
      <c r="F1805" s="230">
        <v>35326</v>
      </c>
      <c r="G1805" s="230" t="s">
        <v>276</v>
      </c>
      <c r="H1805" s="230" t="s">
        <v>1378</v>
      </c>
      <c r="I1805" s="230" t="s">
        <v>1412</v>
      </c>
      <c r="J1805" s="230" t="s">
        <v>290</v>
      </c>
      <c r="K1805" s="230">
        <v>2014</v>
      </c>
      <c r="L1805" s="230" t="s">
        <v>276</v>
      </c>
    </row>
    <row r="1806" spans="1:22" ht="17.25" customHeight="1" x14ac:dyDescent="0.3">
      <c r="A1806" s="230">
        <v>421802</v>
      </c>
      <c r="B1806" s="230" t="s">
        <v>3720</v>
      </c>
      <c r="C1806" s="230" t="s">
        <v>525</v>
      </c>
      <c r="D1806" s="230" t="s">
        <v>575</v>
      </c>
      <c r="E1806" s="230" t="s">
        <v>141</v>
      </c>
      <c r="F1806" s="230">
        <v>36050</v>
      </c>
      <c r="G1806" s="230" t="s">
        <v>276</v>
      </c>
      <c r="H1806" s="230" t="s">
        <v>1378</v>
      </c>
      <c r="I1806" s="230" t="s">
        <v>1412</v>
      </c>
      <c r="J1806" s="230" t="s">
        <v>290</v>
      </c>
      <c r="K1806" s="230">
        <v>2016</v>
      </c>
      <c r="L1806" s="230" t="s">
        <v>276</v>
      </c>
    </row>
    <row r="1807" spans="1:22" ht="17.25" customHeight="1" x14ac:dyDescent="0.3">
      <c r="A1807" s="230">
        <v>423042</v>
      </c>
      <c r="B1807" s="230" t="s">
        <v>3722</v>
      </c>
      <c r="C1807" s="230" t="s">
        <v>3723</v>
      </c>
      <c r="D1807" s="230" t="s">
        <v>125</v>
      </c>
      <c r="E1807" s="230" t="s">
        <v>142</v>
      </c>
      <c r="F1807" s="230">
        <v>35981</v>
      </c>
      <c r="G1807" s="230" t="s">
        <v>276</v>
      </c>
      <c r="H1807" s="230" t="s">
        <v>1378</v>
      </c>
      <c r="I1807" s="230" t="s">
        <v>1412</v>
      </c>
      <c r="J1807" s="230" t="s">
        <v>290</v>
      </c>
      <c r="K1807" s="230">
        <v>2017</v>
      </c>
      <c r="L1807" s="230" t="s">
        <v>276</v>
      </c>
    </row>
    <row r="1808" spans="1:22" ht="17.25" customHeight="1" x14ac:dyDescent="0.3">
      <c r="A1808" s="230">
        <v>423915</v>
      </c>
      <c r="B1808" s="230" t="s">
        <v>3724</v>
      </c>
      <c r="C1808" s="230" t="s">
        <v>458</v>
      </c>
      <c r="D1808" s="230" t="s">
        <v>220</v>
      </c>
      <c r="E1808" s="230" t="s">
        <v>141</v>
      </c>
      <c r="F1808" s="230">
        <v>36446</v>
      </c>
      <c r="G1808" s="230" t="s">
        <v>276</v>
      </c>
      <c r="H1808" s="230" t="s">
        <v>1378</v>
      </c>
      <c r="I1808" s="230" t="s">
        <v>1412</v>
      </c>
      <c r="J1808" s="230" t="s">
        <v>290</v>
      </c>
      <c r="K1808" s="230">
        <v>2017</v>
      </c>
      <c r="L1808" s="230" t="s">
        <v>276</v>
      </c>
    </row>
    <row r="1809" spans="1:22" ht="17.25" customHeight="1" x14ac:dyDescent="0.3">
      <c r="A1809" s="230">
        <v>408687</v>
      </c>
      <c r="B1809" s="230" t="s">
        <v>3727</v>
      </c>
      <c r="C1809" s="230" t="s">
        <v>63</v>
      </c>
      <c r="D1809" s="230" t="s">
        <v>3728</v>
      </c>
      <c r="E1809" s="230" t="s">
        <v>142</v>
      </c>
      <c r="F1809" s="230">
        <v>31211</v>
      </c>
      <c r="G1809" s="230" t="s">
        <v>1670</v>
      </c>
      <c r="H1809" s="230" t="s">
        <v>1378</v>
      </c>
      <c r="I1809" s="230" t="s">
        <v>1412</v>
      </c>
      <c r="J1809" s="230" t="s">
        <v>291</v>
      </c>
      <c r="L1809" s="230" t="s">
        <v>276</v>
      </c>
    </row>
    <row r="1810" spans="1:22" ht="17.25" customHeight="1" x14ac:dyDescent="0.3">
      <c r="A1810" s="230">
        <v>423201</v>
      </c>
      <c r="B1810" s="230" t="s">
        <v>3729</v>
      </c>
      <c r="C1810" s="230" t="s">
        <v>63</v>
      </c>
      <c r="D1810" s="230" t="s">
        <v>3730</v>
      </c>
      <c r="E1810" s="230" t="s">
        <v>141</v>
      </c>
      <c r="F1810" s="230">
        <v>30691</v>
      </c>
      <c r="G1810" s="230" t="s">
        <v>276</v>
      </c>
      <c r="H1810" s="230" t="s">
        <v>1378</v>
      </c>
      <c r="I1810" s="230" t="s">
        <v>1412</v>
      </c>
      <c r="J1810" s="230" t="s">
        <v>290</v>
      </c>
      <c r="K1810" s="230">
        <v>2001</v>
      </c>
      <c r="L1810" s="230" t="s">
        <v>281</v>
      </c>
    </row>
    <row r="1811" spans="1:22" ht="17.25" customHeight="1" x14ac:dyDescent="0.3">
      <c r="A1811" s="230">
        <v>424189</v>
      </c>
      <c r="B1811" s="230" t="s">
        <v>3731</v>
      </c>
      <c r="C1811" s="230" t="s">
        <v>349</v>
      </c>
      <c r="D1811" s="230" t="s">
        <v>3732</v>
      </c>
      <c r="E1811" s="230" t="s">
        <v>142</v>
      </c>
      <c r="F1811" s="230">
        <v>31571</v>
      </c>
      <c r="G1811" s="230" t="s">
        <v>1422</v>
      </c>
      <c r="H1811" s="230" t="s">
        <v>1378</v>
      </c>
      <c r="I1811" s="230" t="s">
        <v>1412</v>
      </c>
      <c r="J1811" s="230" t="s">
        <v>291</v>
      </c>
      <c r="K1811" s="230">
        <v>2004</v>
      </c>
      <c r="L1811" s="230" t="s">
        <v>281</v>
      </c>
    </row>
    <row r="1812" spans="1:22" ht="17.25" customHeight="1" x14ac:dyDescent="0.3">
      <c r="A1812" s="230">
        <v>418205</v>
      </c>
      <c r="B1812" s="230" t="s">
        <v>3738</v>
      </c>
      <c r="C1812" s="230" t="s">
        <v>64</v>
      </c>
      <c r="D1812" s="230" t="s">
        <v>597</v>
      </c>
      <c r="E1812" s="230" t="s">
        <v>142</v>
      </c>
      <c r="F1812" s="230">
        <v>35065</v>
      </c>
      <c r="G1812" s="230" t="s">
        <v>276</v>
      </c>
      <c r="H1812" s="230" t="s">
        <v>1378</v>
      </c>
      <c r="I1812" s="230" t="s">
        <v>1412</v>
      </c>
      <c r="J1812" s="230" t="s">
        <v>290</v>
      </c>
      <c r="K1812" s="230">
        <v>2012</v>
      </c>
      <c r="L1812" s="230" t="s">
        <v>281</v>
      </c>
    </row>
    <row r="1813" spans="1:22" ht="17.25" customHeight="1" x14ac:dyDescent="0.3">
      <c r="A1813" s="230">
        <v>417557</v>
      </c>
      <c r="B1813" s="230" t="s">
        <v>3739</v>
      </c>
      <c r="C1813" s="230" t="s">
        <v>66</v>
      </c>
      <c r="D1813" s="230" t="s">
        <v>3740</v>
      </c>
      <c r="E1813" s="230" t="s">
        <v>142</v>
      </c>
      <c r="F1813" s="230">
        <v>34921</v>
      </c>
      <c r="G1813" s="230" t="s">
        <v>1619</v>
      </c>
      <c r="H1813" s="230" t="s">
        <v>1378</v>
      </c>
      <c r="I1813" s="230" t="s">
        <v>1412</v>
      </c>
      <c r="J1813" s="230" t="s">
        <v>290</v>
      </c>
      <c r="K1813" s="230">
        <v>2013</v>
      </c>
      <c r="L1813" s="230" t="s">
        <v>281</v>
      </c>
    </row>
    <row r="1814" spans="1:22" ht="17.25" customHeight="1" x14ac:dyDescent="0.3">
      <c r="A1814" s="230">
        <v>416978</v>
      </c>
      <c r="B1814" s="230" t="s">
        <v>3741</v>
      </c>
      <c r="C1814" s="230" t="s">
        <v>388</v>
      </c>
      <c r="D1814" s="230" t="s">
        <v>651</v>
      </c>
      <c r="E1814" s="230" t="s">
        <v>141</v>
      </c>
      <c r="F1814" s="230">
        <v>34952</v>
      </c>
      <c r="G1814" s="230" t="s">
        <v>1651</v>
      </c>
      <c r="H1814" s="230" t="s">
        <v>1378</v>
      </c>
      <c r="I1814" s="230" t="s">
        <v>1412</v>
      </c>
      <c r="J1814" s="230" t="s">
        <v>290</v>
      </c>
      <c r="K1814" s="230">
        <v>2013</v>
      </c>
      <c r="L1814" s="230" t="s">
        <v>281</v>
      </c>
    </row>
    <row r="1815" spans="1:22" ht="17.25" customHeight="1" x14ac:dyDescent="0.3">
      <c r="A1815" s="230">
        <v>422663</v>
      </c>
      <c r="B1815" s="230" t="s">
        <v>3743</v>
      </c>
      <c r="C1815" s="230" t="s">
        <v>568</v>
      </c>
      <c r="D1815" s="230" t="s">
        <v>3744</v>
      </c>
      <c r="E1815" s="230" t="s">
        <v>142</v>
      </c>
      <c r="F1815" s="230">
        <v>35431</v>
      </c>
      <c r="G1815" s="230" t="s">
        <v>1670</v>
      </c>
      <c r="H1815" s="230" t="s">
        <v>1378</v>
      </c>
      <c r="I1815" s="230" t="s">
        <v>1412</v>
      </c>
      <c r="J1815" s="230" t="s">
        <v>290</v>
      </c>
      <c r="K1815" s="230">
        <v>2015</v>
      </c>
      <c r="L1815" s="230" t="s">
        <v>281</v>
      </c>
    </row>
    <row r="1816" spans="1:22" ht="17.25" customHeight="1" x14ac:dyDescent="0.3">
      <c r="A1816" s="230">
        <v>421193</v>
      </c>
      <c r="B1816" s="230" t="s">
        <v>3745</v>
      </c>
      <c r="C1816" s="230" t="s">
        <v>499</v>
      </c>
      <c r="D1816" s="230" t="s">
        <v>231</v>
      </c>
      <c r="E1816" s="230" t="s">
        <v>141</v>
      </c>
      <c r="F1816" s="230">
        <v>35729</v>
      </c>
      <c r="G1816" s="230" t="s">
        <v>3289</v>
      </c>
      <c r="H1816" s="230" t="s">
        <v>1378</v>
      </c>
      <c r="I1816" s="230" t="s">
        <v>1412</v>
      </c>
      <c r="J1816" s="230" t="s">
        <v>290</v>
      </c>
      <c r="K1816" s="230">
        <v>2016</v>
      </c>
      <c r="L1816" s="230" t="s">
        <v>281</v>
      </c>
    </row>
    <row r="1817" spans="1:22" ht="17.25" customHeight="1" x14ac:dyDescent="0.3">
      <c r="A1817" s="230">
        <v>420627</v>
      </c>
      <c r="B1817" s="230" t="s">
        <v>3751</v>
      </c>
      <c r="C1817" s="230" t="s">
        <v>422</v>
      </c>
      <c r="D1817" s="230" t="s">
        <v>3752</v>
      </c>
      <c r="E1817" s="230" t="s">
        <v>142</v>
      </c>
      <c r="F1817" s="230">
        <v>33524</v>
      </c>
      <c r="G1817" s="230" t="s">
        <v>1670</v>
      </c>
      <c r="H1817" s="230" t="s">
        <v>1378</v>
      </c>
      <c r="I1817" s="230" t="s">
        <v>1412</v>
      </c>
      <c r="K1817" s="230">
        <v>2009</v>
      </c>
    </row>
    <row r="1818" spans="1:22" ht="17.25" customHeight="1" x14ac:dyDescent="0.3">
      <c r="A1818" s="230">
        <v>410242</v>
      </c>
      <c r="B1818" s="230" t="s">
        <v>3753</v>
      </c>
      <c r="C1818" s="230" t="s">
        <v>770</v>
      </c>
      <c r="D1818" s="230" t="s">
        <v>3754</v>
      </c>
      <c r="E1818" s="230" t="s">
        <v>142</v>
      </c>
      <c r="F1818" s="230">
        <v>31252</v>
      </c>
      <c r="G1818" s="230" t="s">
        <v>1619</v>
      </c>
      <c r="H1818" s="230" t="s">
        <v>1378</v>
      </c>
      <c r="I1818" s="230" t="s">
        <v>1412</v>
      </c>
      <c r="U1818" s="230" t="s">
        <v>882</v>
      </c>
      <c r="V1818" s="230" t="s">
        <v>882</v>
      </c>
    </row>
    <row r="1819" spans="1:22" ht="17.25" customHeight="1" x14ac:dyDescent="0.3">
      <c r="A1819" s="230">
        <v>419493</v>
      </c>
      <c r="B1819" s="230" t="s">
        <v>3755</v>
      </c>
      <c r="C1819" s="230" t="s">
        <v>458</v>
      </c>
      <c r="D1819" s="230" t="s">
        <v>3756</v>
      </c>
      <c r="E1819" s="230" t="s">
        <v>142</v>
      </c>
      <c r="F1819" s="230">
        <v>31732</v>
      </c>
      <c r="G1819" s="230" t="s">
        <v>276</v>
      </c>
      <c r="H1819" s="230" t="s">
        <v>1378</v>
      </c>
      <c r="I1819" s="230" t="s">
        <v>1412</v>
      </c>
    </row>
    <row r="1820" spans="1:22" ht="17.25" customHeight="1" x14ac:dyDescent="0.3">
      <c r="A1820" s="230">
        <v>415726</v>
      </c>
      <c r="B1820" s="230" t="s">
        <v>3757</v>
      </c>
      <c r="C1820" s="230" t="s">
        <v>82</v>
      </c>
      <c r="D1820" s="230" t="s">
        <v>374</v>
      </c>
      <c r="E1820" s="230" t="s">
        <v>142</v>
      </c>
      <c r="F1820" s="230">
        <v>31782</v>
      </c>
      <c r="G1820" s="230" t="s">
        <v>1670</v>
      </c>
      <c r="H1820" s="230" t="s">
        <v>1378</v>
      </c>
      <c r="I1820" s="230" t="s">
        <v>1412</v>
      </c>
      <c r="N1820" s="230">
        <v>2963</v>
      </c>
      <c r="O1820" s="230">
        <v>44418.533576388887</v>
      </c>
      <c r="P1820" s="230">
        <v>34500</v>
      </c>
    </row>
    <row r="1821" spans="1:22" ht="17.25" customHeight="1" x14ac:dyDescent="0.3">
      <c r="A1821" s="230">
        <v>402541</v>
      </c>
      <c r="B1821" s="230" t="s">
        <v>3758</v>
      </c>
      <c r="C1821" s="230" t="s">
        <v>61</v>
      </c>
      <c r="D1821" s="230" t="s">
        <v>3759</v>
      </c>
      <c r="E1821" s="230" t="s">
        <v>141</v>
      </c>
      <c r="F1821" s="230">
        <v>31978</v>
      </c>
      <c r="G1821" s="230" t="s">
        <v>278</v>
      </c>
      <c r="H1821" s="230" t="s">
        <v>1378</v>
      </c>
      <c r="I1821" s="230" t="s">
        <v>1412</v>
      </c>
      <c r="U1821" s="230" t="s">
        <v>882</v>
      </c>
      <c r="V1821" s="230" t="s">
        <v>882</v>
      </c>
    </row>
    <row r="1822" spans="1:22" ht="17.25" customHeight="1" x14ac:dyDescent="0.3">
      <c r="A1822" s="230">
        <v>412748</v>
      </c>
      <c r="B1822" s="230" t="s">
        <v>3760</v>
      </c>
      <c r="C1822" s="230" t="s">
        <v>111</v>
      </c>
      <c r="D1822" s="230" t="s">
        <v>3761</v>
      </c>
      <c r="E1822" s="230" t="s">
        <v>141</v>
      </c>
      <c r="F1822" s="230">
        <v>33451</v>
      </c>
      <c r="G1822" s="230" t="s">
        <v>278</v>
      </c>
      <c r="H1822" s="230" t="s">
        <v>1378</v>
      </c>
      <c r="I1822" s="230" t="s">
        <v>1412</v>
      </c>
      <c r="T1822" s="230" t="s">
        <v>882</v>
      </c>
      <c r="U1822" s="230" t="s">
        <v>882</v>
      </c>
      <c r="V1822" s="230" t="s">
        <v>882</v>
      </c>
    </row>
    <row r="1823" spans="1:22" ht="17.25" customHeight="1" x14ac:dyDescent="0.3">
      <c r="A1823" s="230">
        <v>421344</v>
      </c>
      <c r="B1823" s="230" t="s">
        <v>3762</v>
      </c>
      <c r="C1823" s="230" t="s">
        <v>582</v>
      </c>
      <c r="D1823" s="230" t="s">
        <v>116</v>
      </c>
      <c r="E1823" s="230" t="s">
        <v>142</v>
      </c>
      <c r="F1823" s="230">
        <v>31710</v>
      </c>
      <c r="G1823" s="230" t="s">
        <v>276</v>
      </c>
      <c r="H1823" s="230" t="s">
        <v>1378</v>
      </c>
      <c r="I1823" s="230" t="s">
        <v>1412</v>
      </c>
      <c r="J1823" s="230" t="s">
        <v>291</v>
      </c>
      <c r="K1823" s="230">
        <v>2004</v>
      </c>
      <c r="L1823" s="230" t="s">
        <v>276</v>
      </c>
      <c r="U1823" s="230" t="s">
        <v>882</v>
      </c>
      <c r="V1823" s="230" t="s">
        <v>882</v>
      </c>
    </row>
    <row r="1824" spans="1:22" ht="17.25" customHeight="1" x14ac:dyDescent="0.3">
      <c r="A1824" s="230">
        <v>415546</v>
      </c>
      <c r="B1824" s="230" t="s">
        <v>3763</v>
      </c>
      <c r="C1824" s="230" t="s">
        <v>607</v>
      </c>
      <c r="D1824" s="230" t="s">
        <v>366</v>
      </c>
      <c r="E1824" s="230" t="s">
        <v>141</v>
      </c>
      <c r="F1824" s="230">
        <v>29952</v>
      </c>
      <c r="G1824" s="230" t="s">
        <v>276</v>
      </c>
      <c r="H1824" s="230" t="s">
        <v>1381</v>
      </c>
      <c r="I1824" s="230" t="s">
        <v>1412</v>
      </c>
      <c r="J1824" s="230" t="s">
        <v>290</v>
      </c>
      <c r="K1824" s="230">
        <v>2001</v>
      </c>
      <c r="L1824" s="230" t="s">
        <v>276</v>
      </c>
    </row>
    <row r="1825" spans="1:22" ht="17.25" customHeight="1" x14ac:dyDescent="0.3">
      <c r="A1825" s="230">
        <v>405421</v>
      </c>
      <c r="B1825" s="230" t="s">
        <v>3764</v>
      </c>
      <c r="C1825" s="230" t="s">
        <v>581</v>
      </c>
      <c r="D1825" s="230" t="s">
        <v>3765</v>
      </c>
      <c r="E1825" s="230" t="s">
        <v>142</v>
      </c>
      <c r="F1825" s="230">
        <v>31340</v>
      </c>
      <c r="G1825" s="230" t="s">
        <v>3766</v>
      </c>
      <c r="H1825" s="230" t="s">
        <v>1381</v>
      </c>
      <c r="I1825" s="230" t="s">
        <v>1412</v>
      </c>
      <c r="J1825" s="230" t="s">
        <v>290</v>
      </c>
      <c r="K1825" s="230">
        <v>2004</v>
      </c>
      <c r="L1825" s="230" t="s">
        <v>276</v>
      </c>
    </row>
    <row r="1826" spans="1:22" ht="17.25" customHeight="1" x14ac:dyDescent="0.3">
      <c r="A1826" s="230">
        <v>423656</v>
      </c>
      <c r="B1826" s="230" t="s">
        <v>3767</v>
      </c>
      <c r="C1826" s="230" t="s">
        <v>764</v>
      </c>
      <c r="D1826" s="230" t="s">
        <v>634</v>
      </c>
      <c r="E1826" s="230" t="s">
        <v>142</v>
      </c>
      <c r="F1826" s="230">
        <v>33454</v>
      </c>
      <c r="G1826" s="230" t="s">
        <v>276</v>
      </c>
      <c r="H1826" s="230" t="s">
        <v>1381</v>
      </c>
      <c r="I1826" s="230" t="s">
        <v>1412</v>
      </c>
      <c r="J1826" s="230" t="s">
        <v>291</v>
      </c>
      <c r="K1826" s="230">
        <v>2010</v>
      </c>
      <c r="L1826" s="230" t="s">
        <v>281</v>
      </c>
    </row>
    <row r="1827" spans="1:22" ht="17.25" customHeight="1" x14ac:dyDescent="0.3">
      <c r="A1827" s="230">
        <v>421255</v>
      </c>
      <c r="B1827" s="230" t="s">
        <v>3768</v>
      </c>
      <c r="C1827" s="230" t="s">
        <v>57</v>
      </c>
      <c r="D1827" s="230" t="s">
        <v>472</v>
      </c>
      <c r="E1827" s="230" t="s">
        <v>141</v>
      </c>
      <c r="F1827" s="230">
        <v>36180</v>
      </c>
      <c r="G1827" s="230" t="s">
        <v>3769</v>
      </c>
      <c r="H1827" s="230" t="s">
        <v>1381</v>
      </c>
      <c r="I1827" s="230" t="s">
        <v>1412</v>
      </c>
      <c r="J1827" s="230" t="s">
        <v>290</v>
      </c>
      <c r="K1827" s="230">
        <v>2016</v>
      </c>
      <c r="L1827" s="230" t="s">
        <v>281</v>
      </c>
    </row>
    <row r="1828" spans="1:22" ht="17.25" customHeight="1" x14ac:dyDescent="0.3">
      <c r="A1828" s="230">
        <v>406345</v>
      </c>
      <c r="B1828" s="230" t="s">
        <v>2117</v>
      </c>
      <c r="C1828" s="230" t="s">
        <v>343</v>
      </c>
      <c r="D1828" s="230" t="s">
        <v>366</v>
      </c>
      <c r="E1828" s="230" t="s">
        <v>142</v>
      </c>
      <c r="F1828" s="230">
        <v>30462</v>
      </c>
      <c r="G1828" s="230" t="s">
        <v>3771</v>
      </c>
      <c r="H1828" s="230" t="s">
        <v>1400</v>
      </c>
      <c r="I1828" s="230" t="s">
        <v>1412</v>
      </c>
      <c r="U1828" s="230" t="s">
        <v>882</v>
      </c>
      <c r="V1828" s="230" t="s">
        <v>882</v>
      </c>
    </row>
  </sheetData>
  <sheetProtection algorithmName="SHA-512" hashValue="R4Q/hiXUTt8OKxsKTAeJQ/ARNuZflgilUHM0+k6JV127OR+/xhildA/e8+2bFZ8pdHnbXqZ19lJMi0CBmlT79A==" saltValue="pppHLHBNyx16EEHqu0YBYg==" spinCount="100000" sheet="1" selectLockedCells="1" selectUnlockedCells="1"/>
  <autoFilter ref="A2:AF1828" xr:uid="{00000000-0001-0000-0600-000000000000}">
    <sortState xmlns:xlrd2="http://schemas.microsoft.com/office/spreadsheetml/2017/richdata2" ref="A3:AF1828">
      <sortCondition descending="1" ref="I2:I1828"/>
    </sortState>
  </autoFilter>
  <phoneticPr fontId="4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7</vt:i4>
      </vt:variant>
      <vt:variant>
        <vt:lpstr>النطاقات المسماة</vt:lpstr>
      </vt:variant>
      <vt:variant>
        <vt:i4>1</vt:i4>
      </vt:variant>
    </vt:vector>
  </HeadingPairs>
  <TitlesOfParts>
    <vt:vector size="8" baseType="lpstr">
      <vt:lpstr>تعليمات</vt:lpstr>
      <vt:lpstr>إدخال البيانات</vt:lpstr>
      <vt:lpstr>إختيار المقررات</vt:lpstr>
      <vt:lpstr>الإستمارة</vt:lpstr>
      <vt:lpstr>21-22-محاسبة</vt:lpstr>
      <vt:lpstr>ورقة4</vt:lpstr>
      <vt:lpstr>ورقة2</vt:lpstr>
      <vt:lpstr>الإستمارة!Print_Area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 hamdash</dc:creator>
  <cp:lastModifiedBy>Lenovo</cp:lastModifiedBy>
  <cp:revision/>
  <cp:lastPrinted>2021-07-03T11:10:06Z</cp:lastPrinted>
  <dcterms:created xsi:type="dcterms:W3CDTF">2015-06-05T18:17:20Z</dcterms:created>
  <dcterms:modified xsi:type="dcterms:W3CDTF">2022-01-12T09:09:15Z</dcterms:modified>
</cp:coreProperties>
</file>